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hang\Dropbox\UCBerkeley_Bootcamp\coursework\Module1\"/>
    </mc:Choice>
  </mc:AlternateContent>
  <xr:revisionPtr revIDLastSave="0" documentId="13_ncr:1_{CBE4262C-5181-41C9-8A05-0D7967C1BCF1}" xr6:coauthVersionLast="45" xr6:coauthVersionMax="45" xr10:uidLastSave="{00000000-0000-0000-0000-000000000000}"/>
  <bookViews>
    <workbookView xWindow="1900" yWindow="0" windowWidth="20630" windowHeight="13820" firstSheet="2" activeTab="6" xr2:uid="{00000000-000D-0000-FFFF-FFFF00000000}"/>
  </bookViews>
  <sheets>
    <sheet name="Sheet4" sheetId="4" r:id="rId1"/>
    <sheet name="Sheet7" sheetId="7" r:id="rId2"/>
    <sheet name="Theater Outcomes by Launch Date" sheetId="10" r:id="rId3"/>
    <sheet name="Sheet1" sheetId="1" r:id="rId4"/>
    <sheet name="newsheet" sheetId="8" r:id="rId5"/>
    <sheet name="central tendency" sheetId="9" r:id="rId6"/>
    <sheet name="Outcomes Based on Goals" sheetId="11" r:id="rId7"/>
  </sheets>
  <externalReferences>
    <externalReference r:id="rId8"/>
    <externalReference r:id="rId9"/>
    <externalReference r:id="rId10"/>
  </externalReferences>
  <definedNames>
    <definedName name="_xlnm._FilterDatabase" localSheetId="3" hidden="1">Sheet1!$A$1:$T$4115</definedName>
  </definedNames>
  <calcPr calcId="191029"/>
  <pivotCaches>
    <pivotCache cacheId="0" r:id="rId11"/>
    <pivotCache cacheId="1" r:id="rId12"/>
    <pivotCache cacheId="7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" i="11" l="1"/>
  <c r="B10" i="11"/>
  <c r="D13" i="11"/>
  <c r="D12" i="11"/>
  <c r="C13" i="11"/>
  <c r="B13" i="11"/>
  <c r="D11" i="11"/>
  <c r="D10" i="11"/>
  <c r="D9" i="11"/>
  <c r="D8" i="11"/>
  <c r="D7" i="11"/>
  <c r="D6" i="11"/>
  <c r="D5" i="11"/>
  <c r="D3" i="11"/>
  <c r="C12" i="11"/>
  <c r="C11" i="11"/>
  <c r="C7" i="11"/>
  <c r="C3" i="11"/>
  <c r="B4" i="11"/>
  <c r="B5" i="11"/>
  <c r="B6" i="11"/>
  <c r="B11" i="11"/>
  <c r="B12" i="11"/>
  <c r="C10" i="11"/>
  <c r="B9" i="11"/>
  <c r="C8" i="11"/>
  <c r="B8" i="11"/>
  <c r="B7" i="11"/>
  <c r="C6" i="11"/>
  <c r="C5" i="11"/>
  <c r="D4" i="11"/>
  <c r="C4" i="11"/>
  <c r="B3" i="11"/>
  <c r="D2" i="11"/>
  <c r="C2" i="11"/>
  <c r="B2" i="11"/>
  <c r="E10" i="11" l="1"/>
  <c r="I10" i="11" s="1"/>
  <c r="E9" i="11"/>
  <c r="H9" i="11" s="1"/>
  <c r="E8" i="11"/>
  <c r="H8" i="11" s="1"/>
  <c r="E7" i="11"/>
  <c r="H7" i="11" s="1"/>
  <c r="E2" i="11"/>
  <c r="H2" i="11" s="1"/>
  <c r="E6" i="11"/>
  <c r="H6" i="11" s="1"/>
  <c r="E13" i="11"/>
  <c r="H13" i="11" s="1"/>
  <c r="E5" i="11"/>
  <c r="G5" i="11" s="1"/>
  <c r="E12" i="11"/>
  <c r="G12" i="11" s="1"/>
  <c r="E4" i="11"/>
  <c r="G4" i="11" s="1"/>
  <c r="E11" i="11"/>
  <c r="I11" i="11" s="1"/>
  <c r="E3" i="11"/>
  <c r="H3" i="11" s="1"/>
  <c r="B6" i="9"/>
  <c r="B5" i="9"/>
  <c r="B4" i="9"/>
  <c r="B2" i="9"/>
  <c r="C2" i="9"/>
  <c r="C3" i="9"/>
  <c r="B3" i="9"/>
  <c r="B3" i="8"/>
  <c r="B4" i="8"/>
  <c r="B5" i="8"/>
  <c r="B6" i="8"/>
  <c r="B2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2" i="1"/>
  <c r="T2" i="1" s="1"/>
  <c r="G10" i="11" l="1"/>
  <c r="H10" i="11"/>
  <c r="I9" i="11"/>
  <c r="G9" i="11"/>
  <c r="G8" i="11"/>
  <c r="I8" i="11"/>
  <c r="G3" i="11"/>
  <c r="H12" i="11"/>
  <c r="I12" i="11"/>
  <c r="H4" i="11"/>
  <c r="I7" i="11"/>
  <c r="I3" i="11"/>
  <c r="G7" i="11"/>
  <c r="I4" i="11"/>
  <c r="I2" i="11"/>
  <c r="H11" i="11"/>
  <c r="I13" i="11"/>
  <c r="G13" i="11"/>
  <c r="I5" i="11"/>
  <c r="G11" i="11"/>
  <c r="I6" i="11"/>
  <c r="G2" i="11"/>
  <c r="G6" i="11"/>
  <c r="H5" i="1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<sst xmlns="http://schemas.openxmlformats.org/spreadsheetml/2006/main" count="28956" uniqueCount="8372">
  <si>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</si>
  <si>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</si>
  <si>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</si>
  <si>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</si>
  <si>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</si>
  <si>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</si>
  <si>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</si>
  <si>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</si>
  <si>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</si>
  <si>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</si>
  <si>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</si>
  <si>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</si>
  <si>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</si>
  <si>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</si>
  <si>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</si>
  <si>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</si>
  <si>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</si>
  <si>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</si>
  <si>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</si>
  <si>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</si>
  <si>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</si>
  <si>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</si>
  <si>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</si>
  <si>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</si>
  <si>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</si>
  <si>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</si>
  <si>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</si>
  <si>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</si>
  <si>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</si>
  <si>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</si>
  <si>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</si>
  <si>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</si>
  <si>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</si>
  <si>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</si>
  <si>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</si>
  <si>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</si>
  <si>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</si>
  <si>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</si>
  <si>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</si>
  <si>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</si>
  <si>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</si>
  <si>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</si>
  <si>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</si>
  <si>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</si>
  <si>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</si>
  <si>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</si>
  <si>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</si>
  <si>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</si>
  <si>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</si>
  <si>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</si>
  <si>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</si>
  <si>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</si>
  <si>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</si>
  <si>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</si>
  <si>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</si>
  <si>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</si>
  <si>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</si>
  <si>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</si>
  <si>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</si>
  <si>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</si>
  <si>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</si>
  <si>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</si>
  <si>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</si>
  <si>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</si>
  <si>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</si>
  <si>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</si>
  <si>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</si>
  <si>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</si>
  <si>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</si>
  <si>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</si>
  <si>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</si>
  <si>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</si>
  <si>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</si>
  <si>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</si>
  <si>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</si>
  <si>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</si>
  <si>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</si>
  <si>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</si>
  <si>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</si>
  <si>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</si>
  <si>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</si>
  <si>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</si>
  <si>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</si>
  <si>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</si>
  <si>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</si>
  <si>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</si>
  <si>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</si>
  <si>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</si>
  <si>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</si>
  <si>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</si>
  <si>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</si>
  <si>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</si>
  <si>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</si>
  <si>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</si>
  <si>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</si>
  <si>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</si>
  <si>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</si>
  <si>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</si>
  <si>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</si>
  <si>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</si>
  <si>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</si>
  <si>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</si>
  <si>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</si>
  <si>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</si>
  <si>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</si>
  <si>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</si>
  <si>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</si>
  <si>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</si>
  <si>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</si>
  <si>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</si>
  <si>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</si>
  <si>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</si>
  <si>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</si>
  <si>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</si>
  <si>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</si>
  <si>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</si>
  <si>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</si>
  <si>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</si>
  <si>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</si>
  <si>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</si>
  <si>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</si>
  <si>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</si>
  <si>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</si>
  <si>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</si>
  <si>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</si>
  <si>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</si>
  <si>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</si>
  <si>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</si>
  <si>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</si>
  <si>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</si>
  <si>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</si>
  <si>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</si>
  <si>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</si>
  <si>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</si>
  <si>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</si>
  <si>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</si>
  <si>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</si>
  <si>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</si>
  <si>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</si>
  <si>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</si>
  <si>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</si>
  <si>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</si>
  <si>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</si>
  <si>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</si>
  <si>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</si>
  <si>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</si>
  <si>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</si>
  <si>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</si>
  <si>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</si>
  <si>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</si>
  <si>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</si>
  <si>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</si>
  <si>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</si>
  <si>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</si>
  <si>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</si>
  <si>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</si>
  <si>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</si>
  <si>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</si>
  <si>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</si>
  <si>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</si>
  <si>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</si>
  <si>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</si>
  <si>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</si>
  <si>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</si>
  <si>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</si>
  <si>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</si>
  <si>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</si>
  <si>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</si>
  <si>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</si>
  <si>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</si>
  <si>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</si>
  <si>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</si>
  <si>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</si>
  <si>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</si>
  <si>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</si>
  <si>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</si>
  <si>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</si>
  <si>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</si>
  <si>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</si>
  <si>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</si>
  <si>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</si>
  <si>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</si>
  <si>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</si>
  <si>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</si>
  <si>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</si>
  <si>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</si>
  <si>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</si>
  <si>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</si>
  <si>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</si>
  <si>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</si>
  <si>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</si>
  <si>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</si>
  <si>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</si>
  <si>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</si>
  <si>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</si>
  <si>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</si>
  <si>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</si>
  <si>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</si>
  <si>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</si>
  <si>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</si>
  <si>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</si>
  <si>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</si>
  <si>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</si>
  <si>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</si>
  <si>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</si>
  <si>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</si>
  <si>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</si>
  <si>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</si>
  <si>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</si>
  <si>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</si>
  <si>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</si>
  <si>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</si>
  <si>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</si>
  <si>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</si>
  <si>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</si>
  <si>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</si>
  <si>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</si>
  <si>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</si>
  <si>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</si>
  <si>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</si>
  <si>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</si>
  <si>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</si>
  <si>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</si>
  <si>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</si>
  <si>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</si>
  <si>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</si>
  <si>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</si>
  <si>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</si>
  <si>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</si>
  <si>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</si>
  <si>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</si>
  <si>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</si>
  <si>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</si>
  <si>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</si>
  <si>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</si>
  <si>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</si>
  <si>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</si>
  <si>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</si>
  <si>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</si>
  <si>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</si>
  <si>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</si>
  <si>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</si>
  <si>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</si>
  <si>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</si>
  <si>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</si>
  <si>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</si>
  <si>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</si>
  <si>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</si>
  <si>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</si>
  <si>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</si>
  <si>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</si>
  <si>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</si>
  <si>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</si>
  <si>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</si>
  <si>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</si>
  <si>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</si>
  <si>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</si>
  <si>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</si>
  <si>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</si>
  <si>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</si>
  <si>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</si>
  <si>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</si>
  <si>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</si>
  <si>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</si>
  <si>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</si>
  <si>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</si>
  <si>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</si>
  <si>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</si>
  <si>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</si>
  <si>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</si>
  <si>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</si>
  <si>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</si>
  <si>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</si>
  <si>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</si>
  <si>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</si>
  <si>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</si>
  <si>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</si>
  <si>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</si>
  <si>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</si>
  <si>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</si>
  <si>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</si>
  <si>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</si>
  <si>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</si>
  <si>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</si>
  <si>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</si>
  <si>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</si>
  <si>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</si>
  <si>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</si>
  <si>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</si>
  <si>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</si>
  <si>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</si>
  <si>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</si>
  <si>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</si>
  <si>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</si>
  <si>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</si>
  <si>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</si>
  <si>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</si>
  <si>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</si>
  <si>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</si>
  <si>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</si>
  <si>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</si>
  <si>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</si>
  <si>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</si>
  <si>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</si>
  <si>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</si>
  <si>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</si>
  <si>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</si>
  <si>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</si>
  <si>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</si>
  <si>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</si>
  <si>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</si>
  <si>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</si>
  <si>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</si>
  <si>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</si>
  <si>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</si>
  <si>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</si>
  <si>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</si>
  <si>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</si>
  <si>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</si>
  <si>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</si>
  <si>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</si>
  <si>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</si>
  <si>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</si>
  <si>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</si>
  <si>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</si>
  <si>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</si>
  <si>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</si>
  <si>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</si>
  <si>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</si>
  <si>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</si>
  <si>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</si>
  <si>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</si>
  <si>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</si>
  <si>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</si>
  <si>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</si>
  <si>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</si>
  <si>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</si>
  <si>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</si>
  <si>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</si>
  <si>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</si>
  <si>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</si>
  <si>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</si>
  <si>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</si>
  <si>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</si>
  <si>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</si>
  <si>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</si>
  <si>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</si>
  <si>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</si>
  <si>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</si>
  <si>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</si>
  <si>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</si>
  <si>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</si>
  <si>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</si>
  <si>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</si>
  <si>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</si>
  <si>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</si>
  <si>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</si>
  <si>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</si>
  <si>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</si>
  <si>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</si>
  <si>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</si>
  <si>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</si>
  <si>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</si>
  <si>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</si>
  <si>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</si>
  <si>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</si>
  <si>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</si>
  <si>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</si>
  <si>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</si>
  <si>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</si>
  <si>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</si>
  <si>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</si>
  <si>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</si>
  <si>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</si>
  <si>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</si>
  <si>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</si>
  <si>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</si>
  <si>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</si>
  <si>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</si>
  <si>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</si>
  <si>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</si>
  <si>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</si>
  <si>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</si>
  <si>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</si>
  <si>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</si>
  <si>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</si>
  <si>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</si>
  <si>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</si>
  <si>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</si>
  <si>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</si>
  <si>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</si>
  <si>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</si>
  <si>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</si>
  <si>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</si>
  <si>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</si>
  <si>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</si>
  <si>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</si>
  <si>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</si>
  <si>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</si>
  <si>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</si>
  <si>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</si>
  <si>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</si>
  <si>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</si>
  <si>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</si>
  <si>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</si>
  <si>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</si>
  <si>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</si>
  <si>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</si>
  <si>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</si>
  <si>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</si>
  <si>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</si>
  <si>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</si>
  <si>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</si>
  <si>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</si>
  <si>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</si>
  <si>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</si>
  <si>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</si>
  <si>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</si>
  <si>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</si>
  <si>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</si>
  <si>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</si>
  <si>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</si>
  <si>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</si>
  <si>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</si>
  <si>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</si>
  <si>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</si>
  <si>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</si>
  <si>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</si>
  <si>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</si>
  <si>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</si>
  <si>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</si>
  <si>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</si>
  <si>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</si>
  <si>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</si>
  <si>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</si>
  <si>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</si>
  <si>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</si>
  <si>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</si>
  <si>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</si>
  <si>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</si>
  <si>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</si>
  <si>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</si>
  <si>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</si>
  <si>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</si>
  <si>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</si>
  <si>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</si>
  <si>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</si>
  <si>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</si>
  <si>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</si>
  <si>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</si>
  <si>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</si>
  <si>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</si>
  <si>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</si>
  <si>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</si>
  <si>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</si>
  <si>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</si>
  <si>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</si>
  <si>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</si>
  <si>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</si>
  <si>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</si>
  <si>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</si>
  <si>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</si>
  <si>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</si>
  <si>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</si>
  <si>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</si>
  <si>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</si>
  <si>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</si>
  <si>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</si>
  <si>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</si>
  <si>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</si>
  <si>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</si>
  <si>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</si>
  <si>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</si>
  <si>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</si>
  <si>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</si>
  <si>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</si>
  <si>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</si>
  <si>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</si>
  <si>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</si>
  <si>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</si>
  <si>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</si>
  <si>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</si>
  <si>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</si>
  <si>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</si>
  <si>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</si>
  <si>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</si>
  <si>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</si>
  <si>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</si>
  <si>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</si>
  <si>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</si>
  <si>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</si>
  <si>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</si>
  <si>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</si>
  <si>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</si>
  <si>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</si>
  <si>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</si>
  <si>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</si>
  <si>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</si>
  <si>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</si>
  <si>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</si>
  <si>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</si>
  <si>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</si>
  <si>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</si>
  <si>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</si>
  <si>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</si>
  <si>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</si>
  <si>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</si>
  <si>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</si>
  <si>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</si>
  <si>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</si>
  <si>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</si>
  <si>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</si>
  <si>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</si>
  <si>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</si>
  <si>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</si>
  <si>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</si>
  <si>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</si>
  <si>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</si>
  <si>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</si>
  <si>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</si>
  <si>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</si>
  <si>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</si>
  <si>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</si>
  <si>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</si>
  <si>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</si>
  <si>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</si>
  <si>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</si>
  <si>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</si>
  <si>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</si>
  <si>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</si>
  <si>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</si>
  <si>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</si>
  <si>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</si>
  <si>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</si>
  <si>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</si>
  <si>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</si>
  <si>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</si>
  <si>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</si>
  <si>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</si>
  <si>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</si>
  <si>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</si>
  <si>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</si>
  <si>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</si>
  <si>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</si>
  <si>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</si>
  <si>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</si>
  <si>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</si>
  <si>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</si>
  <si>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</si>
  <si>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</si>
  <si>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</si>
  <si>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</si>
  <si>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</si>
  <si>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</si>
  <si>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</si>
  <si>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</si>
  <si>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</si>
  <si>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</si>
  <si>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</si>
  <si>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</si>
  <si>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</si>
  <si>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</si>
  <si>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</si>
  <si>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</si>
  <si>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</si>
  <si>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</si>
  <si>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</si>
  <si>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</si>
  <si>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</si>
  <si>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</si>
  <si>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</si>
  <si>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</si>
  <si>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</si>
  <si>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</si>
  <si>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</si>
  <si>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</si>
  <si>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</si>
  <si>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</si>
  <si>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</si>
  <si>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</si>
  <si>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</si>
  <si>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</si>
  <si>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</si>
  <si>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</si>
  <si>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</si>
  <si>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</si>
  <si>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</si>
  <si>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</si>
  <si>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</si>
  <si>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</si>
  <si>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</si>
  <si>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</si>
  <si>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</si>
  <si>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</si>
  <si>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</si>
  <si>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</si>
  <si>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</si>
  <si>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</si>
  <si>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</si>
  <si>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</si>
  <si>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</si>
  <si>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</si>
  <si>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</si>
  <si>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</si>
  <si>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</si>
  <si>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</si>
  <si>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</si>
  <si>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</si>
  <si>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</si>
  <si>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</si>
  <si>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</si>
  <si>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</si>
  <si>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</si>
  <si>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</si>
  <si>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</si>
  <si>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</si>
  <si>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</si>
  <si>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</si>
  <si>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</si>
  <si>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</si>
  <si>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</si>
  <si>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</si>
  <si>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</si>
  <si>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</si>
  <si>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</si>
  <si>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</si>
  <si>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</si>
  <si>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</si>
  <si>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</si>
  <si>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</si>
  <si>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</si>
  <si>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</si>
  <si>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</si>
  <si>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</si>
  <si>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</si>
  <si>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</si>
  <si>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</si>
  <si>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</si>
  <si>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</si>
  <si>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</si>
  <si>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</si>
  <si>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</si>
  <si>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</si>
  <si>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</si>
  <si>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</si>
  <si>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</si>
  <si>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</si>
  <si>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</si>
  <si>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</si>
  <si>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</si>
  <si>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</si>
  <si>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</si>
  <si>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</si>
  <si>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</si>
  <si>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</si>
  <si>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</si>
  <si>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</si>
  <si>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</si>
  <si>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</si>
  <si>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</si>
  <si>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</si>
  <si>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</si>
  <si>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</si>
  <si>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</si>
  <si>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</si>
  <si>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</si>
  <si>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</si>
  <si>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</si>
  <si>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</si>
  <si>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</si>
  <si>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</si>
  <si>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</si>
  <si>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</si>
  <si>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</si>
  <si>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</si>
  <si>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</si>
  <si>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</si>
  <si>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</si>
  <si>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</si>
  <si>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</si>
  <si>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</si>
  <si>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</si>
  <si>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</si>
  <si>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</si>
  <si>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</si>
  <si>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</si>
  <si>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</si>
  <si>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</si>
  <si>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</si>
  <si>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</si>
  <si>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</si>
  <si>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</si>
  <si>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</si>
  <si>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</si>
  <si>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</si>
  <si>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</si>
  <si>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</si>
  <si>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</si>
  <si>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</si>
  <si>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</si>
  <si>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</si>
  <si>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</si>
  <si>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</si>
  <si>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</si>
  <si>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</si>
  <si>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</si>
  <si>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</si>
  <si>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</si>
  <si>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</si>
  <si>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</si>
  <si>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</si>
  <si>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</si>
  <si>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</si>
  <si>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</si>
  <si>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</si>
  <si>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</si>
  <si>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</si>
  <si>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</si>
  <si>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</si>
  <si>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</si>
  <si>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</si>
  <si>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</si>
  <si>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</si>
  <si>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</si>
  <si>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</si>
  <si>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</si>
  <si>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</si>
  <si>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</si>
  <si>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</si>
  <si>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</si>
  <si>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</si>
  <si>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</si>
  <si>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</si>
  <si>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</si>
  <si>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</si>
  <si>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</si>
  <si>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</si>
  <si>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</si>
  <si>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</si>
  <si>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</si>
  <si>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</si>
  <si>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</si>
  <si>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</si>
  <si>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</si>
  <si>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</si>
  <si>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</si>
  <si>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</si>
  <si>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</si>
  <si>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</si>
  <si>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</si>
  <si>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</si>
  <si>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</si>
  <si>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</si>
  <si>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</si>
  <si>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</si>
  <si>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</si>
  <si>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</si>
  <si>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</si>
  <si>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</si>
  <si>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</si>
  <si>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</si>
  <si>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</si>
  <si>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</si>
  <si>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</si>
  <si>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</si>
  <si>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</si>
  <si>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</si>
  <si>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</si>
  <si>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</si>
  <si>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</si>
  <si>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</si>
  <si>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</si>
  <si>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</si>
  <si>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</si>
  <si>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</si>
  <si>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</si>
  <si>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</si>
  <si>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</si>
  <si>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</si>
  <si>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</si>
  <si>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</si>
  <si>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</si>
  <si>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</si>
  <si>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</si>
  <si>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</si>
  <si>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</si>
  <si>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</si>
  <si>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</si>
  <si>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</si>
  <si>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</si>
  <si>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</si>
  <si>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</si>
  <si>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</si>
  <si>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</si>
  <si>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</si>
  <si>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</si>
  <si>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</si>
  <si>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</si>
  <si>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</si>
  <si>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</si>
  <si>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</si>
  <si>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</si>
  <si>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</si>
  <si>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</si>
  <si>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</si>
  <si>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</si>
  <si>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</si>
  <si>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</si>
  <si>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</si>
  <si>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</si>
  <si>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</si>
  <si>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</si>
  <si>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</si>
  <si>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</si>
  <si>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</si>
  <si>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</si>
  <si>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</si>
  <si>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</si>
  <si>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</si>
  <si>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</si>
  <si>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</si>
  <si>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</si>
  <si>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</si>
  <si>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</si>
  <si>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</si>
  <si>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</si>
  <si>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</si>
  <si>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</si>
  <si>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</si>
  <si>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</si>
  <si>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</si>
  <si>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</si>
  <si>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</si>
  <si>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</si>
  <si>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</si>
  <si>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</si>
  <si>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</si>
  <si>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</si>
  <si>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</si>
  <si>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</si>
  <si>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</si>
  <si>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</si>
  <si>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</si>
  <si>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</si>
  <si>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</si>
  <si>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</si>
  <si>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</si>
  <si>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</si>
  <si>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</si>
  <si>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</si>
  <si>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</si>
  <si>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</si>
  <si>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</si>
  <si>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</si>
  <si>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</si>
  <si>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</si>
  <si>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</si>
  <si>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</si>
  <si>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</si>
  <si>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</si>
  <si>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</si>
  <si>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</si>
  <si>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</si>
  <si>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</si>
  <si>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</si>
  <si>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</si>
  <si>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</si>
  <si>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</si>
  <si>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</si>
  <si>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</si>
  <si>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</si>
  <si>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</si>
  <si>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</si>
  <si>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</si>
  <si>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</si>
  <si>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</si>
  <si>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</si>
  <si>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</si>
  <si>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</si>
  <si>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</si>
  <si>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</si>
  <si>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</si>
  <si>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</si>
  <si>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</si>
  <si>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</si>
  <si>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</si>
  <si>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</si>
  <si>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</si>
  <si>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</si>
  <si>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</si>
  <si>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</si>
  <si>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</si>
  <si>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</si>
  <si>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</si>
  <si>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</si>
  <si>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</si>
  <si>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</si>
  <si>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</si>
  <si>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</si>
  <si>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</si>
  <si>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</si>
  <si>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</si>
  <si>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</si>
  <si>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</si>
  <si>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</si>
  <si>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</si>
  <si>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</si>
  <si>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</si>
  <si>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</si>
  <si>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</si>
  <si>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</si>
  <si>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</si>
  <si>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</si>
  <si>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</si>
  <si>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</si>
  <si>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</si>
  <si>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</si>
  <si>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</si>
  <si>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</si>
  <si>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</si>
  <si>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</si>
  <si>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</si>
  <si>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</si>
  <si>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</si>
  <si>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</si>
  <si>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</si>
  <si>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</si>
  <si>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</si>
  <si>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</si>
  <si>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</si>
  <si>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</si>
  <si>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</si>
  <si>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</si>
  <si>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</si>
  <si>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</si>
  <si>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</si>
  <si>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</si>
  <si>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</si>
  <si>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</si>
  <si>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</si>
  <si>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</si>
  <si>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</si>
  <si>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</si>
  <si>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</si>
  <si>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</si>
  <si>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</si>
  <si>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</si>
  <si>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</si>
  <si>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</si>
  <si>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</si>
  <si>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</si>
  <si>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</si>
  <si>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</si>
  <si>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</si>
  <si>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</si>
  <si>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</si>
  <si>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</si>
  <si>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</si>
  <si>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</si>
  <si>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</si>
  <si>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</si>
  <si>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</si>
  <si>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</si>
  <si>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</si>
  <si>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</si>
  <si>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</si>
  <si>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</si>
  <si>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</si>
  <si>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</si>
  <si>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</si>
  <si>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</si>
  <si>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</si>
  <si>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</si>
  <si>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</si>
  <si>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</si>
  <si>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</si>
  <si>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</si>
  <si>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</si>
  <si>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</si>
  <si>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</si>
  <si>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</si>
  <si>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</si>
  <si>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</si>
  <si>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</si>
  <si>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</si>
  <si>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</si>
  <si>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</si>
  <si>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</si>
  <si>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</si>
  <si>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</si>
  <si>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</si>
  <si>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</si>
  <si>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</si>
  <si>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</si>
  <si>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</si>
  <si>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</si>
  <si>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</si>
  <si>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</si>
  <si>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</si>
  <si>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</si>
  <si>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</si>
  <si>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</si>
  <si>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</si>
  <si>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</si>
  <si>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</si>
  <si>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</si>
  <si>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</si>
  <si>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</si>
  <si>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</si>
  <si>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</si>
  <si>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</si>
  <si>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</si>
  <si>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</si>
  <si>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</si>
  <si>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</si>
  <si>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</si>
  <si>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</si>
  <si>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</si>
  <si>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</si>
  <si>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</si>
  <si>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</si>
  <si>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</si>
  <si>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</si>
  <si>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</si>
  <si>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</si>
  <si>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</si>
  <si>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</si>
  <si>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</si>
  <si>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</si>
  <si>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</si>
  <si>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</si>
  <si>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</si>
  <si>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</si>
  <si>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</si>
  <si>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</si>
  <si>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</si>
  <si>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</si>
  <si>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</si>
  <si>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</si>
  <si>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</si>
  <si>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</si>
  <si>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</si>
  <si>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</si>
  <si>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</si>
  <si>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</si>
  <si>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</si>
  <si>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</si>
  <si>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</si>
  <si>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</si>
  <si>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</si>
  <si>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</si>
  <si>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</si>
  <si>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</si>
  <si>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</si>
  <si>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</si>
  <si>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</si>
  <si>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</si>
  <si>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</si>
  <si>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</si>
  <si>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</si>
  <si>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</si>
  <si>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</si>
  <si>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</si>
  <si>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</si>
  <si>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</si>
  <si>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</si>
  <si>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</si>
  <si>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</si>
  <si>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</si>
  <si>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</si>
  <si>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</si>
  <si>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</si>
  <si>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</si>
  <si>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</si>
  <si>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</si>
  <si>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</si>
  <si>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</si>
  <si>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</si>
  <si>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</si>
  <si>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</si>
  <si>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</si>
  <si>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</si>
  <si>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</si>
  <si>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</si>
  <si>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</si>
  <si>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</si>
  <si>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</si>
  <si>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</si>
  <si>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</si>
  <si>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</si>
  <si>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</si>
  <si>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</si>
  <si>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</si>
  <si>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</si>
  <si>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</si>
  <si>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</si>
  <si>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</si>
  <si>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</si>
  <si>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</si>
  <si>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</si>
  <si>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</si>
  <si>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</si>
  <si>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</si>
  <si>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</si>
  <si>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</si>
  <si>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</si>
  <si>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</si>
  <si>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</si>
  <si>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</si>
  <si>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</si>
  <si>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</si>
  <si>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</si>
  <si>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</si>
  <si>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</si>
  <si>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</si>
  <si>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</si>
  <si>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</si>
  <si>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</si>
  <si>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</si>
  <si>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</si>
  <si>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</si>
  <si>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</si>
  <si>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</si>
  <si>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</si>
  <si>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</si>
  <si>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</si>
  <si>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</si>
  <si>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</si>
  <si>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</si>
  <si>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</si>
  <si>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</si>
  <si>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</si>
  <si>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</si>
  <si>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</si>
  <si>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</si>
  <si>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</si>
  <si>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</si>
  <si>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</si>
  <si>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</si>
  <si>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</si>
  <si>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</si>
  <si>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</si>
  <si>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</si>
  <si>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</si>
  <si>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</si>
  <si>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</si>
  <si>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</si>
  <si>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</si>
  <si>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</si>
  <si>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</si>
  <si>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</si>
  <si>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</si>
  <si>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</si>
  <si>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</si>
  <si>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</si>
  <si>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</si>
  <si>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</si>
  <si>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</si>
  <si>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</si>
  <si>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</si>
  <si>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</si>
  <si>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</si>
  <si>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</si>
  <si>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</si>
  <si>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</si>
  <si>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</si>
  <si>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</si>
  <si>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</si>
  <si>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</si>
  <si>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</si>
  <si>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</si>
  <si>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</si>
  <si>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</si>
  <si>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</si>
  <si>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</si>
  <si>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</si>
  <si>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</si>
  <si>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</si>
  <si>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</si>
  <si>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</si>
  <si>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</si>
  <si>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</si>
  <si>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</si>
  <si>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</si>
  <si>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</si>
  <si>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</si>
  <si>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</si>
  <si>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</si>
  <si>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</si>
  <si>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</si>
  <si>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</si>
  <si>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</si>
  <si>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</si>
  <si>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</si>
  <si>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</si>
  <si>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</si>
  <si>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</si>
  <si>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</si>
  <si>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</si>
  <si>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</si>
  <si>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</si>
  <si>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</si>
  <si>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</si>
  <si>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</si>
  <si>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</si>
  <si>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</si>
  <si>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</si>
  <si>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</si>
  <si>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</si>
  <si>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</si>
  <si>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</si>
  <si>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</si>
  <si>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</si>
  <si>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</si>
  <si>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</si>
  <si>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</si>
  <si>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</si>
  <si>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</si>
  <si>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</si>
  <si>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</si>
  <si>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</si>
  <si>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</si>
  <si>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</si>
  <si>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</si>
  <si>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</si>
  <si>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</si>
  <si>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</si>
  <si>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</si>
  <si>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</si>
  <si>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</si>
  <si>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</si>
  <si>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</si>
  <si>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</si>
  <si>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</si>
  <si>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</si>
  <si>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</si>
  <si>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</si>
  <si>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</si>
  <si>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</si>
  <si>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</si>
  <si>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</si>
  <si>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</si>
  <si>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</si>
  <si>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</si>
  <si>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</si>
  <si>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</si>
  <si>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</si>
  <si>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</si>
  <si>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</si>
  <si>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</si>
  <si>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</si>
  <si>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</si>
  <si>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</si>
  <si>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</si>
  <si>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</si>
  <si>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</si>
  <si>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</si>
  <si>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</si>
  <si>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</si>
  <si>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</si>
  <si>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</si>
  <si>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</si>
  <si>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</si>
  <si>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</si>
  <si>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</si>
  <si>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</si>
  <si>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</si>
  <si>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</si>
  <si>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</si>
  <si>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</si>
  <si>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</si>
  <si>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</si>
  <si>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</si>
  <si>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</si>
  <si>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</si>
  <si>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</si>
  <si>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</si>
  <si>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</si>
  <si>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</si>
  <si>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</si>
  <si>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</si>
  <si>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</si>
  <si>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</si>
  <si>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</si>
  <si>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</si>
  <si>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</si>
  <si>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</si>
  <si>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</si>
  <si>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</si>
  <si>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</si>
  <si>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</si>
  <si>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</si>
  <si>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</si>
  <si>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</si>
  <si>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</si>
  <si>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</si>
  <si>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</si>
  <si>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</si>
  <si>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</si>
  <si>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</si>
  <si>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</si>
  <si>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</si>
  <si>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</si>
  <si>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</si>
  <si>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</si>
  <si>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</si>
  <si>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</si>
  <si>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</si>
  <si>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</si>
  <si>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</si>
  <si>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</si>
  <si>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</si>
  <si>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</si>
  <si>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</si>
  <si>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</si>
  <si>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</si>
  <si>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</si>
  <si>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</si>
  <si>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</si>
  <si>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</si>
  <si>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</si>
  <si>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</si>
  <si>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</si>
  <si>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</si>
  <si>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</si>
  <si>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</si>
  <si>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</si>
  <si>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</si>
  <si>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</si>
  <si>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</si>
  <si>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</si>
  <si>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</si>
  <si>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</si>
  <si>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</si>
  <si>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</si>
  <si>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</si>
  <si>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</si>
  <si>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</si>
  <si>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</si>
  <si>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</si>
  <si>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</si>
  <si>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</si>
  <si>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</si>
  <si>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</si>
  <si>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</si>
  <si>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</si>
  <si>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</si>
  <si>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</si>
  <si>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</si>
  <si>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</si>
  <si>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</si>
  <si>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</si>
  <si>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</si>
  <si>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</si>
  <si>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</si>
  <si>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</si>
  <si>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</si>
  <si>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</si>
  <si>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</si>
  <si>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</si>
  <si>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</si>
  <si>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</si>
  <si>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</si>
  <si>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</si>
  <si>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</si>
  <si>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</si>
  <si>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</si>
  <si>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</si>
  <si>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</si>
  <si>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</si>
  <si>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</si>
  <si>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</si>
  <si>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</si>
  <si>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</si>
  <si>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</si>
  <si>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</si>
  <si>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</si>
  <si>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</si>
  <si>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</si>
  <si>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</si>
  <si>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</si>
  <si>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</si>
  <si>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</si>
  <si>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</si>
  <si>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</si>
  <si>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</si>
  <si>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</si>
  <si>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</si>
  <si>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</si>
  <si>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</si>
  <si>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</si>
  <si>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</si>
  <si>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</si>
  <si>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</si>
  <si>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</si>
  <si>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</si>
  <si>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</si>
  <si>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</si>
  <si>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</si>
  <si>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</si>
  <si>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</si>
  <si>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</si>
  <si>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</si>
  <si>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</si>
  <si>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</si>
  <si>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</si>
  <si>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</si>
  <si>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</si>
  <si>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</si>
  <si>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</si>
  <si>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</si>
  <si>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</si>
  <si>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</si>
  <si>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</si>
  <si>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</si>
  <si>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</si>
  <si>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</si>
  <si>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</si>
  <si>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</si>
  <si>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</si>
  <si>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</si>
  <si>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</si>
  <si>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</si>
  <si>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</si>
  <si>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</si>
  <si>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</si>
  <si>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</si>
  <si>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</si>
  <si>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</si>
  <si>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</si>
  <si>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</si>
  <si>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</si>
  <si>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</si>
  <si>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</si>
  <si>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</si>
  <si>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</si>
  <si>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</si>
  <si>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</si>
  <si>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</si>
  <si>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</si>
  <si>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</si>
  <si>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</si>
  <si>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</si>
  <si>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</si>
  <si>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</si>
  <si>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</si>
  <si>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</si>
  <si>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</si>
  <si>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</si>
  <si>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</si>
  <si>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</si>
  <si>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</si>
  <si>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</si>
  <si>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</si>
  <si>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</si>
  <si>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</si>
  <si>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</si>
  <si>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</si>
  <si>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</si>
  <si>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</si>
  <si>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</si>
  <si>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</si>
  <si>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</si>
  <si>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</si>
  <si>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</si>
  <si>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</si>
  <si>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</si>
  <si>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</si>
  <si>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</si>
  <si>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</si>
  <si>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</si>
  <si>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</si>
  <si>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</si>
  <si>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</si>
  <si>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</si>
  <si>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</si>
  <si>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</si>
  <si>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</si>
  <si>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</si>
  <si>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</si>
  <si>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</si>
  <si>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</si>
  <si>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</si>
  <si>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</si>
  <si>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</si>
  <si>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</si>
  <si>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</si>
  <si>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</si>
  <si>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</si>
  <si>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</si>
  <si>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</si>
  <si>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</si>
  <si>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</si>
  <si>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</si>
  <si>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</si>
  <si>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</si>
  <si>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</si>
  <si>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</si>
  <si>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</si>
  <si>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</si>
  <si>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</si>
  <si>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</si>
  <si>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</si>
  <si>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</si>
  <si>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</si>
  <si>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</si>
  <si>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</si>
  <si>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</si>
  <si>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</si>
  <si>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</si>
  <si>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</si>
  <si>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</si>
  <si>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</si>
  <si>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</si>
  <si>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</si>
  <si>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</si>
  <si>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</si>
  <si>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</si>
  <si>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</si>
  <si>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</si>
  <si>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</si>
  <si>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</si>
  <si>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</si>
  <si>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</si>
  <si>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</si>
  <si>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</si>
  <si>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</si>
  <si>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</si>
  <si>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</si>
  <si>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</si>
  <si>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</si>
  <si>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</si>
  <si>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</si>
  <si>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</si>
  <si>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</si>
  <si>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</si>
  <si>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</si>
  <si>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</si>
  <si>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</si>
  <si>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</si>
  <si>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</si>
  <si>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</si>
  <si>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</si>
  <si>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</si>
  <si>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</si>
  <si>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</si>
  <si>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</si>
  <si>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</si>
  <si>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</si>
  <si>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</si>
  <si>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</si>
  <si>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</si>
  <si>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</si>
  <si>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</si>
  <si>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</si>
  <si>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</si>
  <si>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</si>
  <si>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</si>
  <si>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</si>
  <si>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</si>
  <si>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</si>
  <si>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</si>
  <si>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</si>
  <si>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</si>
  <si>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</si>
  <si>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</si>
  <si>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</si>
  <si>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</si>
  <si>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</si>
  <si>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</si>
  <si>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</si>
  <si>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</si>
  <si>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</si>
  <si>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</si>
  <si>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</si>
  <si>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</si>
  <si>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</si>
  <si>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</si>
  <si>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</si>
  <si>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</si>
  <si>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</si>
  <si>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</si>
  <si>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</si>
  <si>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</si>
  <si>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</si>
  <si>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</si>
  <si>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</si>
  <si>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</si>
  <si>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</si>
  <si>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</si>
  <si>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</si>
  <si>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</si>
  <si>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</si>
  <si>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</si>
  <si>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</si>
  <si>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</si>
  <si>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</si>
  <si>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</si>
  <si>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</si>
  <si>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</si>
  <si>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</si>
  <si>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</si>
  <si>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</si>
  <si>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</si>
  <si>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</si>
  <si>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</si>
  <si>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</si>
  <si>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</si>
  <si>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</si>
  <si>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</si>
  <si>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</si>
  <si>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</si>
  <si>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</si>
  <si>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</si>
  <si>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</si>
  <si>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</si>
  <si>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</si>
  <si>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</si>
  <si>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</si>
  <si>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</si>
  <si>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</si>
  <si>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</si>
  <si>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</si>
  <si>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</si>
  <si>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</si>
  <si>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</si>
  <si>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</si>
  <si>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</si>
  <si>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</si>
  <si>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</si>
  <si>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</si>
  <si>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</si>
  <si>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</si>
  <si>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</si>
  <si>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</si>
  <si>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</si>
  <si>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</si>
  <si>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</si>
  <si>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</si>
  <si>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</si>
  <si>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</si>
  <si>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</si>
  <si>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</si>
  <si>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</si>
  <si>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</si>
  <si>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</si>
  <si>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</si>
  <si>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</si>
  <si>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</si>
  <si>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</si>
  <si>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</si>
  <si>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</si>
  <si>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</si>
  <si>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</si>
  <si>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</si>
  <si>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</si>
  <si>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</si>
  <si>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</si>
  <si>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</si>
  <si>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</si>
  <si>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</si>
  <si>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</si>
  <si>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</si>
  <si>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</si>
  <si>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</si>
  <si>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</si>
  <si>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</si>
  <si>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</si>
  <si>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</si>
  <si>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</si>
  <si>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</si>
  <si>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</si>
  <si>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</si>
  <si>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</si>
  <si>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</si>
  <si>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</si>
  <si>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</si>
  <si>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</si>
  <si>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</si>
  <si>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</si>
  <si>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</si>
  <si>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</si>
  <si>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</si>
  <si>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</si>
  <si>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</si>
  <si>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</si>
  <si>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</si>
  <si>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</si>
  <si>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</si>
  <si>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</si>
  <si>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</si>
  <si>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</si>
  <si>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</si>
  <si>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</si>
  <si>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</si>
  <si>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</si>
  <si>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</si>
  <si>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</si>
  <si>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</si>
  <si>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</si>
  <si>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</si>
  <si>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</si>
  <si>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</si>
  <si>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</si>
  <si>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</si>
  <si>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</si>
  <si>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</si>
  <si>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</si>
  <si>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</si>
  <si>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</si>
  <si>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</si>
  <si>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</si>
  <si>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</si>
  <si>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</si>
  <si>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</si>
  <si>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</si>
  <si>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</si>
  <si>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</si>
  <si>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</si>
  <si>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</si>
  <si>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</si>
  <si>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</si>
  <si>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</si>
  <si>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</si>
  <si>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</si>
  <si>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</si>
  <si>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</si>
  <si>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</si>
  <si>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</si>
  <si>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</si>
  <si>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</si>
  <si>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</si>
  <si>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</si>
  <si>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</si>
  <si>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</si>
  <si>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</si>
  <si>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</si>
  <si>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</si>
  <si>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</si>
  <si>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</si>
  <si>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</si>
  <si>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</si>
  <si>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</si>
  <si>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</si>
  <si>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</si>
  <si>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</si>
  <si>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</si>
  <si>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</si>
  <si>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</si>
  <si>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</si>
  <si>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</si>
  <si>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</si>
  <si>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</si>
  <si>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</si>
  <si>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</si>
  <si>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</si>
  <si>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</si>
  <si>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</si>
  <si>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</si>
  <si>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</si>
  <si>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</si>
  <si>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</si>
  <si>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</si>
  <si>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</si>
  <si>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</si>
  <si>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</si>
  <si>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</si>
  <si>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</si>
  <si>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</si>
  <si>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</si>
  <si>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</si>
  <si>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</si>
  <si>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</si>
  <si>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</si>
  <si>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</si>
  <si>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</si>
  <si>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</si>
  <si>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</si>
  <si>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</si>
  <si>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</si>
  <si>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</si>
  <si>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</si>
  <si>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</si>
  <si>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</si>
  <si>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</si>
  <si>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</si>
  <si>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</si>
  <si>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</si>
  <si>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</si>
  <si>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</si>
  <si>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</si>
  <si>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</si>
  <si>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</si>
  <si>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</si>
  <si>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</si>
  <si>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</si>
  <si>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</si>
  <si>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</si>
  <si>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</si>
  <si>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</si>
  <si>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</si>
  <si>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</si>
  <si>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</si>
  <si>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</si>
  <si>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</si>
  <si>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</si>
  <si>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</si>
  <si>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</si>
  <si>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</si>
  <si>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</si>
  <si>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</si>
  <si>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</si>
  <si>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</si>
  <si>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</si>
  <si>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</si>
  <si>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</si>
  <si>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</si>
  <si>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</si>
  <si>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</si>
  <si>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</si>
  <si>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</si>
  <si>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</si>
  <si>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</si>
  <si>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</si>
  <si>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</si>
  <si>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</si>
  <si>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</si>
  <si>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</si>
  <si>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</si>
  <si>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</si>
  <si>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</si>
  <si>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</si>
  <si>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</si>
  <si>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</si>
  <si>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</si>
  <si>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</si>
  <si>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</si>
  <si>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</si>
  <si>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</si>
  <si>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</si>
  <si>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</si>
  <si>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</si>
  <si>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</si>
  <si>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</si>
  <si>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</si>
  <si>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</si>
  <si>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</si>
  <si>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</si>
  <si>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</si>
  <si>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</si>
  <si>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</si>
  <si>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</si>
  <si>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</si>
  <si>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</si>
  <si>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</si>
  <si>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</si>
  <si>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</si>
  <si>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</si>
  <si>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</si>
  <si>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</si>
  <si>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</si>
  <si>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</si>
  <si>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</si>
  <si>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</si>
  <si>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</si>
  <si>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</si>
  <si>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</si>
  <si>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</si>
  <si>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</si>
  <si>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</si>
  <si>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</si>
  <si>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</si>
  <si>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</si>
  <si>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</si>
  <si>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</si>
  <si>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</si>
  <si>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</si>
  <si>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</si>
  <si>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</si>
  <si>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</si>
  <si>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</si>
  <si>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</si>
  <si>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</si>
  <si>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</si>
  <si>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</si>
  <si>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</si>
  <si>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</si>
  <si>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</si>
  <si>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</si>
  <si>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</si>
  <si>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</si>
  <si>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</si>
  <si>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</si>
  <si>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</si>
  <si>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</si>
  <si>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</si>
  <si>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</si>
  <si>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</si>
  <si>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</si>
  <si>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</si>
  <si>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</si>
  <si>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</si>
  <si>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</si>
  <si>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</si>
  <si>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</si>
  <si>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</si>
  <si>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</si>
  <si>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</si>
  <si>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</si>
  <si>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</si>
  <si>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</si>
  <si>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</si>
  <si>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</si>
  <si>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</si>
  <si>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</si>
  <si>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</si>
  <si>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</si>
  <si>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</si>
  <si>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</si>
  <si>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</si>
  <si>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</si>
  <si>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</si>
  <si>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</si>
  <si>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</si>
  <si>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</si>
  <si>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</si>
  <si>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</si>
  <si>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</si>
  <si>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</si>
  <si>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</si>
  <si>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</si>
  <si>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</si>
  <si>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</si>
  <si>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</si>
  <si>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</si>
  <si>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</si>
  <si>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</si>
  <si>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</si>
  <si>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</si>
  <si>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</si>
  <si>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</si>
  <si>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</si>
  <si>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</si>
  <si>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</si>
  <si>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</si>
  <si>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</si>
  <si>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</si>
  <si>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</si>
  <si>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</si>
  <si>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</si>
  <si>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</si>
  <si>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</si>
  <si>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</si>
  <si>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</si>
  <si>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</si>
  <si>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</si>
  <si>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</si>
  <si>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</si>
  <si>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</si>
  <si>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</si>
  <si>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</si>
  <si>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</si>
  <si>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</si>
  <si>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</si>
  <si>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</si>
  <si>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</si>
  <si>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</si>
  <si>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</si>
  <si>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</si>
  <si>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</si>
  <si>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</si>
  <si>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</si>
  <si>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</si>
  <si>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</si>
  <si>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</si>
  <si>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</si>
  <si>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</si>
  <si>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</si>
  <si>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</si>
  <si>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</si>
  <si>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</si>
  <si>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</si>
  <si>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</si>
  <si>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</si>
  <si>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</si>
  <si>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</si>
  <si>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</si>
  <si>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</si>
  <si>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</si>
  <si>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</si>
  <si>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</si>
  <si>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</si>
  <si>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</si>
  <si>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</si>
  <si>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</si>
  <si>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</si>
  <si>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</si>
  <si>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</si>
  <si>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</si>
  <si>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</si>
  <si>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</si>
  <si>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</si>
  <si>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</si>
  <si>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</si>
  <si>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</si>
  <si>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</si>
  <si>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</si>
  <si>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</si>
  <si>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</si>
  <si>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</si>
  <si>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</si>
  <si>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</si>
  <si>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</si>
  <si>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</si>
  <si>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</si>
  <si>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</si>
  <si>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</si>
  <si>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</si>
  <si>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</si>
  <si>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</si>
  <si>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</si>
  <si>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</si>
  <si>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</si>
  <si>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</si>
  <si>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</si>
  <si>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</si>
  <si>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</si>
  <si>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</si>
  <si>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</si>
  <si>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</si>
  <si>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</si>
  <si>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</si>
  <si>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</si>
  <si>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</si>
  <si>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</si>
  <si>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</si>
  <si>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</si>
  <si>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</si>
  <si>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</si>
  <si>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</si>
  <si>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</si>
  <si>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</si>
  <si>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</si>
  <si>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</si>
  <si>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</si>
  <si>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</si>
  <si>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</si>
  <si>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</si>
  <si>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</si>
  <si>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</si>
  <si>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</si>
  <si>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</si>
  <si>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</si>
  <si>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</si>
  <si>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</si>
  <si>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</si>
  <si>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</si>
  <si>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</si>
  <si>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</si>
  <si>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</si>
  <si>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</si>
  <si>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</si>
  <si>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</si>
  <si>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</si>
  <si>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</si>
  <si>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</si>
  <si>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</si>
  <si>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</si>
  <si>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</si>
  <si>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</si>
  <si>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</si>
  <si>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</si>
  <si>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</si>
  <si>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</si>
  <si>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</si>
  <si>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</si>
  <si>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</si>
  <si>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</si>
  <si>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</si>
  <si>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</si>
  <si>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</si>
  <si>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</si>
  <si>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</si>
  <si>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</si>
  <si>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</si>
  <si>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</si>
  <si>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</si>
  <si>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</si>
  <si>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</si>
  <si>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</si>
  <si>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</si>
  <si>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</si>
  <si>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</si>
  <si>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</si>
  <si>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</si>
  <si>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</si>
  <si>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</si>
  <si>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</si>
  <si>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</si>
  <si>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</si>
  <si>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</si>
  <si>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</si>
  <si>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</si>
  <si>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</si>
  <si>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</si>
  <si>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</si>
  <si>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</si>
  <si>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</si>
  <si>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</si>
  <si>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</si>
  <si>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</si>
  <si>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</si>
  <si>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</si>
  <si>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</si>
  <si>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</si>
  <si>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</si>
  <si>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</si>
  <si>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</si>
  <si>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</si>
  <si>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</si>
  <si>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</si>
  <si>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</si>
  <si>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</si>
  <si>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</si>
  <si>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</si>
  <si>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</si>
  <si>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</si>
  <si>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</si>
  <si>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</si>
  <si>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</si>
  <si>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</si>
  <si>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</si>
  <si>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</si>
  <si>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</si>
  <si>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</si>
  <si>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</si>
  <si>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</si>
  <si>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</si>
  <si>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</si>
  <si>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</si>
  <si>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</si>
  <si>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</si>
  <si>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</si>
  <si>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</si>
  <si>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</si>
  <si>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</si>
  <si>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</si>
  <si>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</si>
  <si>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</si>
  <si>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</si>
  <si>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</si>
  <si>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</si>
  <si>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</si>
  <si>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</si>
  <si>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</si>
  <si>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</si>
  <si>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</si>
  <si>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</si>
  <si>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</si>
  <si>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</si>
  <si>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</si>
  <si>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</si>
  <si>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</si>
  <si>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</si>
  <si>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</si>
  <si>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</si>
  <si>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</si>
  <si>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</si>
  <si>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</si>
  <si>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</si>
  <si>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</si>
  <si>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</si>
  <si>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</si>
  <si>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</si>
  <si>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</si>
  <si>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</si>
  <si>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</si>
  <si>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</si>
  <si>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</si>
  <si>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</si>
  <si>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</si>
  <si>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</si>
  <si>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</si>
  <si>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</si>
  <si>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</si>
  <si>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</si>
  <si>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</si>
  <si>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</si>
  <si>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</si>
  <si>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</si>
  <si>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</si>
  <si>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</si>
  <si>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</si>
  <si>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</si>
  <si>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</si>
  <si>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</si>
  <si>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</si>
  <si>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</si>
  <si>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</si>
  <si>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</si>
  <si>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</si>
  <si>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</si>
  <si>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</si>
  <si>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</si>
  <si>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</si>
  <si>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</si>
  <si>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</si>
  <si>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</si>
  <si>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</si>
  <si>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</si>
  <si>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</si>
  <si>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</si>
  <si>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</si>
  <si>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</si>
  <si>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</si>
  <si>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</si>
  <si>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</si>
  <si>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</si>
  <si>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</si>
  <si>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</si>
  <si>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</si>
  <si>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</si>
  <si>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</si>
  <si>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</si>
  <si>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</si>
  <si>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</si>
  <si>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</si>
  <si>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</si>
  <si>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</si>
  <si>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</si>
  <si>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</si>
  <si>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</si>
  <si>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</si>
  <si>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</si>
  <si>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</si>
  <si>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</si>
  <si>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</si>
  <si>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</si>
  <si>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</si>
  <si>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</si>
  <si>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</si>
  <si>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</si>
  <si>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</si>
  <si>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</si>
  <si>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</si>
  <si>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</si>
  <si>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</si>
  <si>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</si>
  <si>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</si>
  <si>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</si>
  <si>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</si>
  <si>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</si>
  <si>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</si>
  <si>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</si>
  <si>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</si>
  <si>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</si>
  <si>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</si>
  <si>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</si>
  <si>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</si>
  <si>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</si>
  <si>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</si>
  <si>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</si>
  <si>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</si>
  <si>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</si>
  <si>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</si>
  <si>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</si>
  <si>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</si>
  <si>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</si>
  <si>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</si>
  <si>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</si>
  <si>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</si>
  <si>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</si>
  <si>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</si>
  <si>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</si>
  <si>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</si>
  <si>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</si>
  <si>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</si>
  <si>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</si>
  <si>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</si>
  <si>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</si>
  <si>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</si>
  <si>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</si>
  <si>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</si>
  <si>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</si>
  <si>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</si>
  <si>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</si>
  <si>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</si>
  <si>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</si>
  <si>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</si>
  <si>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</si>
  <si>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</si>
  <si>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</si>
  <si>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</si>
  <si>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</si>
  <si>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</si>
  <si>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</si>
  <si>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</si>
  <si>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</si>
  <si>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</si>
  <si>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</si>
  <si>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</si>
  <si>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</si>
  <si>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</si>
  <si>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</si>
  <si>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</si>
  <si>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</si>
  <si>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</si>
  <si>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</si>
  <si>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</si>
  <si>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</si>
  <si>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</si>
  <si>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</si>
  <si>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</si>
  <si>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</si>
  <si>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</si>
  <si>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</si>
  <si>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</si>
  <si>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</si>
  <si>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</si>
  <si>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</si>
  <si>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</si>
  <si>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</si>
  <si>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</si>
  <si>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</si>
  <si>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</si>
  <si>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</si>
  <si>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</si>
  <si>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</si>
  <si>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</si>
  <si>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</si>
  <si>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</si>
  <si>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</si>
  <si>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</si>
  <si>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</si>
  <si>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</si>
  <si>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</si>
  <si>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</si>
  <si>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</si>
  <si>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</si>
  <si>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</si>
  <si>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</si>
  <si>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</si>
  <si>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</si>
  <si>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</si>
  <si>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</si>
  <si>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</si>
  <si>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</si>
  <si>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</si>
  <si>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</si>
  <si>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</si>
  <si>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</si>
  <si>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</si>
  <si>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</si>
  <si>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</si>
  <si>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</si>
  <si>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</si>
  <si>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</si>
  <si>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</si>
  <si>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</si>
  <si>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</si>
  <si>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</si>
  <si>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</si>
  <si>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</si>
  <si>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</si>
  <si>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</si>
  <si>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</si>
  <si>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</si>
  <si>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</si>
  <si>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</si>
  <si>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</si>
  <si>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</si>
  <si>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</si>
  <si>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</si>
  <si>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</si>
  <si>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</si>
  <si>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</si>
  <si>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</si>
  <si>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</si>
  <si>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</si>
  <si>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</si>
  <si>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</si>
  <si>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</si>
  <si>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</si>
  <si>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</si>
  <si>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</si>
  <si>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</si>
  <si>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</si>
  <si>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</si>
  <si>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</si>
  <si>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</si>
  <si>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</si>
  <si>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</si>
  <si>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</si>
  <si>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</si>
  <si>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</si>
  <si>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</si>
  <si>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</si>
  <si>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</si>
  <si>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</si>
  <si>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</si>
  <si>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</si>
  <si>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</si>
  <si>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</si>
  <si>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</si>
  <si>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</si>
  <si>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</si>
  <si>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</si>
  <si>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</si>
  <si>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</si>
  <si>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</si>
  <si>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</si>
  <si>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</si>
  <si>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</si>
  <si>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</si>
  <si>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</si>
  <si>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</si>
  <si>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</si>
  <si>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</si>
  <si>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</si>
  <si>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</si>
  <si>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</si>
  <si>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</si>
  <si>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</si>
  <si>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</si>
  <si>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</si>
  <si>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</si>
  <si>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</si>
  <si>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</si>
  <si>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</si>
  <si>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</si>
  <si>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</si>
  <si>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</si>
  <si>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</si>
  <si>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</si>
  <si>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</si>
  <si>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</si>
  <si>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</si>
  <si>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</si>
  <si>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</si>
  <si>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</si>
  <si>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</si>
  <si>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</si>
  <si>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</si>
  <si>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</si>
  <si>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</si>
  <si>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</si>
  <si>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</si>
  <si>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</si>
  <si>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</si>
  <si>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</si>
  <si>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</si>
  <si>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</si>
  <si>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</si>
  <si>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</si>
  <si>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</si>
  <si>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</si>
  <si>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</si>
  <si>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</si>
  <si>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</si>
  <si>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</si>
  <si>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</si>
  <si>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</si>
  <si>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</si>
  <si>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</si>
  <si>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</si>
  <si>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</si>
  <si>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</si>
  <si>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</si>
  <si>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</si>
  <si>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</si>
  <si>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</si>
  <si>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</si>
  <si>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</si>
  <si>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</si>
  <si>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</si>
  <si>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</si>
  <si>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</si>
  <si>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</si>
  <si>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</si>
  <si>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</si>
  <si>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</si>
  <si>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</si>
  <si>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</si>
  <si>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</si>
  <si>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</si>
  <si>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</si>
  <si>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</si>
  <si>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</si>
  <si>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</si>
  <si>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</si>
  <si>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</si>
  <si>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</si>
  <si>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</si>
  <si>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</si>
  <si>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</si>
  <si>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</si>
  <si>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</si>
  <si>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</si>
  <si>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</si>
  <si>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</si>
  <si>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</si>
  <si>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</si>
  <si>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</si>
  <si>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</si>
  <si>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</si>
  <si>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</si>
  <si>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</si>
  <si>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</si>
  <si>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</si>
  <si>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</si>
  <si>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</si>
  <si>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</si>
  <si>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</si>
  <si>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</si>
  <si>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</si>
  <si>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</si>
  <si>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</si>
  <si>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</si>
  <si>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</si>
  <si>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</si>
  <si>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</si>
  <si>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</si>
  <si>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</si>
  <si>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</si>
  <si>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</si>
  <si>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</si>
  <si>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</si>
  <si>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</si>
  <si>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</si>
  <si>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</si>
  <si>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</si>
  <si>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</si>
  <si>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</si>
  <si>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</si>
  <si>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</si>
  <si>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</si>
  <si>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</si>
  <si>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</si>
  <si>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</si>
  <si>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</si>
  <si>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</si>
  <si>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</si>
  <si>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</si>
  <si>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</si>
  <si>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</si>
  <si>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</si>
  <si>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</si>
  <si>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</si>
  <si>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</si>
  <si>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</si>
  <si>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</si>
  <si>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</si>
  <si>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</si>
  <si>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</si>
  <si>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</si>
  <si>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</si>
  <si>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</si>
  <si>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</si>
  <si>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</si>
  <si>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</si>
  <si>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</si>
  <si>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</si>
  <si>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</si>
  <si>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</si>
  <si>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</si>
  <si>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</si>
  <si>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</si>
  <si>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</si>
  <si>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</si>
  <si>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</si>
  <si>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</si>
  <si>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</si>
  <si>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</si>
  <si>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</si>
  <si>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</si>
  <si>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</si>
  <si>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</si>
  <si>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</si>
  <si>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</si>
  <si>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</si>
  <si>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</si>
  <si>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</si>
  <si>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</si>
  <si>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</si>
  <si>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</si>
  <si>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</si>
  <si>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</si>
  <si>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</si>
  <si>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</si>
  <si>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</si>
  <si>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</si>
  <si>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</si>
  <si>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</si>
  <si>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</si>
  <si>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</si>
  <si>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</si>
  <si>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</si>
  <si>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</si>
  <si>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</si>
  <si>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</si>
  <si>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</si>
  <si>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</si>
  <si>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</si>
  <si>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</si>
  <si>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</si>
  <si>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</si>
  <si>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</si>
  <si>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</si>
  <si>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</si>
  <si>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</si>
  <si>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</si>
  <si>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</si>
  <si>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</si>
  <si>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</si>
  <si>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</si>
  <si>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</si>
  <si>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</si>
  <si>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</si>
  <si>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</si>
  <si>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</si>
  <si>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</si>
  <si>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</si>
  <si>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</si>
  <si>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</si>
  <si>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</si>
  <si>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</si>
  <si>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</si>
  <si>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</si>
  <si>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</si>
  <si>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</si>
  <si>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</si>
  <si>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</si>
  <si>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</si>
  <si>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</si>
  <si>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</si>
  <si>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</si>
  <si>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</si>
  <si>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</si>
  <si>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</si>
  <si>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</si>
  <si>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</si>
  <si>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</si>
  <si>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</si>
  <si>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</si>
  <si>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</si>
  <si>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</si>
  <si>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</si>
  <si>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</si>
  <si>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</si>
  <si>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</si>
  <si>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</si>
  <si>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</si>
  <si>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</si>
  <si>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</si>
  <si>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</si>
  <si>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</si>
  <si>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</si>
  <si>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</si>
  <si>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</si>
  <si>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</si>
  <si>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</si>
  <si>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</si>
  <si>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</si>
  <si>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</si>
  <si>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</si>
  <si>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</si>
  <si>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</si>
  <si>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</si>
  <si>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</si>
  <si>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</si>
  <si>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</si>
  <si>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</si>
  <si>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</si>
  <si>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</si>
  <si>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</si>
  <si>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</si>
  <si>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</si>
  <si>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</si>
  <si>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</si>
  <si>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</si>
  <si>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</si>
  <si>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</si>
  <si>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</si>
  <si>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</si>
  <si>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</si>
  <si>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</si>
  <si>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</si>
  <si>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</si>
  <si>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</si>
  <si>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</si>
  <si>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</si>
  <si>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</si>
  <si>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</si>
  <si>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</si>
  <si>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</si>
  <si>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</si>
  <si>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</si>
  <si>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</si>
  <si>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</si>
  <si>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</si>
  <si>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</si>
  <si>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</si>
  <si>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</si>
  <si>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</si>
  <si>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</si>
  <si>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</si>
  <si>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</si>
  <si>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</si>
  <si>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</si>
  <si>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</si>
  <si>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</si>
  <si>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</si>
  <si>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</si>
  <si>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</si>
  <si>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</si>
  <si>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</si>
  <si>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</si>
  <si>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</si>
  <si>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</si>
  <si>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</si>
  <si>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</si>
  <si>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</si>
  <si>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</si>
  <si>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</si>
  <si>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</si>
  <si>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</si>
  <si>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</si>
  <si>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</si>
  <si>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</si>
  <si>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</si>
  <si>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</si>
  <si>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</si>
  <si>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</si>
  <si>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</si>
  <si>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</si>
  <si>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</si>
  <si>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</si>
  <si>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</si>
  <si>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</si>
  <si>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</si>
  <si>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</si>
  <si>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</si>
  <si>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</si>
  <si>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</si>
  <si>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</si>
  <si>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</si>
  <si>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</si>
  <si>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</si>
  <si>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</si>
  <si>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</si>
  <si>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</si>
  <si>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</si>
  <si>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</si>
  <si>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</si>
  <si>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</si>
  <si>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</si>
  <si>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</si>
  <si>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</si>
  <si>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</si>
  <si>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</si>
  <si>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</si>
  <si>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</si>
  <si>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</si>
  <si>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</si>
  <si>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</si>
  <si>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</si>
  <si>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</si>
  <si>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</si>
  <si>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</si>
  <si>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</si>
  <si>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</si>
  <si>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</si>
  <si>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</si>
  <si>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</si>
  <si>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</si>
  <si>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</si>
  <si>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</si>
  <si>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</si>
  <si>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</si>
  <si>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</si>
  <si>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</si>
  <si>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</si>
  <si>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</si>
  <si>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</si>
  <si>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</si>
  <si>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</si>
  <si>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</si>
  <si>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</si>
  <si>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</si>
  <si>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</si>
  <si>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</si>
  <si>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</si>
  <si>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</si>
  <si>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</si>
  <si>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</si>
  <si>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</si>
  <si>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</si>
  <si>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</si>
  <si>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</si>
  <si>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</si>
  <si>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</si>
  <si>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</si>
  <si>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</si>
  <si>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</si>
  <si>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</si>
  <si>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</si>
  <si>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</si>
  <si>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</si>
  <si>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</si>
  <si>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</si>
  <si>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</si>
  <si>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</si>
  <si>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</si>
  <si>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</si>
  <si>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</si>
  <si>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</si>
  <si>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</si>
  <si>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</si>
  <si>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</si>
  <si>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</si>
  <si>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</si>
  <si>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</si>
  <si>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</si>
  <si>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</si>
  <si>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</si>
  <si>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</si>
  <si>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</si>
  <si>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</si>
  <si>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</si>
  <si>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</si>
  <si>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</si>
  <si>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</si>
  <si>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</si>
  <si>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</si>
  <si>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</si>
  <si>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</si>
  <si>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</si>
  <si>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</si>
  <si>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</si>
  <si>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</si>
  <si>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</si>
  <si>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</si>
  <si>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</si>
  <si>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</si>
  <si>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</si>
  <si>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</si>
  <si>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</si>
  <si>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</si>
  <si>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</si>
  <si>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</si>
  <si>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</si>
  <si>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</si>
  <si>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</si>
  <si>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</si>
  <si>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</si>
  <si>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</si>
  <si>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</si>
  <si>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</si>
  <si>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</si>
  <si>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</si>
  <si>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</si>
  <si>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</si>
  <si>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</si>
  <si>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</si>
  <si>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</si>
  <si>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</si>
  <si>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</si>
  <si>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</si>
  <si>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</si>
  <si>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</si>
  <si>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</si>
  <si>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</si>
  <si>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</si>
  <si>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</si>
  <si>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</si>
  <si>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</si>
  <si>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</si>
  <si>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</si>
  <si>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</si>
  <si>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</si>
  <si>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</si>
  <si>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</si>
  <si>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</si>
  <si>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</si>
  <si>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</si>
  <si>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</si>
  <si>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</si>
  <si>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</si>
  <si>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</si>
  <si>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</si>
  <si>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</si>
  <si>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</si>
  <si>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</si>
  <si>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</si>
  <si>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</si>
  <si>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</si>
  <si>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</si>
  <si>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</si>
  <si>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</si>
  <si>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</si>
  <si>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</si>
  <si>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</si>
  <si>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</si>
  <si>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</si>
  <si>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</si>
  <si>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</si>
  <si>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</si>
  <si>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</si>
  <si>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</si>
  <si>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</si>
  <si>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</si>
  <si>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</si>
  <si>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</si>
  <si>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</si>
  <si>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</si>
  <si>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</si>
  <si>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</si>
  <si>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</si>
  <si>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</si>
  <si>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</si>
  <si>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</si>
  <si>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</si>
  <si>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</si>
  <si>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</si>
  <si>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</si>
  <si>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</si>
  <si>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</si>
  <si>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</si>
  <si>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</si>
  <si>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</si>
  <si>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</si>
  <si>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</si>
  <si>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</si>
  <si>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</si>
  <si>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</si>
  <si>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</si>
  <si>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</si>
  <si>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</si>
  <si>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</si>
  <si>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</si>
  <si>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</si>
  <si>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</si>
  <si>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</si>
  <si>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</si>
  <si>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</si>
  <si>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</si>
  <si>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</si>
  <si>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</si>
  <si>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</si>
  <si>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</si>
  <si>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</si>
  <si>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</si>
  <si>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</si>
  <si>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</si>
  <si>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</si>
  <si>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</si>
  <si>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</si>
  <si>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</si>
  <si>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</si>
  <si>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</si>
  <si>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</si>
  <si>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</si>
  <si>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</si>
  <si>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</si>
  <si>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</si>
  <si>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</si>
  <si>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</si>
  <si>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</si>
  <si>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</si>
  <si>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</si>
  <si>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</si>
  <si>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</si>
  <si>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</si>
  <si>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</si>
  <si>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</si>
  <si>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</si>
  <si>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</si>
  <si>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</si>
  <si>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</si>
  <si>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</si>
  <si>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</si>
  <si>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</si>
  <si>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</si>
  <si>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</si>
  <si>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</si>
  <si>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</si>
  <si>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</si>
  <si>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</si>
  <si>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</si>
  <si>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</si>
  <si>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</si>
  <si>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</si>
  <si>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</si>
  <si>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</si>
  <si>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</si>
  <si>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</si>
  <si>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</si>
  <si>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</si>
  <si>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</si>
  <si>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</si>
  <si>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</si>
  <si>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</si>
  <si>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</si>
  <si>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</si>
  <si>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</si>
  <si>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</si>
  <si>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</si>
  <si>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</si>
  <si>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</si>
  <si>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</si>
  <si>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</si>
  <si>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</si>
  <si>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</si>
  <si>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</si>
  <si>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</si>
  <si>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</si>
  <si>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</si>
  <si>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</si>
  <si>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</si>
  <si>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</si>
  <si>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</si>
  <si>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</si>
  <si>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</si>
  <si>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</si>
  <si>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</si>
  <si>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</si>
  <si>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</si>
  <si>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</si>
  <si>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</si>
  <si>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</si>
  <si>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</si>
  <si>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</si>
  <si>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</si>
  <si>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</si>
  <si>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</si>
  <si>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</si>
  <si>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</si>
  <si>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</si>
  <si>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</si>
  <si>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</si>
  <si>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</si>
  <si>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</si>
  <si>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</si>
  <si>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</si>
  <si>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</si>
  <si>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</si>
  <si>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</si>
  <si>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</si>
  <si>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</si>
  <si>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</si>
  <si>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</si>
  <si>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</si>
  <si>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</si>
  <si>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</si>
  <si>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</si>
  <si>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</si>
  <si>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</si>
  <si>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</si>
  <si>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</si>
  <si>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</si>
  <si>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</si>
  <si>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</si>
  <si>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</si>
  <si>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</si>
  <si>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</si>
  <si>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</si>
  <si>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</si>
  <si>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</si>
  <si>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</si>
  <si>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</si>
  <si>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</si>
  <si>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</si>
  <si>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</si>
  <si>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</si>
  <si>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</si>
  <si>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</si>
  <si>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</si>
  <si>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</si>
  <si>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</si>
  <si>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</si>
  <si>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</si>
  <si>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</si>
  <si>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</si>
  <si>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</si>
  <si>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</si>
  <si>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</si>
  <si>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</si>
  <si>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</si>
  <si>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</si>
  <si>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</si>
  <si>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</si>
  <si>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</si>
  <si>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</si>
  <si>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</si>
  <si>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</si>
  <si>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</si>
  <si>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</si>
  <si>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</si>
  <si>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</si>
  <si>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</si>
  <si>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</si>
  <si>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</si>
  <si>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</si>
  <si>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</si>
  <si>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</si>
  <si>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</si>
  <si>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</si>
  <si>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</si>
  <si>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</si>
  <si>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</si>
  <si>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</si>
  <si>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</si>
  <si>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</si>
  <si>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</si>
  <si>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</si>
  <si>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</si>
  <si>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</si>
  <si>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</si>
  <si>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</si>
  <si>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</si>
  <si>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</si>
  <si>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</si>
  <si>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</si>
  <si>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</si>
  <si>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</si>
  <si>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</si>
  <si>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</si>
  <si>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</si>
  <si>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</si>
  <si>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</si>
  <si>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</si>
  <si>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</si>
  <si>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</si>
  <si>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</si>
  <si>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</si>
  <si>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</si>
  <si>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</si>
  <si>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</si>
  <si>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</si>
  <si>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</si>
  <si>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</si>
  <si>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</si>
  <si>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</si>
  <si>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</si>
  <si>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</si>
  <si>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</si>
  <si>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</si>
  <si>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</si>
  <si>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</si>
  <si>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</si>
  <si>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</si>
  <si>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</si>
  <si>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</si>
  <si>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</si>
  <si>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</si>
  <si>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</si>
  <si>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</si>
  <si>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</si>
  <si>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</si>
  <si>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</si>
  <si>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</si>
  <si>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</si>
  <si>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</si>
  <si>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</si>
  <si>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</si>
  <si>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</si>
  <si>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</si>
  <si>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</si>
  <si>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</si>
  <si>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</si>
  <si>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</si>
  <si>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</si>
  <si>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</si>
  <si>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</si>
  <si>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</si>
  <si>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</si>
  <si>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</si>
  <si>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</si>
  <si>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</si>
  <si>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</si>
  <si>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</si>
  <si>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</si>
  <si>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</si>
  <si>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</si>
  <si>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</si>
  <si>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</si>
  <si>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</si>
  <si>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</si>
  <si>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</si>
  <si>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</si>
  <si>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</si>
  <si>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</si>
  <si>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</si>
  <si>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</si>
  <si>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</si>
  <si>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</si>
  <si>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</si>
  <si>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</si>
  <si>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</si>
  <si>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</si>
  <si>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</si>
  <si>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</si>
  <si>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</si>
  <si>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</si>
  <si>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</si>
  <si>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</si>
  <si>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</si>
  <si>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</si>
  <si>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</si>
  <si>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</si>
  <si>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</si>
  <si>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</si>
  <si>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</si>
  <si>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</si>
  <si>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</si>
  <si>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</si>
  <si>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</si>
  <si>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</si>
  <si>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</si>
  <si>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</si>
  <si>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</si>
  <si>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</si>
  <si>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</si>
  <si>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</si>
  <si>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</si>
  <si>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</si>
  <si>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</si>
  <si>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</si>
  <si>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</si>
  <si>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</si>
  <si>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</si>
  <si>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</si>
  <si>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</si>
  <si>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</si>
  <si>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</si>
  <si>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</si>
  <si>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</si>
  <si>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</si>
  <si>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</si>
  <si>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</si>
  <si>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</si>
  <si>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</si>
  <si>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</si>
  <si>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</si>
  <si>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</si>
  <si>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</si>
  <si>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</si>
  <si>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</si>
  <si>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</si>
  <si>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</si>
  <si>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</si>
  <si>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</si>
  <si>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</si>
  <si>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</si>
  <si>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</si>
  <si>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</si>
  <si>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</si>
  <si>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</si>
  <si>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</si>
  <si>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</si>
  <si>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</si>
  <si>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</si>
  <si>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</si>
  <si>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</si>
  <si>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</si>
  <si>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</si>
  <si>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</si>
  <si>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</si>
  <si>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</si>
  <si>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</si>
  <si>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</si>
  <si>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</si>
  <si>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</si>
  <si>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</si>
  <si>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</si>
  <si>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</si>
  <si>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</si>
  <si>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</si>
  <si>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</si>
  <si>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</si>
  <si>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</si>
  <si>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</si>
  <si>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</si>
  <si>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</si>
  <si>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</si>
  <si>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</si>
  <si>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</si>
  <si>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</si>
  <si>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</si>
  <si>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</si>
  <si>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</si>
  <si>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</si>
  <si>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</si>
  <si>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</si>
  <si>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</si>
  <si>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</si>
  <si>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</si>
  <si>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</si>
  <si>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</si>
  <si>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</si>
  <si>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</si>
  <si>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</si>
  <si>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</si>
  <si>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</si>
  <si>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</si>
  <si>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</si>
  <si>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</si>
  <si>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</si>
  <si>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</si>
  <si>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</si>
  <si>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</si>
  <si>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</si>
  <si>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</si>
  <si>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</si>
  <si>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</si>
  <si>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</si>
  <si>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</si>
  <si>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</si>
  <si>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</si>
  <si>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</si>
  <si>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</si>
  <si>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</si>
  <si>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</si>
  <si>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</si>
  <si>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</si>
  <si>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</si>
  <si>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</si>
  <si>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</si>
  <si>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</si>
  <si>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</si>
  <si>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</si>
  <si>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</si>
  <si>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</si>
  <si>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</si>
  <si>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</si>
  <si>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</si>
  <si>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</si>
  <si>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</si>
  <si>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</si>
  <si>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</si>
  <si>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</si>
  <si>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</si>
  <si>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</si>
  <si>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</si>
  <si>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</si>
  <si>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</si>
  <si>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</si>
  <si>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</si>
  <si>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</si>
  <si>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</si>
  <si>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</si>
  <si>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</si>
  <si>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</si>
  <si>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</si>
  <si>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</si>
  <si>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</si>
  <si>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</si>
  <si>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</si>
  <si>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</si>
  <si>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</si>
  <si>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</si>
  <si>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</si>
  <si>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</si>
  <si>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</si>
  <si>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</si>
  <si>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</si>
  <si>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</si>
  <si>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</si>
  <si>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</si>
  <si>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</si>
  <si>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</si>
  <si>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</si>
  <si>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</si>
  <si>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</si>
  <si>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</si>
  <si>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</si>
  <si>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</si>
  <si>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</si>
  <si>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</si>
  <si>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</si>
  <si>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</si>
  <si>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</si>
  <si>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</si>
  <si>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</si>
  <si>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</si>
  <si>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</si>
  <si>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</si>
  <si>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</si>
  <si>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</si>
  <si>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</si>
  <si>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</si>
  <si>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</si>
  <si>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</si>
  <si>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</si>
  <si>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</si>
  <si>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</si>
  <si>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</si>
  <si>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</si>
  <si>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</si>
  <si>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</si>
  <si>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</si>
  <si>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</si>
  <si>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</si>
  <si>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</si>
  <si>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</si>
  <si>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</si>
  <si>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</si>
  <si>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</si>
  <si>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</si>
  <si>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</si>
  <si>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</si>
  <si>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</si>
  <si>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</si>
  <si>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</si>
  <si>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</si>
  <si>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</si>
  <si>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</si>
  <si>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</si>
  <si>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</si>
  <si>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</si>
  <si>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</si>
  <si>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</si>
  <si>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</si>
  <si>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</si>
  <si>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</si>
  <si>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</si>
  <si>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</si>
  <si>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</si>
  <si>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</si>
  <si>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</si>
  <si>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</si>
  <si>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</si>
  <si>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</si>
  <si>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</si>
  <si>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</si>
  <si>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</si>
  <si>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</si>
  <si>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</si>
  <si>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</si>
  <si>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</si>
  <si>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</si>
  <si>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</si>
  <si>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</si>
  <si>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</si>
  <si>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</si>
  <si>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</si>
  <si>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</si>
  <si>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</si>
  <si>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</si>
  <si>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</si>
  <si>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</si>
  <si>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</si>
  <si>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</si>
  <si>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</si>
  <si>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</si>
  <si>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</si>
  <si>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</si>
  <si>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</si>
  <si>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</si>
  <si>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</si>
  <si>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</si>
  <si>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</si>
  <si>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</si>
  <si>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</si>
  <si>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</si>
  <si>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</si>
  <si>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</si>
  <si>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</si>
  <si>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</si>
  <si>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</si>
  <si>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</si>
  <si>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</si>
  <si>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</si>
  <si>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</si>
  <si>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</si>
  <si>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</si>
  <si>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</si>
  <si>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</si>
  <si>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</si>
  <si>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</si>
  <si>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</si>
  <si>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</si>
  <si>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</si>
  <si>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</si>
  <si>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</si>
  <si>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</si>
  <si>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</si>
  <si>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</si>
  <si>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</si>
  <si>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</si>
  <si>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</si>
  <si>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</si>
  <si>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</si>
  <si>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</si>
  <si>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</si>
  <si>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</si>
  <si>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</si>
  <si>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</si>
  <si>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</si>
  <si>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</si>
  <si>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</si>
  <si>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</si>
  <si>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</si>
  <si>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</si>
  <si>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</si>
  <si>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</si>
  <si>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</si>
  <si>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</si>
  <si>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</si>
  <si>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</si>
  <si>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</si>
  <si>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</si>
  <si>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</si>
  <si>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</si>
  <si>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</si>
  <si>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</si>
  <si>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</si>
  <si>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</si>
  <si>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</si>
  <si>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</si>
  <si>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</si>
  <si>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</si>
  <si>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</si>
  <si>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</si>
  <si>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</si>
  <si>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</si>
  <si>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</si>
  <si>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</si>
  <si>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</si>
  <si>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</si>
  <si>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</si>
  <si>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</si>
  <si>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</si>
  <si>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</si>
  <si>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</si>
  <si>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</si>
  <si>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</si>
  <si>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</si>
  <si>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</si>
  <si>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</si>
  <si>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</si>
  <si>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</si>
  <si>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</si>
  <si>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</si>
  <si>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</si>
  <si>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</si>
  <si>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</si>
  <si>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</si>
  <si>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</si>
  <si>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</si>
  <si>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</si>
  <si>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</si>
  <si>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</si>
  <si>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</si>
  <si>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</si>
  <si>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</si>
  <si>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</si>
  <si>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</si>
  <si>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</si>
  <si>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</si>
  <si>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</si>
  <si>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</si>
  <si>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</si>
  <si>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</si>
  <si>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</si>
  <si>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</si>
  <si>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</si>
  <si>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</si>
  <si>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</si>
  <si>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</si>
  <si>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</si>
  <si>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</si>
  <si>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</si>
  <si>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</si>
  <si>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</si>
  <si>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</si>
  <si>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</si>
  <si>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</si>
  <si>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</si>
  <si>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</si>
  <si>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</si>
  <si>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</si>
  <si>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</si>
  <si>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</si>
  <si>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</si>
  <si>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</si>
  <si>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</si>
  <si>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</si>
  <si>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</si>
  <si>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</si>
  <si>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</si>
  <si>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</si>
  <si>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</si>
  <si>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</si>
  <si>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</si>
  <si>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</si>
  <si>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</si>
  <si>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</si>
  <si>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</si>
  <si>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</si>
  <si>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</si>
  <si>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</si>
  <si>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</si>
  <si>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</si>
  <si>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</si>
  <si>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</si>
  <si>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</si>
  <si>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</si>
  <si>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</si>
  <si>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</si>
  <si>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</si>
  <si>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</si>
  <si>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</si>
  <si>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</si>
  <si>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</si>
  <si>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</si>
  <si>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</si>
  <si>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</si>
  <si>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</si>
  <si>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</si>
  <si>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</si>
  <si>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</si>
  <si>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</si>
  <si>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</si>
  <si>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</si>
  <si>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</si>
  <si>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</si>
  <si>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</si>
  <si>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</si>
  <si>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</si>
  <si>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</si>
  <si>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</si>
  <si>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</si>
  <si>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</si>
  <si>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</si>
  <si>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</si>
  <si>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</si>
  <si>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</si>
  <si>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</si>
  <si>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</si>
  <si>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</si>
  <si>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</si>
  <si>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</si>
  <si>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</si>
  <si>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</si>
  <si>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</si>
  <si>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</si>
  <si>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</si>
  <si>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</si>
  <si>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</si>
  <si>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</si>
  <si>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</si>
  <si>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</si>
  <si>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</si>
  <si>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</si>
  <si>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</si>
  <si>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</si>
  <si>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</si>
  <si>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</si>
  <si>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</si>
  <si>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</si>
  <si>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</si>
  <si>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</si>
  <si>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</si>
  <si>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</si>
  <si>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</si>
  <si>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</si>
  <si>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</si>
  <si>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</si>
  <si>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</si>
  <si>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</si>
  <si>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</si>
  <si>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</si>
  <si>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</si>
  <si>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</si>
  <si>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</si>
  <si>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</si>
  <si>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</si>
  <si>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</si>
  <si>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</si>
  <si>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</si>
  <si>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</si>
  <si>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</si>
  <si>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</si>
  <si>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</si>
  <si>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</si>
  <si>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</si>
  <si>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</si>
  <si>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</si>
  <si>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</si>
  <si>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</si>
  <si>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</si>
  <si>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</si>
  <si>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</si>
  <si>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</si>
  <si>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</si>
  <si>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</si>
  <si>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</si>
  <si>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</si>
  <si>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</si>
  <si>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</si>
  <si>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</si>
  <si>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</si>
  <si>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</si>
  <si>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</si>
  <si>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</si>
  <si>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</si>
  <si>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</si>
  <si>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</si>
  <si>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</si>
  <si>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</si>
  <si>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</si>
  <si>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</si>
  <si>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</si>
  <si>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</si>
  <si>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</si>
  <si>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</si>
  <si>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</si>
  <si>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</si>
  <si>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</si>
  <si>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</si>
  <si>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</si>
  <si>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</si>
  <si>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</si>
  <si>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</si>
  <si>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</si>
  <si>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</si>
  <si>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</si>
  <si>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</si>
  <si>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</si>
  <si>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</si>
  <si>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</si>
  <si>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</si>
  <si>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</si>
  <si>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</si>
  <si>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</si>
  <si>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</si>
  <si>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</si>
  <si>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</si>
  <si>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</si>
  <si>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</si>
  <si>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</si>
  <si>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</si>
  <si>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</si>
  <si>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</si>
  <si>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</si>
  <si>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</si>
  <si>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</si>
  <si>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</si>
  <si>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</si>
  <si>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</si>
  <si>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</si>
  <si>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</si>
  <si>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</si>
  <si>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</si>
  <si>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</si>
  <si>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</si>
  <si>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</si>
  <si>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</si>
  <si>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</si>
  <si>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</si>
  <si>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</si>
  <si>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</si>
  <si>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</si>
  <si>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</si>
  <si>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</si>
  <si>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</si>
  <si>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</si>
  <si>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</si>
  <si>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</si>
  <si>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</si>
  <si>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</si>
  <si>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</si>
  <si>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</si>
  <si>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</si>
  <si>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</si>
  <si>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</si>
  <si>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</si>
  <si>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</si>
  <si>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</si>
  <si>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</si>
  <si>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</si>
  <si>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</si>
  <si>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</si>
  <si>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</si>
  <si>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</si>
  <si>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</si>
  <si>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</si>
  <si>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</si>
  <si>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</si>
  <si>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</si>
  <si>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</si>
  <si>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</si>
  <si>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</si>
  <si>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</si>
  <si>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</si>
  <si>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</si>
  <si>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</si>
  <si>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</si>
  <si>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</si>
  <si>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</si>
  <si>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</si>
  <si>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</si>
  <si>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</si>
  <si>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</si>
  <si>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</si>
  <si>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</si>
  <si>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</si>
  <si>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</si>
  <si>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</si>
  <si>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</si>
  <si>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</si>
  <si>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</si>
  <si>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</si>
  <si>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</si>
  <si>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</si>
  <si>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</si>
  <si>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</si>
  <si>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</si>
  <si>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</si>
  <si>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</si>
  <si>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</si>
  <si>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</si>
  <si>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</si>
  <si>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</si>
  <si>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</si>
  <si>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</si>
  <si>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</si>
  <si>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</si>
  <si>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</si>
  <si>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</si>
  <si>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</si>
  <si>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</si>
  <si>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</si>
  <si>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</si>
  <si>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</si>
  <si>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</si>
  <si>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</si>
  <si>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</si>
  <si>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</si>
  <si>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</si>
  <si>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</si>
  <si>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</si>
  <si>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</si>
  <si>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</si>
  <si>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</si>
  <si>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</si>
  <si>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</si>
  <si>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</si>
  <si>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</si>
  <si>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</si>
  <si>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</si>
  <si>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</si>
  <si>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</si>
  <si>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</si>
  <si>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</si>
  <si>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</si>
  <si>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</si>
  <si>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</si>
  <si>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</si>
  <si>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</si>
  <si>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</si>
  <si>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</si>
  <si>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</si>
  <si>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</si>
  <si>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</si>
  <si>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</si>
  <si>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</si>
  <si>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</si>
  <si>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</si>
  <si>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</si>
  <si>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</si>
  <si>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</si>
  <si>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</si>
  <si>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</si>
  <si>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</si>
  <si>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</si>
  <si>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</si>
  <si>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</si>
  <si>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</si>
  <si>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</si>
  <si>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</si>
  <si>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</si>
  <si>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</si>
  <si>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</si>
  <si>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</si>
  <si>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</si>
  <si>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</si>
  <si>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</si>
  <si>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</si>
  <si>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</si>
  <si>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</si>
  <si>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</si>
  <si>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</si>
  <si>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</si>
  <si>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</si>
  <si>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</si>
  <si>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</si>
  <si>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</si>
  <si>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</si>
  <si>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</si>
  <si>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</si>
  <si>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</si>
  <si>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</si>
  <si>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</si>
  <si>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</si>
  <si>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</si>
  <si>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</si>
  <si>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</si>
  <si>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</si>
  <si>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</si>
  <si>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</si>
  <si>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</si>
  <si>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</si>
  <si>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</si>
  <si>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</si>
  <si>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</si>
  <si>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</si>
  <si>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</si>
  <si>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</si>
  <si>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</si>
  <si>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</si>
  <si>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</si>
  <si>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</si>
  <si>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</si>
  <si>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</si>
  <si>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</si>
  <si>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</si>
  <si>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</si>
  <si>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</si>
  <si>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</si>
  <si>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</si>
  <si>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</si>
  <si>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</si>
  <si>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</si>
  <si>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</si>
  <si>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</si>
  <si>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</si>
  <si>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</si>
  <si>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</si>
  <si>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</si>
  <si>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</si>
  <si>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</si>
  <si>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</si>
  <si>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</si>
  <si>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</si>
  <si>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</si>
  <si>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</si>
  <si>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</si>
  <si>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</si>
  <si>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</si>
  <si>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</si>
  <si>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</si>
  <si>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</si>
  <si>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</si>
  <si>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</si>
  <si>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</si>
  <si>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</si>
  <si>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</si>
  <si>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</si>
  <si>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</si>
  <si>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</si>
  <si>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</si>
  <si>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</si>
  <si>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</si>
  <si>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</si>
  <si>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</si>
  <si>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</si>
  <si>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</si>
  <si>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</si>
  <si>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</si>
  <si>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</si>
  <si>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</si>
  <si>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</si>
  <si>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</si>
  <si>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</si>
  <si>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</si>
  <si>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</si>
  <si>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</si>
  <si>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</si>
  <si>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</si>
  <si>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</si>
  <si>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</si>
  <si>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</si>
  <si>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</si>
  <si>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</si>
  <si>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</si>
  <si>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</si>
  <si>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</si>
  <si>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</si>
  <si>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</si>
  <si>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</si>
  <si>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</si>
  <si>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</si>
  <si>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</si>
  <si>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</si>
  <si>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</si>
  <si>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</si>
  <si>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</si>
  <si>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</si>
  <si>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</si>
  <si>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</si>
  <si>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</si>
  <si>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</si>
  <si>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</si>
  <si>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</si>
  <si>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</si>
  <si>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</si>
  <si>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</si>
  <si>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</si>
  <si>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</si>
  <si>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</si>
  <si>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</si>
  <si>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</si>
  <si>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</si>
  <si>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</si>
  <si>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</si>
  <si>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</si>
  <si>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</si>
  <si>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</si>
  <si>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</si>
  <si>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</si>
  <si>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</si>
  <si>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</si>
  <si>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</si>
  <si>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</si>
  <si>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</si>
  <si>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</si>
  <si>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</si>
  <si>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</si>
  <si>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</si>
  <si>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</si>
  <si>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</si>
  <si>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</si>
  <si>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</si>
  <si>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</si>
  <si>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</si>
  <si>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</si>
  <si>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</si>
  <si>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</si>
  <si>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</si>
  <si>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</si>
  <si>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</si>
  <si>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</si>
  <si>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</si>
  <si>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</si>
  <si>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</si>
  <si>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</si>
  <si>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</si>
  <si>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</si>
  <si>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</si>
  <si>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</si>
  <si>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</si>
  <si>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</si>
  <si>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</si>
  <si>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</si>
  <si>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</si>
  <si>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</si>
  <si>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</si>
  <si>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</si>
  <si>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</si>
  <si>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</si>
  <si>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</si>
  <si>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</si>
  <si>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</si>
  <si>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</si>
  <si>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</si>
  <si>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</si>
  <si>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</si>
  <si>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</si>
  <si>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</si>
  <si>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</si>
  <si>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</si>
  <si>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</si>
  <si>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</si>
  <si>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</si>
  <si>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</si>
  <si>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</si>
  <si>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</si>
  <si>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</si>
  <si>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</si>
  <si>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</si>
  <si>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</si>
  <si>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</si>
  <si>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</si>
  <si>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</si>
  <si>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</si>
  <si>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</si>
  <si>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</si>
  <si>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</si>
  <si>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</si>
  <si>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</si>
  <si>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</si>
  <si>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</si>
  <si>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</si>
  <si>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</si>
  <si>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</si>
  <si>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</si>
  <si>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</si>
  <si>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</si>
  <si>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</si>
  <si>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</si>
  <si>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</si>
  <si>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</si>
  <si>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</si>
  <si>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</si>
  <si>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</si>
  <si>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</si>
  <si>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</si>
  <si>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</si>
  <si>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</si>
  <si>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</si>
  <si>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</si>
  <si>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</si>
  <si>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</si>
  <si>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</si>
  <si>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</si>
  <si>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</si>
  <si>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</si>
  <si>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</si>
  <si>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</si>
  <si>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</si>
  <si>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</si>
  <si>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</si>
  <si>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</si>
  <si>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</si>
  <si>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</si>
  <si>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</si>
  <si>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</si>
  <si>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</si>
  <si>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</si>
  <si>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</si>
  <si>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</si>
  <si>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</si>
  <si>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</si>
  <si>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</si>
  <si>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</si>
  <si>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</si>
  <si>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</si>
  <si>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</si>
  <si>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</si>
  <si>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</si>
  <si>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</si>
  <si>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</si>
  <si>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</si>
  <si>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</si>
  <si>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</si>
  <si>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</si>
  <si>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</si>
  <si>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</si>
  <si>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</si>
  <si>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</si>
  <si>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</si>
  <si>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</si>
  <si>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</si>
  <si>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</si>
  <si>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</si>
  <si>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</si>
  <si>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</si>
  <si>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</si>
  <si>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</si>
  <si>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</si>
  <si>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</si>
  <si>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</si>
  <si>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</si>
  <si>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</si>
  <si>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</si>
  <si>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</si>
  <si>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</si>
  <si>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</si>
  <si>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</si>
  <si>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</si>
  <si>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</si>
  <si>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</si>
  <si>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</si>
  <si>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</si>
  <si>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</si>
  <si>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</si>
  <si>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</si>
  <si>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</si>
  <si>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</si>
  <si>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</si>
  <si>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</si>
  <si>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</si>
  <si>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</si>
  <si>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</si>
  <si>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</si>
  <si>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</si>
  <si>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</si>
  <si>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</si>
  <si>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</si>
  <si>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</si>
  <si>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</si>
  <si>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</si>
  <si>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</si>
  <si>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</si>
  <si>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</si>
  <si>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</si>
  <si>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</si>
  <si>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</si>
  <si>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</si>
  <si>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</si>
  <si>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</si>
  <si>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</si>
  <si>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</si>
  <si>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</si>
  <si>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</si>
  <si>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</si>
  <si>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</si>
  <si>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</si>
  <si>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</si>
  <si>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</si>
  <si>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</si>
  <si>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</si>
  <si>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</si>
  <si>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</si>
  <si>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</si>
  <si>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</si>
  <si>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</si>
  <si>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</si>
  <si>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</si>
  <si>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</si>
  <si>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</si>
  <si>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</si>
  <si>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</si>
  <si>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</si>
  <si>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</si>
  <si>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</si>
  <si>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</si>
  <si>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</si>
  <si>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</si>
  <si>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</si>
  <si>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</si>
  <si>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</si>
  <si>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</si>
  <si>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</si>
  <si>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</si>
  <si>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</si>
  <si>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</si>
  <si>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</si>
  <si>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</si>
  <si>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</si>
  <si>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</si>
  <si>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</si>
  <si>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</si>
  <si>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</si>
  <si>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</si>
  <si>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</si>
  <si>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</si>
  <si>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</si>
  <si>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</si>
  <si>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</si>
  <si>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</si>
  <si>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</si>
  <si>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</si>
  <si>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</si>
  <si>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</si>
  <si>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</si>
  <si>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</si>
  <si>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</si>
  <si>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</si>
  <si>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</si>
  <si>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</si>
  <si>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</si>
  <si>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</si>
  <si>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</si>
  <si>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</si>
  <si>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</si>
  <si>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</si>
  <si>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</si>
  <si>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</si>
  <si>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</si>
  <si>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</si>
  <si>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</si>
  <si>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</si>
  <si>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</si>
  <si>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</si>
  <si>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</si>
  <si>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</si>
  <si>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</si>
  <si>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</si>
  <si>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</si>
  <si>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</si>
  <si>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</si>
  <si>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</si>
  <si>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</si>
  <si>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</si>
  <si>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</si>
  <si>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</si>
  <si>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</si>
  <si>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</si>
  <si>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</si>
  <si>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</si>
  <si>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</si>
  <si>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</si>
  <si>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</si>
  <si>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</si>
  <si>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</si>
  <si>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</si>
  <si>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</si>
  <si>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</si>
  <si>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</si>
  <si>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</si>
  <si>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</si>
  <si>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</si>
  <si>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</si>
  <si>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</si>
  <si>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</si>
  <si>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</si>
  <si>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</si>
  <si>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</si>
  <si>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</si>
  <si>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</si>
  <si>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</si>
  <si>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</si>
  <si>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</si>
  <si>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</si>
  <si>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</si>
  <si>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</si>
  <si>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</si>
  <si>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</si>
  <si>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</si>
  <si>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</si>
  <si>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</si>
  <si>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</si>
  <si>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</si>
  <si>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</si>
  <si>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</si>
  <si>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</si>
  <si>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</si>
  <si>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</si>
  <si>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</si>
  <si>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</si>
  <si>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</si>
  <si>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</si>
  <si>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</si>
  <si>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</si>
  <si>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</si>
  <si>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</si>
  <si>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</si>
  <si>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</si>
  <si>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</si>
  <si>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</si>
  <si>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</si>
  <si>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</si>
  <si>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</si>
  <si>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</si>
  <si>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</si>
  <si>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</si>
  <si>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</si>
  <si>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</si>
  <si>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</si>
  <si>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</si>
  <si>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</si>
  <si>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</si>
  <si>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</si>
  <si>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</si>
  <si>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</si>
  <si>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</si>
  <si>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</si>
  <si>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</si>
  <si>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</si>
  <si>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</si>
  <si>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</si>
  <si>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</si>
  <si>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</si>
  <si>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</si>
  <si>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</si>
  <si>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</si>
  <si>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</si>
  <si>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</si>
  <si>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</si>
  <si>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</si>
  <si>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</si>
  <si>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</si>
  <si>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</si>
  <si>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</si>
  <si>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</si>
  <si>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</si>
  <si>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</si>
  <si>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</si>
  <si>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</si>
  <si>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</si>
  <si>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</si>
  <si>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</si>
  <si>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</si>
  <si>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</si>
  <si>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</si>
  <si>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</si>
  <si>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</si>
  <si>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</si>
  <si>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</si>
  <si>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</si>
  <si>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</si>
  <si>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</si>
  <si>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</si>
  <si>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</si>
  <si>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</si>
  <si>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</si>
  <si>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</si>
  <si>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</si>
  <si>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</si>
  <si>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</si>
  <si>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</si>
  <si>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</si>
  <si>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</si>
  <si>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</si>
  <si>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</si>
  <si>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</si>
  <si>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</si>
  <si>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</si>
  <si>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</si>
  <si>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</si>
  <si>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</si>
  <si>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</si>
  <si>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</si>
  <si>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</si>
  <si>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</si>
  <si>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</si>
  <si>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</si>
  <si>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</si>
  <si>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</si>
  <si>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</si>
  <si>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</si>
  <si>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</si>
  <si>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</si>
  <si>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</si>
  <si>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</si>
  <si>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</si>
  <si>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</si>
  <si>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</si>
  <si>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</si>
  <si>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</si>
  <si>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</si>
  <si>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</si>
  <si>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</si>
  <si>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</si>
  <si>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</si>
  <si>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</si>
  <si>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</si>
  <si>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</si>
  <si>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</si>
  <si>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</si>
  <si>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</si>
  <si>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</si>
  <si>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</si>
  <si>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</si>
  <si>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</si>
  <si>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</si>
  <si>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</si>
  <si>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</si>
  <si>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</si>
  <si>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</si>
  <si>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</si>
  <si>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</si>
  <si>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</si>
  <si>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</si>
  <si>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</si>
  <si>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</si>
  <si>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</si>
  <si>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</si>
  <si>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</si>
  <si>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</si>
  <si>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</si>
  <si>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</si>
  <si>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</si>
  <si>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</si>
  <si>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</si>
  <si>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</si>
  <si>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</si>
  <si>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</si>
  <si>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</si>
  <si>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</si>
  <si>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</si>
  <si>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</si>
  <si>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</si>
  <si>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</si>
  <si>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</si>
  <si>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</si>
  <si>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</si>
  <si>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</si>
  <si>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</si>
  <si>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</si>
  <si>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</si>
  <si>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</si>
  <si>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</si>
  <si>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</si>
  <si>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</si>
  <si>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</si>
  <si>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</si>
  <si>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</si>
  <si>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</si>
  <si>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</si>
  <si>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</si>
  <si>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</si>
  <si>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</si>
  <si>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</si>
  <si>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</si>
  <si>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</si>
  <si>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</si>
  <si>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</si>
  <si>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</si>
  <si>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</si>
  <si>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</si>
  <si>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</si>
  <si>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</si>
  <si>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</si>
  <si>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</si>
  <si>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</si>
  <si>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</si>
  <si>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</si>
  <si>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</si>
  <si>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</si>
  <si>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</si>
  <si>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</si>
  <si>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</si>
  <si>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</si>
  <si>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</si>
  <si>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</si>
  <si>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</si>
  <si>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</si>
  <si>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</si>
  <si>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</si>
  <si>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</si>
  <si>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</si>
  <si>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</si>
  <si>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</si>
  <si>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</si>
  <si>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</si>
  <si>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</si>
  <si>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</si>
  <si>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</si>
  <si>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</si>
  <si>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</si>
  <si>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</si>
  <si>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</si>
  <si>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</si>
  <si>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</si>
  <si>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</si>
  <si>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</si>
  <si>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</si>
  <si>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</si>
  <si>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</si>
  <si>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</si>
  <si>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</si>
  <si>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</si>
  <si>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</si>
  <si>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</si>
  <si>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</si>
  <si>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</si>
  <si>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</si>
  <si>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</si>
  <si>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</si>
  <si>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</si>
  <si>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</si>
  <si>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</si>
  <si>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</si>
  <si>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</si>
  <si>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</si>
  <si>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</si>
  <si>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</si>
  <si>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</si>
  <si>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</si>
  <si>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</si>
  <si>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</si>
  <si>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</si>
  <si>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</si>
  <si>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</si>
  <si>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</si>
  <si>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</si>
  <si>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</si>
  <si>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</si>
  <si>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</si>
  <si>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</si>
  <si>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</si>
  <si>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</si>
  <si>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</si>
  <si>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</si>
  <si>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</si>
  <si>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</si>
  <si>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</si>
  <si>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</si>
  <si>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</si>
  <si>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</si>
  <si>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</si>
  <si>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</si>
  <si>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</si>
  <si>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</si>
  <si>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</si>
  <si>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</si>
  <si>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</si>
  <si>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</si>
  <si>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</si>
  <si>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</si>
  <si>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</si>
  <si>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</si>
  <si>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</si>
  <si>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</si>
  <si>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</si>
  <si>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</si>
  <si>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</si>
  <si>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</si>
  <si>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</si>
  <si>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</si>
  <si>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</si>
  <si>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</si>
  <si>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</si>
  <si>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</si>
  <si>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</si>
  <si>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</si>
  <si>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</si>
  <si>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</si>
  <si>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</si>
  <si>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</si>
  <si>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</si>
  <si>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</si>
  <si>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</si>
  <si>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</si>
  <si>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</si>
  <si>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</si>
  <si>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</si>
  <si>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</si>
  <si>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</si>
  <si>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</si>
  <si>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</si>
  <si>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</si>
  <si>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</si>
  <si>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</si>
  <si>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</si>
  <si>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</si>
  <si>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</si>
  <si>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</si>
  <si>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</si>
  <si>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</si>
  <si>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</si>
  <si>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</si>
  <si>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</si>
  <si>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</si>
  <si>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</si>
  <si>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</si>
  <si>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</si>
  <si>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</si>
  <si>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</si>
  <si>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</si>
  <si>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</si>
  <si>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</si>
  <si>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</si>
  <si>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</si>
  <si>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</si>
  <si>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</si>
  <si>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</si>
  <si>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</si>
  <si>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</si>
  <si>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</si>
  <si>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</si>
  <si>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</si>
  <si>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</si>
  <si>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</si>
  <si>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</si>
  <si>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</si>
  <si>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</si>
  <si>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</si>
  <si>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</si>
  <si>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</si>
  <si>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</si>
  <si>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</si>
  <si>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</si>
  <si>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</si>
  <si>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</si>
  <si>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</si>
  <si>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</si>
  <si>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</si>
  <si>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</si>
  <si>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</si>
  <si>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</si>
  <si>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</si>
  <si>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</si>
  <si>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</si>
  <si>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</si>
  <si>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</si>
  <si>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</si>
  <si>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</si>
  <si>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</si>
  <si>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</si>
  <si>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</si>
  <si>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</si>
  <si>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</si>
  <si>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</si>
  <si>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</si>
  <si>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</si>
  <si>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</si>
  <si>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</si>
  <si>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</si>
  <si>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</si>
  <si>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</si>
  <si>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</si>
  <si>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</si>
  <si>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</si>
  <si>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</si>
  <si>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</si>
  <si>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</si>
  <si>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</si>
  <si>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</si>
  <si>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</si>
  <si>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</si>
  <si>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</si>
  <si>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</si>
  <si>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</si>
  <si>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</si>
  <si>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</si>
  <si>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</si>
  <si>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</si>
  <si>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</si>
  <si>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</si>
  <si>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</si>
  <si>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</si>
  <si>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</si>
  <si>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</si>
  <si>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</si>
  <si>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</si>
  <si>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</si>
  <si>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</si>
  <si>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</si>
  <si>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</si>
  <si>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</si>
  <si>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</si>
  <si>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</si>
  <si>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</si>
  <si>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</si>
  <si>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</si>
  <si>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</si>
  <si>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</si>
  <si>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</si>
  <si>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</si>
  <si>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</si>
  <si>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</si>
  <si>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</si>
  <si>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</si>
  <si>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</si>
  <si>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</si>
  <si>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</si>
  <si>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</si>
  <si>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</si>
  <si>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</si>
  <si>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</si>
  <si>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</si>
  <si>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</si>
  <si>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</si>
  <si>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</si>
  <si>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</si>
  <si>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</si>
  <si>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</si>
  <si>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</si>
  <si>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</si>
  <si>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</si>
  <si>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</si>
  <si>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</si>
  <si>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</si>
  <si>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</si>
  <si>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</si>
  <si>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</si>
  <si>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</si>
  <si>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</si>
  <si>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</si>
  <si>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</si>
  <si>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</si>
  <si>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</si>
  <si>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</si>
  <si>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</si>
  <si>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</si>
  <si>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</si>
  <si>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</si>
  <si>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</si>
  <si>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</si>
  <si>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</si>
  <si>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</si>
  <si>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</si>
  <si>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</si>
  <si>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</si>
  <si>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</si>
  <si>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</si>
  <si>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</si>
  <si>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</si>
  <si>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</si>
  <si>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</si>
  <si>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</si>
  <si>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</si>
  <si>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</si>
  <si>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</si>
  <si>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</si>
  <si>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</si>
  <si>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</si>
  <si>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</si>
  <si>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</si>
  <si>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</si>
  <si>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</si>
  <si>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</si>
  <si>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</si>
  <si>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</si>
  <si>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</si>
  <si>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</si>
  <si>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</si>
  <si>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</si>
  <si>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</si>
  <si>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</si>
  <si>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</si>
  <si>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</si>
  <si>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</si>
  <si>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</si>
  <si>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</si>
  <si>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</si>
  <si>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</si>
  <si>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</si>
  <si>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</si>
  <si>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</si>
  <si>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</si>
  <si>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</si>
  <si>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</si>
  <si>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</si>
  <si>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</si>
  <si>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</si>
  <si>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</si>
  <si>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</si>
  <si>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</si>
  <si>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</si>
  <si>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</si>
  <si>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</si>
  <si>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</si>
  <si>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</si>
  <si>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</si>
  <si>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</si>
  <si>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</si>
  <si>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</si>
  <si>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</si>
  <si>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</si>
  <si>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</si>
  <si>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</si>
  <si>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</si>
  <si>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</si>
  <si>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</si>
  <si>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</si>
  <si>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</si>
  <si>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</si>
  <si>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</si>
  <si>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</si>
  <si>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</si>
  <si>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</si>
  <si>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</si>
  <si>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</si>
  <si>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</si>
  <si>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</si>
  <si>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</si>
  <si>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</si>
  <si>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</si>
  <si>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</si>
  <si>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</si>
  <si>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</si>
  <si>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</si>
  <si>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</si>
  <si>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</si>
  <si>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</si>
  <si>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</si>
  <si>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</si>
  <si>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</si>
  <si>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</si>
  <si>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</si>
  <si>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</si>
  <si>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</si>
  <si>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</si>
  <si>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</si>
  <si>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</si>
  <si>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</si>
  <si>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</si>
  <si>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</si>
  <si>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</si>
  <si>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</si>
  <si>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</si>
  <si>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</si>
  <si>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</si>
  <si>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</si>
  <si>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</si>
  <si>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</si>
  <si>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</si>
  <si>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</si>
  <si>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</si>
  <si>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</si>
  <si>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</si>
  <si>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</si>
  <si>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</si>
  <si>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</si>
  <si>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</si>
  <si>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</si>
  <si>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</si>
  <si>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</si>
  <si>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</si>
  <si>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</si>
  <si>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</si>
  <si>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</si>
  <si>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</si>
  <si>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</si>
  <si>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</si>
  <si>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</si>
  <si>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</si>
  <si>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</si>
  <si>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</si>
  <si>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</si>
  <si>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</si>
  <si>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</si>
  <si>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</si>
  <si>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</si>
  <si>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</si>
  <si>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</si>
  <si>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</si>
  <si>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</si>
  <si>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</si>
  <si>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</si>
  <si>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</si>
  <si>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</si>
  <si>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</si>
  <si>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</si>
  <si>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</si>
  <si>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</si>
  <si>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</si>
  <si>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</si>
  <si>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</si>
  <si>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</si>
  <si>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</si>
  <si>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</si>
  <si>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</si>
  <si>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</si>
  <si>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</si>
  <si>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</si>
  <si>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</si>
  <si>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</si>
  <si>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</si>
  <si>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</si>
  <si>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</si>
  <si>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</si>
  <si>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</si>
  <si>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</si>
  <si>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</si>
  <si>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</si>
  <si>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</si>
  <si>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</si>
  <si>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</si>
  <si>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</si>
  <si>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</si>
  <si>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</si>
  <si>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</si>
  <si>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</si>
  <si>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</si>
  <si>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</si>
  <si>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</si>
  <si>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</si>
  <si>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</si>
  <si>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</si>
  <si>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</si>
  <si>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</si>
  <si>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</si>
  <si>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</si>
  <si>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</si>
  <si>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</si>
  <si>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</si>
  <si>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</si>
  <si>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</si>
  <si>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</si>
  <si>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</si>
  <si>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</si>
  <si>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</si>
  <si>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</si>
  <si>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</si>
  <si>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</si>
  <si>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</si>
  <si>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</si>
  <si>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</si>
  <si>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</si>
  <si>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</si>
  <si>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</si>
  <si>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</si>
  <si>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</si>
  <si>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</si>
  <si>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</si>
  <si>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</si>
  <si>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</si>
  <si>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</si>
  <si>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</si>
  <si>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</si>
  <si>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</si>
  <si>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</si>
  <si>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</si>
  <si>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</si>
  <si>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</si>
  <si>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</si>
  <si>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</si>
  <si>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</si>
  <si>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</si>
  <si>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</si>
  <si>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</si>
  <si>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</si>
  <si>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</si>
  <si>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</si>
  <si>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</si>
  <si>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</si>
  <si>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</si>
  <si>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</si>
  <si>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</si>
  <si>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</si>
  <si>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</si>
  <si>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</si>
  <si>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</si>
  <si>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</si>
  <si>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</si>
  <si>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</si>
  <si>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</si>
  <si>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</si>
  <si>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</si>
  <si>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</si>
  <si>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</si>
  <si>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</si>
  <si>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</si>
  <si>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</si>
  <si>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</si>
  <si>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</si>
  <si>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</si>
  <si>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</si>
  <si>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</si>
  <si>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</si>
  <si>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</si>
  <si>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</si>
  <si>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</si>
  <si>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</si>
  <si>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</si>
  <si>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</si>
  <si>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</si>
  <si>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</si>
  <si>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</si>
  <si>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</si>
  <si>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</si>
  <si>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</si>
  <si>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</si>
  <si>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</si>
  <si>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</si>
  <si>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</si>
  <si>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</si>
  <si>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</si>
  <si>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</si>
  <si>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</si>
  <si>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</si>
  <si>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</si>
  <si>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</si>
  <si>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</si>
  <si>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</si>
  <si>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</si>
  <si>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</si>
  <si>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</si>
  <si>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</si>
  <si>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</si>
  <si>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</si>
  <si>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</si>
  <si>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</si>
  <si>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</si>
  <si>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</si>
  <si>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</si>
  <si>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</si>
  <si>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</si>
  <si>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</si>
  <si>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</si>
  <si>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</si>
  <si>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</si>
  <si>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</si>
  <si>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</si>
  <si>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</si>
  <si>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</si>
  <si>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</si>
  <si>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</si>
  <si>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</si>
  <si>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</si>
  <si>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</si>
  <si>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</si>
  <si>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</si>
  <si>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</si>
  <si>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</si>
  <si>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</si>
  <si>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</si>
  <si>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</si>
  <si>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</si>
  <si>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</si>
  <si>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</si>
  <si>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</si>
  <si>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</si>
  <si>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</si>
  <si>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</si>
  <si>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</si>
  <si>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</si>
  <si>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</si>
  <si>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</si>
  <si>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</si>
  <si>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</si>
  <si>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</si>
  <si>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</si>
  <si>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</si>
  <si>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</si>
  <si>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</si>
  <si>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</si>
  <si>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</si>
  <si>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</si>
  <si>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</si>
  <si>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</si>
  <si>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</si>
  <si>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</si>
  <si>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</si>
  <si>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</si>
  <si>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</si>
  <si>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</si>
  <si>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</si>
  <si>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</si>
  <si>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</si>
  <si>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</si>
  <si>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</si>
  <si>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</si>
  <si>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</si>
  <si>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</si>
  <si>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</si>
  <si>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</si>
  <si>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</si>
  <si>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</si>
  <si>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</si>
  <si>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</si>
  <si>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</si>
  <si>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</si>
  <si>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</si>
  <si>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</si>
  <si>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</si>
  <si>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</si>
  <si>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</si>
  <si>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</si>
  <si>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</si>
  <si>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</si>
  <si>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</si>
  <si>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</si>
  <si>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</si>
  <si>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</si>
  <si>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</si>
  <si>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</si>
  <si>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</si>
  <si>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</si>
  <si>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</si>
  <si>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</si>
  <si>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</si>
  <si>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</si>
  <si>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</si>
  <si>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</si>
  <si>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</si>
  <si>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</si>
  <si>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</si>
  <si>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</si>
  <si>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</si>
  <si>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</si>
  <si>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</si>
  <si>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</si>
  <si>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</si>
  <si>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</si>
  <si>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</si>
  <si>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</si>
  <si>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</si>
  <si>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</si>
  <si>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</si>
  <si>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</si>
  <si>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</si>
  <si>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</si>
  <si>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</si>
  <si>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</si>
  <si>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</si>
  <si>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</si>
  <si>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</si>
  <si>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</si>
  <si>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</si>
  <si>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</si>
  <si>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</si>
  <si>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</si>
  <si>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</si>
  <si>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</si>
  <si>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</si>
  <si>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</si>
  <si>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</si>
  <si>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</si>
  <si>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</si>
  <si>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</si>
  <si>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</si>
  <si>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</si>
  <si>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</si>
  <si>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</si>
  <si>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</si>
  <si>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</si>
  <si>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</si>
  <si>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</si>
  <si>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</si>
  <si>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</si>
  <si>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</si>
  <si>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</si>
  <si>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</si>
  <si>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</si>
  <si>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</si>
  <si>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</si>
  <si>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</si>
  <si>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</si>
  <si>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</si>
  <si>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</si>
  <si>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</si>
  <si>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</si>
  <si>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</si>
  <si>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</si>
  <si>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</si>
  <si>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</si>
  <si>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</si>
  <si>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</si>
  <si>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</si>
  <si>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</si>
  <si>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</si>
  <si>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</si>
  <si>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</si>
  <si>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</si>
  <si>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</si>
  <si>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</si>
  <si>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</si>
  <si>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</si>
  <si>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</si>
  <si>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</si>
  <si>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</si>
  <si>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</si>
  <si>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</si>
  <si>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</si>
  <si>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</si>
  <si>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</si>
  <si>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</si>
  <si>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</si>
  <si>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</si>
  <si>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</si>
  <si>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</si>
  <si>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</si>
  <si>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</si>
  <si>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</si>
  <si>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</si>
  <si>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</si>
  <si>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</si>
  <si>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</si>
  <si>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</si>
  <si>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</si>
  <si>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</si>
  <si>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</si>
  <si>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</si>
  <si>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</si>
  <si>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</si>
  <si>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</si>
  <si>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</si>
  <si>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</si>
  <si>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</si>
  <si>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</si>
  <si>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</si>
  <si>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</si>
  <si>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</si>
  <si>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</si>
  <si>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</si>
  <si>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</si>
  <si>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</si>
  <si>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</si>
  <si>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</si>
  <si>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</si>
  <si>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</si>
  <si>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</si>
  <si>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</si>
  <si>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</si>
  <si>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</si>
  <si>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</si>
  <si>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</si>
  <si>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</si>
  <si>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</si>
  <si>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</si>
  <si>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</si>
  <si>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</si>
  <si>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</si>
  <si>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</si>
  <si>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</si>
  <si>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</si>
  <si>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</si>
  <si>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</si>
  <si>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</si>
  <si>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</si>
  <si>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</si>
  <si>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</si>
  <si>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</si>
  <si>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</si>
  <si>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</si>
  <si>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</si>
  <si>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</si>
  <si>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</si>
  <si>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</si>
  <si>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</si>
  <si>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</si>
  <si>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</si>
  <si>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</si>
  <si>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</si>
  <si>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</si>
  <si>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</si>
  <si>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</si>
  <si>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</si>
  <si>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</si>
  <si>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</si>
  <si>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</si>
  <si>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</si>
  <si>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</si>
  <si>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</si>
  <si>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</si>
  <si>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</si>
  <si>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</si>
  <si>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</si>
  <si>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</si>
  <si>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</si>
  <si>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</si>
  <si>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</si>
  <si>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</si>
  <si>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</si>
  <si>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</si>
  <si>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</si>
  <si>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</si>
  <si>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</si>
  <si>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</si>
  <si>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</si>
  <si>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</si>
  <si>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</si>
  <si>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</si>
  <si>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</si>
  <si>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</si>
  <si>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</si>
  <si>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</si>
  <si>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</si>
  <si>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</si>
  <si>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</si>
  <si>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</si>
  <si>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</si>
  <si>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</si>
  <si>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</si>
  <si>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</si>
  <si>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</si>
  <si>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</si>
  <si>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</si>
  <si>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</si>
  <si>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</si>
  <si>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</si>
  <si>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</si>
  <si>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</si>
  <si>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</si>
  <si>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</si>
  <si>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</si>
  <si>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</si>
  <si>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</si>
  <si>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</si>
  <si>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</si>
  <si>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</si>
  <si>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</si>
  <si>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</si>
  <si>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</si>
  <si>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</si>
  <si>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</si>
  <si>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</si>
  <si>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</si>
  <si>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</si>
  <si>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</si>
  <si>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</si>
  <si>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</si>
  <si>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</si>
  <si>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</si>
  <si>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</si>
  <si>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</si>
  <si>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</si>
  <si>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</si>
  <si>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</si>
  <si>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</si>
  <si>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</si>
  <si>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</si>
  <si>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</si>
  <si>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</si>
  <si>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</si>
  <si>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</si>
  <si>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</si>
  <si>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</si>
  <si>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</si>
  <si>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</si>
  <si>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</si>
  <si>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</si>
  <si>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</si>
  <si>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</si>
  <si>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</si>
  <si>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</si>
  <si>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</si>
  <si>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</si>
  <si>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</si>
  <si>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</si>
  <si>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</si>
  <si>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</si>
  <si>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</si>
  <si>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</si>
  <si>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</si>
  <si>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</si>
  <si>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</si>
  <si>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</si>
  <si>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</si>
  <si>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</si>
  <si>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</si>
  <si>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</si>
  <si>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</si>
  <si>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</si>
  <si>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</si>
  <si>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</si>
  <si>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</si>
  <si>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</si>
  <si>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</si>
  <si>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</si>
  <si>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</si>
  <si>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</si>
  <si>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</si>
  <si>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</si>
  <si>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</si>
  <si>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</si>
  <si>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</si>
  <si>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</si>
  <si>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</si>
  <si>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</si>
  <si>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</si>
  <si>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</si>
  <si>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</si>
  <si>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</si>
  <si>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</si>
  <si>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</si>
  <si>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</si>
  <si>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</si>
  <si>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</si>
  <si>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</si>
  <si>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</si>
  <si>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</si>
  <si>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</si>
  <si>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</si>
  <si>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</si>
  <si>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</si>
  <si>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</si>
  <si>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</si>
  <si>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</si>
  <si>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</si>
  <si>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</si>
  <si>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</si>
  <si>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</si>
  <si>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</si>
  <si>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</si>
  <si>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</si>
  <si>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</si>
  <si>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</si>
  <si>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</si>
  <si>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</si>
  <si>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</si>
  <si>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</si>
  <si>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</si>
  <si>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</si>
  <si>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</si>
  <si>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</si>
  <si>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</si>
  <si>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</si>
  <si>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</si>
  <si>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</si>
  <si>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</si>
  <si>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</si>
  <si>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</si>
  <si>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</si>
  <si>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</si>
  <si>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</si>
  <si>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</si>
  <si>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</si>
  <si>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</si>
  <si>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</si>
  <si>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</si>
  <si>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</si>
  <si>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</si>
  <si>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</si>
  <si>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</si>
  <si>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</si>
  <si>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</si>
  <si>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</si>
  <si>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</si>
  <si>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</si>
  <si>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</si>
  <si>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</si>
  <si>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</si>
  <si>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</si>
  <si>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</si>
  <si>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</si>
  <si>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</si>
  <si>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</si>
  <si>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</si>
  <si>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</si>
  <si>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</si>
  <si>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</si>
  <si>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</si>
  <si>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</si>
  <si>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</si>
  <si>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</si>
  <si>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</si>
  <si>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</si>
  <si>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</si>
  <si>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</si>
  <si>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</si>
  <si>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</si>
  <si>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</si>
  <si>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</si>
  <si>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</si>
  <si>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</si>
  <si>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</si>
  <si>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</si>
  <si>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</si>
  <si>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</si>
  <si>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</si>
  <si>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</si>
  <si>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</si>
  <si>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</si>
  <si>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</si>
  <si>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</si>
  <si>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</si>
  <si>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</si>
  <si>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</si>
  <si>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</si>
  <si>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</si>
  <si>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</si>
  <si>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</si>
  <si>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</si>
  <si>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</si>
  <si>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</si>
  <si>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</si>
  <si>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</si>
  <si>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</si>
  <si>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</si>
  <si>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</si>
  <si>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</si>
  <si>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</si>
  <si>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</si>
  <si>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</si>
  <si>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</si>
  <si>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</si>
  <si>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</si>
  <si>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</si>
  <si>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</si>
  <si>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</si>
  <si>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</si>
  <si>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</si>
  <si>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</si>
  <si>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</si>
  <si>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</si>
  <si>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</si>
  <si>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</si>
  <si>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</si>
  <si>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</si>
  <si>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</si>
  <si>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</si>
  <si>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</si>
  <si>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</si>
  <si>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</si>
  <si>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</si>
  <si>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</si>
  <si>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</si>
  <si>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</si>
  <si>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</si>
  <si>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</si>
  <si>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</si>
  <si>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</si>
  <si>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</si>
  <si>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</si>
  <si>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</si>
  <si>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</si>
  <si>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</si>
  <si>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</si>
  <si>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</si>
  <si>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</si>
  <si>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</si>
  <si>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</si>
  <si>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</si>
  <si>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</si>
  <si>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</si>
  <si>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</si>
  <si>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</si>
  <si>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</si>
  <si>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</si>
  <si>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</si>
  <si>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</si>
  <si>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</si>
  <si>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</si>
  <si>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</si>
  <si>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</si>
  <si>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</si>
  <si>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</si>
  <si>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</si>
  <si>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</si>
  <si>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</si>
  <si>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</si>
  <si>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</si>
  <si>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</si>
  <si>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</si>
  <si>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</si>
  <si>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</si>
  <si>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</si>
  <si>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</si>
  <si>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</si>
  <si>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</si>
  <si>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</si>
  <si>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</si>
  <si>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</si>
  <si>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</si>
  <si>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</si>
  <si>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</si>
  <si>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</si>
  <si>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</si>
  <si>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</si>
  <si>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</si>
  <si>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</si>
  <si>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</si>
  <si>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</si>
  <si>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</si>
  <si>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</si>
  <si>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</si>
  <si>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</si>
  <si>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</si>
  <si>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</si>
  <si>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</si>
  <si>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</si>
  <si>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</si>
  <si>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</si>
  <si>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</si>
  <si>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</si>
  <si>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</si>
  <si>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</si>
  <si>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</si>
  <si>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</si>
  <si>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</si>
  <si>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</si>
  <si>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</si>
  <si>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</si>
  <si>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</si>
  <si>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</si>
  <si>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</si>
  <si>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</si>
  <si>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</si>
  <si>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</si>
  <si>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</si>
  <si>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</si>
  <si>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</si>
  <si>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</si>
  <si>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</si>
  <si>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</si>
  <si>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</si>
  <si>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</si>
  <si>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</si>
  <si>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</si>
  <si>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</si>
  <si>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</si>
  <si>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</si>
  <si>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</si>
  <si>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</si>
  <si>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</si>
  <si>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</si>
  <si>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</si>
  <si>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</si>
  <si>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</si>
  <si>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</si>
  <si>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</si>
  <si>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</si>
  <si>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</si>
  <si>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</si>
  <si>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</si>
  <si>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</si>
  <si>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</si>
  <si>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</si>
  <si>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</si>
  <si>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</si>
  <si>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</si>
  <si>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</si>
  <si>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</si>
  <si>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</si>
  <si>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</si>
  <si>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</si>
  <si>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</si>
  <si>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</si>
  <si>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</si>
  <si>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</si>
  <si>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</si>
  <si>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</si>
  <si>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</si>
  <si>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</si>
  <si>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</si>
  <si>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</si>
  <si>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</si>
  <si>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</si>
  <si>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</si>
  <si>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</si>
  <si>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</si>
  <si>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</si>
  <si>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</si>
  <si>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</si>
  <si>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</si>
  <si>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</si>
  <si>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</si>
  <si>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</si>
  <si>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</si>
  <si>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</si>
  <si>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</si>
  <si>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</si>
  <si>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</si>
  <si>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</si>
  <si>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</si>
  <si>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</si>
  <si>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</si>
  <si>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</si>
  <si>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</si>
  <si>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</si>
  <si>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</si>
  <si>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</si>
  <si>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</si>
  <si>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</si>
  <si>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</si>
  <si>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</si>
  <si>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</si>
  <si>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</si>
  <si>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</si>
  <si>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</si>
  <si>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</si>
  <si>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</si>
  <si>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</si>
  <si>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</si>
  <si>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</si>
  <si>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</si>
  <si>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</si>
  <si>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</si>
  <si>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</si>
  <si>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</si>
  <si>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</si>
  <si>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</si>
  <si>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</si>
  <si>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</si>
  <si>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</si>
  <si>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</si>
  <si>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</si>
  <si>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</si>
  <si>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</si>
  <si>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</si>
  <si>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</si>
  <si>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</si>
  <si>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</si>
  <si>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</si>
  <si>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</si>
  <si>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</si>
  <si>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</si>
  <si>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</si>
  <si>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</si>
  <si>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</si>
  <si>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</si>
  <si>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</si>
  <si>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</si>
  <si>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</si>
  <si>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</si>
  <si>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</si>
  <si>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</si>
  <si>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</si>
  <si>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</si>
  <si>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</si>
  <si>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</si>
  <si>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</si>
  <si>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</si>
  <si>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</si>
  <si>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</si>
  <si>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</si>
  <si>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</si>
  <si>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</si>
  <si>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</si>
  <si>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</si>
  <si>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</si>
  <si>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</si>
  <si>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</si>
  <si>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</si>
  <si>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</si>
  <si>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</si>
  <si>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</si>
  <si>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</si>
  <si>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</si>
  <si>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</si>
  <si>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</si>
  <si>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</si>
  <si>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</si>
  <si>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</si>
  <si>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</si>
  <si>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</si>
  <si>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</si>
  <si>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</si>
  <si>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</si>
  <si>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</si>
  <si>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</si>
  <si>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</si>
  <si>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</si>
  <si>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</si>
  <si>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</si>
  <si>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</si>
  <si>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</si>
  <si>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</si>
  <si>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</si>
  <si>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</si>
  <si>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</si>
  <si>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</si>
  <si>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</si>
  <si>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</si>
  <si>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</si>
  <si>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</si>
  <si>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</si>
  <si>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</si>
  <si>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</si>
  <si>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</si>
  <si>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</si>
  <si>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</si>
  <si>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</si>
  <si>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</si>
  <si>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</si>
  <si>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</si>
  <si>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</si>
  <si>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</si>
  <si>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</si>
  <si>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</si>
  <si>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</si>
  <si>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</si>
  <si>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</si>
  <si>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</si>
  <si>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</si>
  <si>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</si>
  <si>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</si>
  <si>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</si>
  <si>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</si>
  <si>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</si>
  <si>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</si>
  <si>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</si>
  <si>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</si>
  <si>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</si>
  <si>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</si>
  <si>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</si>
  <si>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</si>
  <si>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</si>
  <si>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</si>
  <si>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</si>
  <si>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</si>
  <si>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</si>
  <si>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</si>
  <si>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</si>
  <si>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</si>
  <si>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</si>
  <si>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</si>
  <si>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</si>
  <si>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</si>
  <si>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</si>
  <si>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</si>
  <si>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</si>
  <si>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</si>
  <si>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</si>
  <si>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</si>
  <si>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</si>
  <si>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</si>
  <si>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</si>
  <si>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</si>
  <si>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</si>
  <si>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</si>
  <si>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</si>
  <si>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</si>
  <si>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</si>
  <si>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</si>
  <si>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</si>
  <si>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</si>
  <si>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</si>
  <si>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</si>
  <si>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</si>
  <si>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</si>
  <si>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</si>
  <si>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</si>
  <si>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</si>
  <si>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</si>
  <si>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</si>
  <si>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</si>
  <si>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</si>
  <si>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</si>
  <si>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</si>
  <si>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</si>
  <si>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</si>
  <si>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</si>
  <si>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</si>
  <si>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</si>
  <si>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</si>
  <si>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</si>
  <si>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</si>
  <si>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</si>
  <si>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</si>
  <si>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</si>
  <si>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</si>
  <si>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</si>
  <si>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</si>
  <si>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</si>
  <si>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</si>
  <si>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</si>
  <si>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</si>
  <si>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</si>
  <si>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</si>
  <si>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</si>
  <si>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</si>
  <si>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</si>
  <si>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</si>
  <si>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</si>
  <si>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</si>
  <si>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</si>
  <si>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</si>
  <si>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</si>
  <si>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</si>
  <si>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</si>
  <si>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</si>
  <si>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</si>
  <si>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</si>
  <si>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</si>
  <si>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</si>
  <si>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</si>
  <si>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</si>
  <si>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</si>
  <si>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</si>
  <si>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</si>
  <si>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</si>
  <si>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</si>
  <si>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</si>
  <si>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</si>
  <si>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</si>
  <si>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</si>
  <si>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</si>
  <si>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</si>
  <si>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</si>
  <si>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</si>
  <si>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</si>
  <si>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</si>
  <si>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</si>
  <si>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</si>
  <si>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</si>
  <si>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</si>
  <si>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</si>
  <si>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</si>
  <si>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</si>
  <si>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</si>
  <si>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</si>
  <si>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</si>
  <si>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</si>
  <si>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</si>
  <si>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</si>
  <si>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</si>
  <si>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</si>
  <si>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</si>
  <si>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</si>
  <si>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</si>
  <si>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</si>
  <si>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</si>
  <si>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</si>
  <si>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</si>
  <si>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</si>
  <si>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</si>
  <si>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</si>
  <si>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</si>
  <si>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</si>
  <si>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</si>
  <si>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</si>
  <si>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</si>
  <si>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</si>
  <si>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</si>
  <si>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</si>
  <si>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</si>
  <si>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</si>
  <si>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</si>
  <si>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</si>
  <si>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</si>
  <si>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</si>
  <si>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</si>
  <si>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</si>
  <si>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</si>
  <si>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</si>
  <si>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</si>
  <si>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</si>
  <si>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</si>
  <si>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</si>
  <si>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</si>
  <si>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</si>
  <si>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</si>
  <si>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</si>
  <si>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</si>
  <si>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</si>
  <si>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</si>
  <si>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</si>
  <si>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</si>
  <si>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</si>
  <si>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</si>
  <si>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</si>
  <si>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</si>
  <si>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</si>
  <si>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</si>
  <si>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</si>
  <si>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</si>
  <si>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</si>
  <si>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</si>
  <si>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</si>
  <si>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</si>
  <si>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</si>
  <si>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</si>
  <si>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</si>
  <si>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</si>
  <si>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</si>
  <si>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</si>
  <si>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</si>
  <si>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</si>
  <si>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</si>
  <si>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</si>
  <si>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</si>
  <si>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</si>
  <si>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</si>
  <si>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</si>
  <si>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</si>
  <si>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</si>
  <si>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</si>
  <si>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</si>
  <si>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</si>
  <si>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</si>
  <si>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</si>
  <si>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</si>
  <si>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</si>
  <si>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</si>
  <si>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</si>
  <si>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</si>
  <si>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</si>
  <si>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</si>
  <si>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</si>
  <si>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</si>
  <si>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</si>
  <si>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</si>
  <si>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</si>
  <si>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</si>
  <si>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</si>
  <si>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</si>
  <si>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</si>
  <si>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</si>
  <si>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</si>
  <si>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</si>
  <si>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</si>
  <si>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</si>
  <si>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</si>
  <si>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</si>
  <si>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</si>
  <si>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</si>
  <si>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</si>
  <si>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</si>
  <si>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</si>
  <si>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</si>
  <si>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</si>
  <si>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</si>
  <si>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</si>
  <si>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</si>
  <si>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</si>
  <si>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</si>
  <si>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</si>
  <si>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</si>
  <si>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</si>
  <si>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</si>
  <si>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</si>
  <si>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</si>
  <si>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</si>
  <si>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</si>
  <si>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</si>
  <si>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</si>
  <si>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</si>
  <si>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</si>
  <si>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</si>
  <si>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</si>
  <si>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</si>
  <si>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</si>
  <si>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</si>
  <si>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</si>
  <si>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</si>
  <si>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</si>
  <si>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</si>
  <si>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</si>
  <si>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</si>
  <si>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</si>
  <si>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</si>
  <si>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</si>
  <si>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</si>
  <si>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</si>
  <si>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</si>
  <si>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</si>
  <si>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</si>
  <si>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</si>
  <si>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</si>
  <si>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</si>
  <si>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</si>
  <si>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</si>
  <si>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</si>
  <si>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</si>
  <si>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</si>
  <si>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</si>
  <si>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</si>
  <si>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</si>
  <si>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</si>
  <si>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</si>
  <si>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</si>
  <si>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</si>
  <si>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</si>
  <si>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</si>
  <si>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</si>
  <si>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</si>
  <si>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</si>
  <si>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</si>
  <si>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</si>
  <si>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</si>
  <si>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</si>
  <si>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</si>
  <si>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</si>
  <si>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</si>
  <si>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</si>
  <si>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</si>
  <si>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</si>
  <si>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</si>
  <si>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</si>
  <si>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</si>
  <si>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</si>
  <si>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</si>
  <si>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</si>
  <si>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</si>
  <si>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</si>
  <si>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</si>
  <si>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</si>
  <si>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</si>
  <si>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</si>
  <si>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</si>
  <si>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</si>
  <si>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</si>
  <si>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</si>
  <si>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</si>
  <si>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</si>
  <si>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</si>
  <si>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</si>
  <si>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</si>
  <si>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</si>
  <si>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</si>
  <si>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</si>
  <si>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</si>
  <si>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</si>
  <si>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</si>
  <si>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</si>
  <si>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</si>
  <si>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</si>
  <si>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</si>
  <si>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</si>
  <si>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</si>
  <si>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</si>
  <si>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</si>
  <si>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</si>
  <si>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</si>
  <si>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</si>
  <si>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</si>
  <si>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</si>
  <si>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</si>
  <si>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</si>
  <si>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</si>
  <si>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</si>
  <si>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</si>
  <si>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</si>
  <si>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</si>
  <si>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</si>
  <si>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</si>
  <si>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</si>
  <si>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</si>
  <si>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</si>
  <si>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</si>
  <si>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</si>
  <si>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</si>
  <si>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</si>
  <si>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</si>
  <si>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</si>
  <si>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</si>
  <si>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</si>
  <si>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</si>
  <si>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</si>
  <si>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</si>
  <si>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</si>
  <si>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</si>
  <si>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</si>
  <si>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</si>
  <si>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</si>
  <si>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</si>
  <si>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</si>
  <si>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</si>
  <si>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</si>
  <si>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</si>
  <si>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</si>
  <si>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</si>
  <si>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</si>
  <si>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</si>
  <si>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</si>
  <si>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</si>
  <si>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</si>
  <si>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</si>
  <si>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</si>
  <si>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</si>
  <si>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</si>
  <si>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</si>
  <si>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</si>
  <si>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</si>
  <si>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</si>
  <si>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</si>
  <si>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</si>
  <si>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</si>
  <si>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</si>
  <si>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</si>
  <si>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</si>
  <si>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</si>
  <si>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</si>
  <si>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</si>
  <si>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</si>
  <si>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</si>
  <si>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</si>
  <si>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</si>
  <si>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</si>
  <si>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</si>
  <si>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</si>
  <si>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</si>
  <si>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</si>
  <si>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</si>
  <si>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</si>
  <si>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</si>
  <si>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</si>
  <si>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</si>
  <si>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</si>
  <si>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</si>
  <si>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</si>
  <si>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</si>
  <si>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</si>
  <si>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</si>
  <si>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</si>
  <si>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</si>
  <si>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</si>
  <si>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</si>
  <si>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</si>
  <si>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</si>
  <si>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</si>
  <si>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</si>
  <si>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</si>
  <si>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</si>
  <si>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</si>
  <si>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</si>
  <si>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</si>
  <si>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</si>
  <si>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</si>
  <si>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</si>
  <si>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</si>
  <si>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</si>
  <si>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</si>
  <si>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</si>
  <si>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</si>
  <si>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</si>
  <si>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</si>
  <si>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</si>
  <si>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</si>
  <si>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</si>
  <si>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</si>
  <si>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</si>
  <si>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</si>
  <si>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</si>
  <si>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</si>
  <si>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</si>
  <si>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</si>
  <si>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</si>
  <si>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</si>
  <si>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</si>
  <si>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</si>
  <si>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</si>
  <si>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</si>
  <si>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</si>
  <si>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</si>
  <si>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</si>
  <si>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</si>
  <si>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</si>
  <si>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</si>
  <si>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</si>
  <si>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</si>
  <si>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</si>
  <si>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</si>
  <si>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</si>
  <si>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</si>
  <si>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</si>
  <si>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</si>
  <si>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</si>
  <si>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</si>
  <si>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</si>
  <si>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</si>
  <si>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</si>
  <si>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</si>
  <si>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</si>
  <si>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</si>
  <si>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</si>
  <si>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</si>
  <si>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</si>
  <si>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</si>
  <si>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</si>
  <si>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</si>
  <si>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</si>
  <si>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</si>
  <si>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</si>
  <si>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</si>
  <si>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</si>
  <si>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</si>
  <si>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</si>
  <si>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</si>
  <si>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</si>
  <si>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</si>
  <si>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</si>
  <si>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</si>
  <si>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</si>
  <si>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</si>
  <si>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</si>
  <si>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</si>
  <si>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</si>
  <si>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</si>
  <si>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</si>
  <si>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</si>
  <si>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</si>
  <si>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</si>
  <si>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</si>
  <si>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</si>
  <si>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</si>
  <si>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</si>
  <si>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</si>
  <si>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</si>
  <si>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</si>
  <si>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</si>
  <si>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</si>
  <si>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</si>
  <si>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</si>
  <si>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</si>
  <si>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</si>
  <si>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</si>
  <si>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</si>
  <si>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</si>
  <si>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</si>
  <si>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</si>
  <si>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</si>
  <si>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</si>
  <si>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</si>
  <si>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</si>
  <si>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</si>
  <si>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</si>
  <si>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</si>
  <si>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</si>
  <si>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</si>
  <si>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</si>
  <si>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</si>
  <si>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</si>
  <si>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</si>
  <si>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</si>
  <si>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</si>
  <si>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</si>
  <si>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</si>
  <si>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</si>
  <si>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</si>
  <si>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</si>
  <si>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</si>
  <si>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</si>
  <si>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</si>
  <si>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</si>
  <si>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</si>
  <si>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</si>
  <si>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</si>
  <si>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</si>
  <si>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</si>
  <si>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</si>
  <si>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</si>
  <si>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</si>
  <si>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</si>
  <si>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</si>
  <si>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</si>
  <si>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</si>
  <si>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</si>
  <si>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</si>
  <si>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</si>
  <si>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</si>
  <si>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</si>
  <si>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</si>
  <si>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</si>
  <si>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</si>
  <si>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</si>
  <si>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</si>
  <si>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</si>
  <si>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</si>
  <si>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</si>
  <si>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</si>
  <si>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</si>
  <si>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</si>
  <si>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</si>
  <si>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</si>
  <si>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</si>
  <si>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</si>
  <si>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</si>
  <si>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</si>
  <si>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</si>
  <si>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</si>
  <si>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</si>
  <si>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</si>
  <si>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</si>
  <si>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</si>
  <si>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</si>
  <si>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</si>
  <si>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</si>
  <si>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</si>
  <si>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</si>
  <si>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</si>
  <si>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</si>
  <si>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</si>
  <si>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</si>
  <si>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</si>
  <si>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</si>
  <si>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</si>
  <si>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</si>
  <si>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</si>
  <si>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</si>
  <si>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</si>
  <si>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</si>
  <si>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</si>
  <si>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</si>
  <si>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</si>
  <si>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</si>
  <si>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</si>
  <si>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</si>
  <si>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</si>
  <si>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</si>
  <si>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</si>
  <si>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</si>
  <si>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</si>
  <si>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</si>
  <si>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</si>
  <si>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</si>
  <si>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</si>
  <si>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</si>
  <si>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</si>
  <si>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</si>
  <si>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</si>
  <si>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</si>
  <si>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</si>
  <si>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</si>
  <si>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</si>
  <si>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</si>
  <si>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</si>
  <si>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</si>
  <si>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</si>
  <si>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</si>
  <si>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</si>
  <si>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</si>
  <si>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</si>
  <si>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</si>
  <si>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</si>
  <si>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</si>
  <si>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</si>
  <si>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</si>
  <si>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</si>
  <si>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</si>
  <si>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</si>
  <si>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</si>
  <si>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</si>
  <si>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</si>
  <si>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</si>
  <si>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</si>
  <si>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</si>
  <si>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</si>
  <si>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</si>
  <si>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</si>
  <si>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</si>
  <si>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</si>
  <si>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</si>
  <si>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</si>
  <si>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</si>
  <si>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</si>
  <si>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</si>
  <si>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</si>
  <si>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</si>
  <si>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</si>
  <si>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</si>
  <si>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</si>
  <si>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</si>
  <si>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</si>
  <si>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</si>
  <si>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</si>
  <si>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</si>
  <si>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</si>
  <si>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</si>
  <si>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</si>
  <si>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</si>
  <si>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</si>
  <si>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</si>
  <si>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</si>
  <si>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</si>
  <si>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</si>
  <si>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</si>
  <si>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</si>
  <si>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</si>
  <si>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</si>
  <si>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</si>
  <si>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</si>
  <si>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</si>
  <si>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</si>
  <si>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</si>
  <si>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</si>
  <si>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</si>
  <si>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</si>
  <si>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</si>
  <si>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</si>
  <si>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</si>
  <si>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</si>
  <si>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</si>
  <si>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</si>
  <si>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</si>
  <si>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</si>
  <si>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</si>
  <si>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</si>
  <si>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</si>
  <si>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</si>
  <si>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</si>
  <si>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</si>
  <si>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</si>
  <si>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</si>
  <si>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</si>
  <si>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</si>
  <si>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</si>
  <si>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</si>
  <si>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</si>
  <si>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</si>
  <si>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</si>
  <si>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</si>
  <si>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</si>
  <si>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</si>
  <si>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</si>
  <si>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</si>
  <si>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</si>
  <si>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</si>
  <si>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</si>
  <si>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</si>
  <si>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</si>
  <si>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</si>
  <si>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</si>
  <si>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</si>
  <si>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</si>
  <si>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</si>
  <si>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</si>
  <si>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</si>
  <si>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</si>
  <si>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</si>
  <si>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</si>
  <si>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</si>
  <si>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</si>
  <si>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</si>
  <si>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</si>
  <si>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</si>
  <si>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</si>
  <si>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</si>
  <si>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</si>
  <si>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</si>
  <si>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</si>
  <si>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</si>
  <si>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</si>
  <si>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</si>
  <si>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</si>
  <si>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</si>
  <si>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</si>
  <si>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</si>
  <si>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</si>
  <si>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</si>
  <si>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</si>
  <si>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</si>
  <si>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</si>
  <si>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</si>
  <si>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</si>
  <si>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</si>
  <si>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</si>
  <si>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</si>
  <si>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</si>
  <si>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</si>
  <si>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</si>
  <si>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</si>
  <si>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</si>
  <si>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</si>
  <si>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</si>
  <si>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</si>
  <si>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</si>
  <si>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</si>
  <si>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</si>
  <si>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</si>
  <si>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</si>
  <si>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</si>
  <si>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</si>
  <si>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</si>
  <si>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</si>
  <si>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</si>
  <si>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</si>
  <si>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</si>
  <si>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</si>
  <si>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</si>
  <si>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</si>
  <si>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</si>
  <si>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</si>
  <si>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</si>
  <si>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</si>
  <si>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</si>
  <si>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</si>
  <si>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</si>
  <si>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</si>
  <si>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</si>
  <si>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</si>
  <si>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</si>
  <si>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</si>
  <si>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</si>
  <si>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</si>
  <si>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</si>
  <si>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</si>
  <si>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</si>
  <si>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</si>
  <si>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</si>
  <si>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</si>
  <si>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</si>
  <si>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</si>
  <si>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</si>
  <si>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</si>
  <si>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</si>
  <si>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</si>
  <si>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</si>
  <si>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</si>
  <si>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</si>
  <si>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</si>
  <si>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</si>
  <si>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</si>
  <si>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</si>
  <si>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</si>
  <si>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</si>
  <si>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</si>
  <si>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</si>
  <si>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</si>
  <si>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</si>
  <si>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</si>
  <si>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</si>
  <si>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</si>
  <si>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</si>
  <si>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</si>
  <si>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</si>
  <si>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</si>
  <si>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</si>
  <si>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</si>
  <si>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</si>
  <si>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</si>
  <si>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</si>
  <si>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</si>
  <si>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</si>
  <si>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</si>
  <si>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</si>
  <si>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</si>
  <si>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</si>
  <si>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</si>
  <si>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</si>
  <si>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</si>
  <si>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</si>
  <si>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</si>
  <si>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</si>
  <si>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</si>
  <si>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</si>
  <si>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</si>
  <si>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</si>
  <si>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</si>
  <si>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</si>
  <si>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</si>
  <si>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</si>
  <si>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</si>
  <si>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</si>
  <si>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</si>
  <si>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</si>
  <si>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</si>
  <si>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</si>
  <si>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</si>
  <si>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</si>
  <si>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</si>
  <si>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</si>
  <si>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</si>
  <si>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</si>
  <si>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</si>
  <si>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</si>
  <si>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</si>
  <si>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</si>
  <si>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</si>
  <si>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</si>
  <si>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</si>
  <si>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</si>
  <si>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</si>
  <si>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</si>
  <si>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</si>
  <si>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</si>
  <si>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</si>
  <si>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</si>
  <si>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</si>
  <si>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</si>
  <si>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</si>
  <si>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</si>
  <si>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</si>
  <si>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</si>
  <si>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</si>
  <si>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</si>
  <si>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</si>
  <si>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</si>
  <si>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</si>
  <si>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</si>
  <si>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</si>
  <si>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</si>
  <si>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</si>
  <si>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</si>
  <si>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</si>
  <si>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</si>
  <si>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</si>
  <si>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</si>
  <si>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</si>
  <si>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</si>
  <si>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</si>
  <si>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</si>
  <si>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</si>
  <si>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</si>
  <si>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</si>
  <si>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</si>
  <si>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</si>
  <si>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</si>
  <si>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</si>
  <si>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</si>
  <si>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</si>
  <si>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</si>
  <si>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</si>
  <si>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</si>
  <si>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</si>
  <si>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</si>
  <si>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</si>
  <si>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</si>
  <si>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</si>
  <si>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</si>
  <si>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</si>
  <si>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</si>
  <si>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</si>
  <si>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</si>
  <si>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</si>
  <si>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</si>
  <si>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</si>
  <si>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</si>
  <si>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</si>
  <si>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</si>
  <si>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</si>
  <si>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</si>
  <si>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</si>
  <si>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</si>
  <si>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</si>
  <si>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</si>
  <si>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</si>
  <si>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</si>
  <si>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</si>
  <si>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</si>
  <si>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</si>
  <si>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</si>
  <si>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</si>
  <si>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</si>
  <si>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</si>
  <si>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</si>
  <si>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</si>
  <si>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</si>
  <si>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</si>
  <si>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</si>
  <si>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</si>
  <si>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</si>
  <si>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</si>
  <si>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</si>
  <si>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</si>
  <si>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</si>
  <si>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</si>
  <si>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</si>
  <si>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</si>
  <si>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</si>
  <si>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</si>
  <si>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</si>
  <si>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</si>
  <si>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</si>
  <si>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</si>
  <si>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</si>
  <si>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</si>
  <si>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</si>
  <si>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</si>
  <si>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</si>
  <si>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</si>
  <si>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</si>
  <si>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</si>
  <si>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</si>
  <si>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</si>
  <si>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</si>
  <si>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</si>
  <si>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</si>
  <si>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</si>
  <si>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</si>
  <si>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</si>
  <si>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</si>
  <si>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</si>
  <si>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</si>
  <si>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</si>
  <si>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</si>
  <si>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</si>
  <si>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</si>
  <si>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</si>
  <si>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</si>
  <si>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</si>
  <si>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</si>
  <si>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</si>
  <si>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</si>
  <si>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</si>
  <si>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</si>
  <si>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</si>
  <si>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</si>
  <si>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</si>
  <si>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</si>
  <si>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</si>
  <si>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</si>
  <si>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</si>
  <si>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</si>
  <si>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</si>
  <si>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</si>
  <si>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</si>
  <si>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</si>
  <si>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</si>
  <si>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</si>
  <si>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</si>
  <si>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</si>
  <si>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</si>
  <si>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</si>
  <si>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</si>
  <si>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</si>
  <si>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</si>
  <si>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</si>
  <si>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</si>
  <si>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</si>
  <si>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</si>
  <si>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</si>
  <si>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</si>
  <si>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</si>
  <si>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</si>
  <si>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</si>
  <si>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</si>
  <si>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</si>
  <si>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</si>
  <si>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</si>
  <si>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</si>
  <si>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</si>
  <si>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</si>
  <si>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</si>
  <si>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</si>
  <si>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</si>
  <si>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</si>
  <si>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</si>
  <si>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</si>
  <si>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</si>
  <si>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</si>
  <si>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</si>
  <si>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</si>
  <si>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</si>
  <si>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</si>
  <si>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</si>
  <si>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</si>
  <si>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</si>
  <si>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</si>
  <si>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</si>
  <si>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</si>
  <si>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</si>
  <si>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</si>
  <si>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</si>
  <si>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</si>
  <si>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</si>
  <si>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</si>
  <si>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</si>
  <si>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</si>
  <si>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</si>
  <si>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</si>
  <si>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</si>
  <si>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</si>
  <si>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</si>
  <si>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</si>
  <si>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</si>
  <si>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</si>
  <si>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</si>
  <si>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</si>
  <si>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</si>
  <si>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</si>
  <si>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</si>
  <si>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</si>
  <si>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</si>
  <si>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</si>
  <si>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</si>
  <si>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</si>
  <si>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</si>
  <si>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</si>
  <si>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</si>
  <si>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</si>
  <si>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</si>
  <si>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</si>
  <si>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</si>
  <si>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</si>
  <si>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</si>
  <si>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</si>
  <si>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</si>
  <si>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</si>
  <si>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</si>
  <si>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</si>
  <si>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</si>
  <si>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</si>
  <si>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</si>
  <si>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</si>
  <si>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</si>
  <si>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</si>
  <si>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</si>
  <si>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</si>
  <si>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</si>
  <si>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</si>
  <si>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</si>
  <si>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</si>
  <si>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</si>
  <si>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</si>
  <si>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</si>
  <si>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</si>
  <si>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</si>
  <si>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</si>
  <si>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</si>
  <si>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</si>
  <si>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</si>
  <si>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</si>
  <si>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</si>
  <si>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</si>
  <si>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</si>
  <si>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</si>
  <si>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</si>
  <si>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</si>
  <si>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</si>
  <si>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</si>
  <si>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</si>
  <si>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</si>
  <si>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</si>
  <si>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</si>
  <si>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</si>
  <si>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</si>
  <si>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</si>
  <si>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</si>
  <si>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</si>
  <si>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</si>
  <si>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</si>
  <si>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</si>
  <si>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</si>
  <si>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</si>
  <si>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</si>
  <si>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</si>
  <si>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</si>
  <si>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</si>
  <si>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</si>
  <si>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</si>
  <si>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</si>
  <si>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</si>
  <si>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</si>
  <si>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</si>
  <si>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</si>
  <si>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</si>
  <si>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</si>
  <si>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</si>
  <si>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</si>
  <si>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</si>
  <si>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</si>
  <si>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</si>
  <si>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</si>
  <si>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</si>
  <si>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</si>
  <si>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</si>
  <si>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</si>
  <si>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</si>
  <si>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</si>
  <si>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</si>
  <si>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</si>
  <si>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</si>
  <si>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</si>
  <si>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</si>
  <si>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</si>
  <si>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</si>
  <si>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</si>
  <si>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</si>
  <si>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</si>
  <si>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</si>
  <si>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</si>
  <si>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</si>
  <si>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</si>
  <si>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</si>
  <si>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</si>
  <si>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</si>
  <si>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</si>
  <si>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</si>
  <si>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</si>
  <si>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</si>
  <si>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</si>
  <si>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</si>
  <si>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</si>
  <si>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</si>
  <si>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</si>
  <si>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</si>
  <si>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</si>
  <si>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</si>
  <si>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</si>
  <si>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</si>
  <si>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</si>
  <si>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</si>
  <si>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</si>
  <si>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</si>
  <si>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</si>
  <si>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</si>
  <si>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</si>
  <si>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</si>
  <si>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</si>
  <si>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</si>
  <si>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</si>
  <si>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</si>
  <si>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</si>
  <si>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</si>
  <si>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</si>
  <si>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</si>
  <si>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</si>
  <si>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</si>
  <si>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</si>
  <si>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</si>
  <si>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</si>
  <si>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</si>
  <si>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</si>
  <si>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</si>
  <si>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</si>
  <si>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</si>
  <si>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</si>
  <si>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</si>
  <si>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</si>
  <si>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</si>
  <si>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</si>
  <si>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</si>
  <si>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</si>
  <si>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</si>
  <si>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</si>
  <si>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</si>
  <si>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</si>
  <si>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</si>
  <si>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</si>
  <si>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</si>
  <si>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</si>
  <si>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</si>
  <si>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</si>
  <si>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</si>
  <si>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</si>
  <si>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</si>
  <si>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</si>
  <si>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</si>
  <si>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</si>
  <si>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</si>
  <si>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</si>
  <si>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</si>
  <si>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</si>
  <si>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</si>
  <si>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</si>
  <si>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</si>
  <si>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</si>
  <si>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</si>
  <si>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</si>
  <si>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</si>
  <si>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</si>
  <si>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</si>
  <si>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</si>
  <si>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</si>
  <si>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</si>
  <si>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</si>
  <si>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</si>
  <si>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</si>
  <si>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</si>
  <si>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</si>
  <si>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</si>
  <si>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</si>
  <si>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</si>
  <si>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</si>
  <si>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</si>
  <si>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</si>
  <si>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</si>
  <si>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</si>
  <si>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</si>
  <si>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</si>
  <si>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</si>
  <si>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</si>
  <si>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</si>
  <si>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</si>
  <si>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</si>
  <si>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</si>
  <si>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</si>
  <si>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</si>
  <si>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</si>
  <si>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</si>
  <si>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</si>
  <si>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</si>
  <si>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</si>
  <si>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</si>
  <si>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</si>
  <si>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</si>
  <si>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</si>
  <si>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</si>
  <si>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</si>
  <si>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</si>
  <si>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</si>
  <si>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</si>
  <si>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</si>
  <si>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</si>
  <si>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</si>
  <si>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</si>
  <si>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</si>
  <si>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</si>
  <si>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</si>
  <si>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</si>
  <si>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</si>
  <si>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</si>
  <si>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</si>
  <si>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</si>
  <si>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</si>
  <si>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</si>
  <si>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</si>
  <si>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</si>
  <si>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</si>
  <si>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</si>
  <si>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</si>
  <si>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</si>
  <si>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</si>
  <si>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</si>
  <si>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</si>
  <si>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</si>
  <si>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</si>
  <si>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</si>
  <si>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</si>
  <si>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</si>
  <si>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</si>
  <si>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</si>
  <si>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</si>
  <si>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</si>
  <si>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</si>
  <si>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</si>
  <si>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</si>
  <si>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</si>
  <si>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</si>
  <si>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</si>
  <si>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</si>
  <si>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</si>
  <si>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</si>
  <si>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</si>
  <si>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</si>
  <si>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</si>
  <si>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</si>
  <si>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</si>
  <si>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</si>
  <si>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</si>
  <si>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</si>
  <si>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</si>
  <si>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</si>
  <si>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</si>
  <si>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</si>
  <si>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</si>
  <si>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</si>
  <si>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</si>
  <si>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</si>
  <si>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</si>
  <si>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</si>
  <si>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</si>
  <si>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</si>
  <si>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</si>
  <si>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</si>
  <si>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</si>
  <si>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</si>
  <si>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</si>
  <si>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</si>
  <si>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</si>
  <si>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</si>
  <si>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</si>
  <si>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</si>
  <si>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</si>
  <si>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</si>
  <si>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</si>
  <si>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</si>
  <si>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</si>
  <si>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</si>
  <si>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</si>
  <si>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</si>
  <si>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</si>
  <si>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</si>
  <si>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</si>
  <si>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</si>
  <si>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</si>
  <si>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</si>
  <si>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</si>
  <si>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</si>
  <si>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</si>
  <si>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</si>
  <si>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</si>
  <si>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</si>
  <si>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</si>
  <si>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</si>
  <si>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</si>
  <si>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</si>
  <si>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</si>
  <si>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</si>
  <si>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</si>
  <si>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</si>
  <si>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</si>
  <si>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</si>
  <si>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</si>
  <si>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</si>
  <si>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</si>
  <si>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</si>
  <si>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</si>
  <si>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</si>
  <si>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</si>
  <si>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</si>
  <si>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</si>
  <si>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</si>
  <si>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</si>
  <si>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</si>
  <si>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</si>
  <si>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</si>
  <si>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</si>
  <si>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</si>
  <si>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</si>
  <si>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</si>
  <si>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</si>
  <si>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</si>
  <si>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</si>
  <si>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</si>
  <si>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</si>
  <si>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</si>
  <si>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</si>
  <si>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</si>
  <si>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</si>
  <si>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</si>
  <si>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</si>
  <si>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</si>
  <si>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</si>
  <si>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</si>
  <si>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</si>
  <si>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</si>
  <si>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</si>
  <si>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</si>
  <si>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</si>
  <si>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</si>
  <si>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</si>
  <si>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</si>
  <si>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</si>
  <si>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</si>
  <si>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</si>
  <si>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</si>
  <si>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</si>
  <si>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</si>
  <si>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</si>
  <si>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</si>
  <si>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</si>
  <si>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</si>
  <si>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</si>
  <si>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</si>
  <si>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</si>
  <si>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</si>
  <si>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</si>
  <si>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</si>
  <si>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</si>
  <si>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</si>
  <si>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</si>
  <si>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</si>
  <si>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</si>
  <si>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</si>
  <si>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</si>
  <si>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</si>
  <si>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</si>
  <si>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</si>
  <si>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</si>
  <si>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</si>
  <si>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</si>
  <si>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</si>
  <si>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</si>
  <si>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</si>
  <si>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</si>
  <si>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</si>
  <si>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</si>
  <si>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</si>
  <si>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</si>
  <si>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</si>
  <si>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</si>
  <si>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</si>
  <si>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</si>
  <si>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</si>
  <si>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</si>
  <si>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</si>
  <si>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</si>
  <si>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</si>
  <si>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</si>
  <si>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</si>
  <si>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</si>
  <si>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</si>
  <si>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</si>
  <si>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</si>
  <si>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</si>
  <si>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</si>
  <si>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</si>
  <si>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</si>
  <si>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</si>
  <si>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</si>
  <si>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</si>
  <si>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</si>
  <si>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</si>
  <si>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</si>
  <si>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</si>
  <si>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</si>
  <si>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</si>
  <si>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</si>
  <si>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</si>
  <si>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</si>
  <si>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</si>
  <si>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</si>
  <si>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</si>
  <si>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</si>
  <si>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</si>
  <si>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</si>
  <si>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</si>
  <si>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</si>
  <si>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</si>
  <si>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</si>
  <si>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</si>
  <si>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</si>
  <si>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</si>
  <si>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</si>
  <si>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</si>
  <si>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</si>
  <si>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</si>
  <si>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</si>
  <si>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</si>
  <si>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</si>
  <si>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</si>
  <si>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</si>
  <si>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</si>
  <si>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</si>
  <si>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</si>
  <si>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</si>
  <si>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</si>
  <si>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</si>
  <si>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</si>
  <si>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</si>
  <si>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</si>
  <si>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</si>
  <si>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</si>
  <si>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</si>
  <si>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</si>
  <si>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</si>
  <si>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</si>
  <si>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</si>
  <si>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</si>
  <si>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</si>
  <si>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</si>
  <si>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</si>
  <si>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</si>
  <si>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</si>
  <si>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</si>
  <si>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</si>
  <si>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</si>
  <si>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</si>
  <si>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</si>
  <si>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</si>
  <si>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</si>
  <si>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</si>
  <si>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</si>
  <si>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</si>
  <si>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</si>
  <si>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</si>
  <si>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</si>
  <si>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</si>
  <si>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</si>
  <si>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</si>
  <si>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</si>
  <si>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</si>
  <si>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</si>
  <si>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</si>
  <si>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</si>
  <si>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</si>
  <si>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</si>
  <si>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</si>
  <si>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</si>
  <si>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</si>
  <si>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</si>
  <si>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</si>
  <si>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</si>
  <si>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</si>
  <si>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</si>
  <si>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</si>
  <si>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</si>
  <si>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</si>
  <si>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</si>
  <si>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</si>
  <si>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</si>
  <si>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</si>
  <si>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</si>
  <si>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</si>
  <si>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</si>
  <si>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</si>
  <si>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</si>
  <si>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</si>
  <si>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</si>
  <si>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</si>
  <si>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</si>
  <si>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</si>
  <si>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</si>
  <si>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</si>
  <si>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</si>
  <si>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</si>
  <si>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</si>
  <si>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</si>
  <si>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</si>
  <si>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</si>
  <si>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</si>
  <si>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</si>
  <si>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</si>
  <si>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</si>
  <si>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</si>
  <si>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</si>
  <si>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</si>
  <si>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</si>
  <si>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</si>
  <si>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</si>
  <si>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</si>
  <si>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</si>
  <si>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</si>
  <si>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</si>
  <si>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</si>
  <si>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</si>
  <si>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</si>
  <si>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</si>
  <si>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</si>
  <si>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</si>
  <si>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</si>
  <si>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</si>
  <si>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</si>
  <si>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</si>
  <si>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</si>
  <si>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</si>
  <si>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</si>
  <si>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</si>
  <si>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</si>
  <si>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</si>
  <si>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</si>
  <si>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</si>
  <si>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</si>
  <si>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</si>
  <si>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</si>
  <si>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</si>
  <si>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</si>
  <si>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</si>
  <si>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</si>
  <si>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</si>
  <si>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</si>
  <si>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</si>
  <si>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</si>
  <si>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</si>
  <si>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</si>
  <si>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</si>
  <si>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</si>
  <si>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</si>
  <si>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</si>
  <si>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</si>
  <si>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</si>
  <si>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</si>
  <si>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</si>
  <si>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</si>
  <si>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</si>
  <si>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</si>
  <si>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</si>
  <si>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</si>
  <si>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</si>
  <si>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</si>
  <si>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</si>
  <si>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</si>
  <si>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</si>
  <si>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</si>
  <si>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</si>
  <si>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</si>
  <si>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</si>
  <si>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</si>
  <si>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</si>
  <si>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</si>
  <si>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</si>
  <si>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</si>
  <si>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</si>
  <si>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</si>
  <si>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</si>
  <si>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</si>
  <si>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</si>
  <si>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</si>
  <si>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</si>
  <si>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</si>
  <si>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</si>
  <si>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</si>
  <si>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</si>
  <si>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</si>
  <si>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</si>
  <si>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</si>
  <si>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</si>
  <si>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</si>
  <si>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</si>
  <si>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</si>
  <si>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</si>
  <si>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</si>
  <si>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</si>
  <si>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</si>
  <si>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</si>
  <si>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</si>
  <si>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</si>
  <si>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</si>
  <si>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</si>
  <si>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</si>
  <si>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</si>
  <si>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</si>
  <si>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</si>
  <si>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</si>
  <si>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</si>
  <si>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</si>
  <si>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</si>
  <si>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</si>
  <si>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</si>
  <si>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</si>
  <si>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</si>
  <si>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</si>
  <si>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</si>
  <si>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</si>
  <si>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</si>
  <si>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</si>
  <si>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</si>
  <si>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</si>
  <si>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</si>
  <si>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</si>
  <si>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</si>
  <si>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</si>
  <si>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</si>
  <si>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</si>
  <si>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</si>
  <si>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</si>
  <si>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</si>
  <si>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</si>
  <si>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</si>
  <si>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</si>
  <si>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</si>
  <si>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</si>
  <si>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</si>
  <si>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</si>
  <si>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</si>
  <si>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</si>
  <si>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</si>
  <si>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</si>
  <si>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</si>
  <si>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</si>
  <si>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</si>
  <si>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</si>
  <si>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</si>
  <si>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</si>
  <si>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</si>
  <si>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</si>
  <si>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</si>
  <si>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</si>
  <si>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</si>
  <si>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</si>
  <si>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</si>
  <si>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</si>
  <si>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</si>
  <si>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</si>
  <si>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</si>
  <si>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</si>
  <si>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</si>
  <si>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</si>
  <si>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</si>
  <si>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</si>
  <si>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</si>
  <si>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</si>
  <si>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</si>
  <si>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</si>
  <si>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</si>
  <si>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</si>
  <si>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</si>
  <si>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</si>
  <si>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</si>
  <si>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</si>
  <si>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</si>
  <si>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</si>
  <si>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</si>
  <si>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</si>
  <si>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</si>
  <si>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</si>
  <si>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</si>
  <si>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</si>
  <si>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</si>
  <si>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</si>
  <si>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</si>
  <si>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</si>
  <si>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</si>
  <si>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</si>
  <si>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</si>
  <si>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</si>
  <si>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</si>
  <si>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</si>
  <si>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</si>
  <si>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</si>
  <si>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</si>
  <si>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</si>
  <si>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</si>
  <si>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</si>
  <si>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</si>
  <si>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</si>
  <si>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</si>
  <si>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</si>
  <si>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</si>
  <si>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</si>
  <si>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</si>
  <si>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</si>
  <si>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</si>
  <si>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</si>
  <si>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</si>
  <si>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</si>
  <si>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</si>
  <si>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</si>
  <si>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</si>
  <si>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</si>
  <si>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</si>
  <si>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</si>
  <si>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</si>
  <si>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</si>
  <si>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</si>
  <si>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</si>
  <si>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</si>
  <si>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</si>
  <si>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</si>
  <si>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</si>
  <si>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</si>
  <si>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</si>
  <si>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</si>
  <si>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</si>
  <si>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</si>
  <si>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</si>
  <si>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</si>
  <si>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</si>
  <si>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</si>
  <si>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</si>
  <si>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</si>
  <si>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</si>
  <si>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</si>
  <si>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</si>
  <si>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</si>
  <si>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</si>
  <si>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</si>
  <si>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</si>
  <si>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</si>
  <si>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</si>
  <si>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</si>
  <si>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</si>
  <si>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</si>
  <si>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</si>
  <si>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</si>
  <si>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</si>
  <si>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</si>
  <si>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</si>
  <si>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</si>
  <si>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</si>
  <si>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</si>
  <si>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</si>
  <si>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</si>
  <si>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</si>
  <si>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</si>
  <si>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</si>
  <si>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</si>
  <si>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</si>
  <si>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</si>
  <si>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</si>
  <si>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</si>
  <si>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</si>
  <si>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</si>
  <si>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</si>
  <si>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</si>
  <si>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</si>
  <si>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</si>
  <si>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</si>
  <si>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</si>
  <si>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</si>
  <si>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</si>
  <si>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</si>
  <si>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</si>
  <si>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</si>
  <si>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</si>
  <si>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</si>
  <si>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</si>
  <si>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</si>
  <si>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</si>
  <si>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</si>
  <si>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</si>
  <si>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</si>
  <si>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</si>
  <si>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</si>
  <si>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</si>
  <si>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</si>
  <si>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</si>
  <si>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</si>
  <si>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</si>
  <si>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</si>
  <si>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</si>
  <si>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</si>
  <si>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</si>
  <si>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</si>
  <si>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</si>
  <si>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</si>
  <si>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</si>
  <si>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</si>
  <si>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</si>
  <si>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</si>
  <si>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</si>
  <si>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</si>
  <si>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</si>
  <si>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</si>
  <si>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</si>
  <si>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</si>
  <si>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</si>
  <si>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</si>
  <si>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</si>
  <si>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</si>
  <si>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</si>
  <si>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</si>
  <si>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</si>
  <si>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</si>
  <si>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</si>
  <si>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</si>
  <si>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</si>
  <si>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</si>
  <si>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</si>
  <si>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</si>
  <si>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</si>
  <si>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</si>
  <si>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</si>
  <si>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</si>
  <si>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</si>
  <si>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</si>
  <si>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</si>
  <si>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</si>
  <si>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</si>
  <si>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</si>
  <si>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</si>
  <si>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</si>
  <si>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</si>
  <si>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</si>
  <si>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</si>
  <si>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</si>
  <si>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</si>
  <si>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</si>
  <si>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</si>
  <si>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</si>
  <si>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</si>
  <si>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</si>
  <si>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</si>
  <si>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</si>
  <si>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</si>
  <si>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</si>
  <si>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</si>
  <si>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</si>
  <si>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</si>
  <si>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</si>
  <si>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</si>
  <si>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</si>
  <si>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</si>
  <si>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</si>
  <si>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</si>
  <si>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</si>
  <si>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</si>
  <si>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</si>
  <si>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</si>
  <si>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</si>
  <si>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</si>
  <si>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</si>
  <si>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</si>
  <si>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</si>
  <si>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</si>
  <si>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</si>
  <si>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</si>
  <si>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</si>
  <si>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</si>
  <si>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</si>
  <si>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</si>
  <si>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</si>
  <si>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</si>
  <si>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</si>
  <si>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</si>
  <si>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</si>
  <si>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</si>
  <si>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</si>
  <si>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</si>
  <si>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</si>
  <si>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</si>
  <si>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</si>
  <si>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</si>
  <si>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</si>
  <si>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</si>
  <si>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</si>
  <si>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</si>
  <si>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</si>
  <si>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</si>
  <si>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</si>
  <si>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</si>
  <si>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</si>
  <si>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</si>
  <si>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</si>
  <si>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</si>
  <si>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</si>
  <si>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</si>
  <si>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</si>
  <si>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</si>
  <si>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</si>
  <si>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</si>
  <si>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</si>
  <si>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</si>
  <si>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</si>
  <si>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</si>
  <si>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</si>
  <si>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</si>
  <si>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</si>
  <si>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</si>
  <si>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</si>
  <si>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</si>
  <si>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</si>
  <si>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</si>
  <si>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</si>
  <si>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</si>
  <si>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</si>
  <si>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</si>
  <si>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</si>
  <si>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</si>
  <si>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</si>
  <si>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</si>
  <si>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</si>
  <si>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</si>
  <si>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</si>
  <si>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</si>
  <si>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</si>
  <si>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</si>
  <si>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</si>
  <si>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</si>
  <si>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</si>
  <si>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</si>
  <si>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</si>
  <si>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</si>
  <si>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</si>
  <si>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</si>
  <si>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</si>
  <si>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</si>
  <si>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</si>
  <si>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</si>
  <si>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</si>
  <si>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</si>
  <si>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</si>
  <si>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</si>
  <si>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</si>
  <si>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</si>
  <si>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</si>
  <si>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</si>
  <si>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</si>
  <si>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</si>
  <si>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</si>
  <si>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</si>
  <si>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</si>
  <si>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</si>
  <si>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</si>
  <si>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</si>
  <si>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</si>
  <si>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</si>
  <si>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</si>
  <si>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</si>
  <si>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</si>
  <si>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</si>
  <si>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</si>
  <si>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</si>
  <si>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</si>
  <si>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</si>
  <si>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</si>
  <si>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</si>
  <si>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</si>
  <si>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</si>
  <si>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</si>
  <si>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</si>
  <si>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</si>
  <si>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</si>
  <si>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</si>
  <si>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</si>
  <si>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</si>
  <si>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</si>
  <si>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</si>
  <si>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</si>
  <si>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</si>
  <si>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</si>
  <si>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</si>
  <si>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</si>
  <si>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</si>
  <si>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</si>
  <si>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</si>
  <si>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</si>
  <si>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</si>
  <si>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</si>
  <si>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</si>
  <si>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</si>
  <si>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</si>
  <si>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</si>
  <si>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</si>
  <si>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</si>
  <si>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</si>
  <si>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</si>
  <si>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</si>
  <si>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</si>
  <si>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</si>
  <si>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</si>
  <si>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</si>
  <si>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</si>
  <si>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</si>
  <si>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</si>
  <si>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</si>
  <si>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</si>
  <si>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</si>
  <si>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</si>
  <si>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</si>
  <si>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</si>
  <si>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</si>
  <si>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</si>
  <si>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</si>
  <si>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</si>
  <si>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</si>
  <si>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</si>
  <si>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</si>
  <si>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</si>
  <si>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</si>
  <si>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</si>
  <si>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</si>
  <si>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</si>
  <si>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</si>
  <si>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</si>
  <si>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</si>
  <si>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</si>
  <si>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</si>
  <si>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</si>
  <si>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</si>
  <si>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</si>
  <si>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</si>
  <si>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</si>
  <si>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</si>
  <si>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</si>
  <si>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</si>
  <si>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</si>
  <si>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</si>
  <si>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</si>
  <si>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</si>
  <si>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</si>
  <si>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</si>
  <si>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</si>
  <si>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</si>
  <si>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</si>
  <si>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</si>
  <si>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</si>
  <si>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</si>
  <si>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</si>
  <si>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</si>
  <si>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</si>
  <si>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</si>
  <si>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</si>
  <si>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</si>
  <si>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</si>
  <si>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</si>
  <si>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</si>
  <si>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</si>
  <si>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</si>
  <si>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</si>
  <si>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</si>
  <si>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</si>
  <si>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</si>
  <si>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</si>
  <si>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</si>
  <si>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</si>
  <si>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</si>
  <si>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</si>
  <si>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</si>
  <si>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</si>
  <si>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</si>
  <si>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</si>
  <si>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</si>
  <si>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</si>
  <si>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</si>
  <si>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</si>
  <si>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</si>
  <si>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</si>
  <si>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</si>
  <si>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</si>
  <si>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</si>
  <si>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</si>
  <si>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</si>
  <si>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</si>
  <si>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</si>
  <si>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</si>
  <si>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</si>
  <si>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</si>
  <si>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</si>
  <si>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</si>
  <si>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</si>
  <si>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</si>
  <si>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</si>
  <si>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</si>
  <si>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</si>
  <si>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</si>
  <si>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</si>
  <si>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</si>
  <si>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</si>
  <si>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</si>
  <si>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</si>
  <si>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</si>
  <si>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</si>
  <si>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</si>
  <si>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</si>
  <si>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</si>
  <si>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</si>
  <si>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</si>
  <si>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</si>
  <si>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</si>
  <si>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</si>
  <si>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</si>
  <si>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</si>
  <si>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</si>
  <si>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</si>
  <si>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</si>
  <si>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</si>
  <si>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</si>
  <si>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</si>
  <si>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</si>
  <si>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</si>
  <si>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</si>
  <si>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</si>
  <si>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</si>
  <si>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</si>
  <si>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</si>
  <si>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</si>
  <si>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</si>
  <si>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</si>
  <si>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</si>
  <si>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</si>
  <si>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</si>
  <si>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</si>
  <si>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</si>
  <si>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</si>
  <si>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</si>
  <si>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</si>
  <si>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</si>
  <si>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</si>
  <si>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</si>
  <si>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</si>
  <si>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</si>
  <si>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</si>
  <si>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</si>
  <si>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</si>
  <si>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</si>
  <si>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</si>
  <si>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</si>
  <si>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</si>
  <si>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</si>
  <si>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</si>
  <si>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</si>
  <si>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</si>
  <si>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</si>
  <si>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</si>
  <si>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</si>
  <si>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</si>
  <si>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</si>
  <si>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</si>
  <si>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</si>
  <si>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</si>
  <si>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</si>
  <si>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</si>
  <si>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</si>
  <si>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</si>
  <si>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</si>
  <si>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</si>
  <si>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</si>
  <si>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</si>
  <si>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</si>
  <si>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</si>
  <si>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</si>
  <si>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</si>
  <si>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</si>
  <si>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</si>
  <si>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</si>
  <si>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</si>
  <si>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</si>
  <si>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</si>
  <si>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</si>
  <si>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</si>
  <si>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</si>
  <si>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</si>
  <si>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</si>
  <si>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</si>
  <si>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</si>
  <si>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</si>
  <si>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</si>
  <si>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</si>
  <si>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</si>
  <si>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</si>
  <si>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</si>
  <si>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</si>
  <si>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</si>
  <si>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</si>
  <si>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</si>
  <si>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</si>
  <si>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</si>
  <si>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</si>
  <si>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</si>
  <si>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</si>
  <si>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</si>
  <si>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</si>
  <si>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</si>
  <si>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</si>
  <si>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</si>
  <si>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</si>
  <si>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</si>
  <si>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</si>
  <si>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</si>
  <si>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</si>
  <si>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</si>
  <si>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</si>
  <si>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</si>
  <si>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</si>
  <si>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</si>
  <si>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</si>
  <si>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</si>
  <si>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</si>
  <si>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</si>
  <si>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</si>
  <si>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</si>
  <si>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</si>
  <si>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</si>
  <si>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</si>
  <si>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</si>
  <si>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</si>
  <si>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</si>
  <si>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</si>
  <si>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</si>
  <si>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</si>
  <si>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</si>
  <si>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</si>
  <si>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</si>
  <si>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</si>
  <si>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</si>
  <si>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</si>
  <si>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</si>
  <si>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</si>
  <si>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</si>
  <si>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</si>
  <si>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</si>
  <si>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</si>
  <si>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</si>
  <si>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</si>
  <si>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</si>
  <si>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</si>
  <si>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</si>
  <si>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</si>
  <si>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</si>
  <si>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</si>
  <si>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</si>
  <si>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</si>
  <si>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</si>
  <si>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</si>
  <si>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</si>
  <si>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</si>
  <si>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</si>
  <si>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</si>
  <si>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</si>
  <si>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</si>
  <si>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</si>
  <si>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</si>
  <si>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</si>
  <si>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</si>
  <si>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</si>
  <si>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</si>
  <si>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</si>
  <si>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</si>
  <si>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</si>
  <si>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</si>
  <si>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</si>
  <si>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</si>
  <si>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</si>
  <si>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</si>
  <si>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</si>
  <si>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</si>
  <si>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</si>
  <si>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</si>
  <si>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</si>
  <si>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</si>
  <si>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</si>
  <si>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</si>
  <si>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</si>
  <si>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</si>
  <si>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</si>
  <si>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</si>
  <si>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</si>
  <si>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</si>
  <si>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</si>
  <si>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</si>
  <si>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</si>
  <si>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</si>
  <si>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</si>
  <si>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</si>
  <si>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</si>
  <si>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</si>
  <si>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</si>
  <si>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</si>
  <si>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</si>
  <si>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</si>
  <si>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</si>
  <si>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</si>
  <si>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</si>
  <si>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</si>
  <si>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</si>
  <si>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</si>
  <si>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</si>
  <si>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</si>
  <si>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</si>
  <si>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</si>
  <si>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</si>
  <si>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</si>
  <si>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</si>
  <si>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</si>
  <si>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</si>
  <si>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</si>
  <si>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</si>
  <si>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</si>
  <si>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</si>
  <si>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</si>
  <si>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</si>
  <si>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</si>
  <si>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</si>
  <si>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</si>
  <si>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</si>
  <si>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</si>
  <si>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</si>
  <si>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</si>
  <si>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</si>
  <si>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</si>
  <si>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</si>
  <si>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 xml:space="preserve"> 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</si>
  <si>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</si>
  <si>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</si>
  <si>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</si>
  <si>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</si>
  <si>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</si>
  <si>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</si>
  <si>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</si>
  <si>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</si>
  <si>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</si>
  <si>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</si>
  <si>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</si>
  <si>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</si>
  <si>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</si>
  <si>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</si>
  <si>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</si>
  <si>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</si>
  <si>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</si>
  <si>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</si>
  <si>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</si>
  <si>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</si>
  <si>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</si>
  <si>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</si>
  <si>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</si>
  <si>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</si>
  <si>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</si>
  <si>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</si>
  <si>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</si>
  <si>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</si>
  <si>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</si>
  <si>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</si>
  <si>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</si>
  <si>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</si>
  <si>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</si>
  <si>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</si>
  <si>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</si>
  <si>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</si>
  <si>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</si>
  <si>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</si>
  <si>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</si>
  <si>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</si>
  <si>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</si>
  <si>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</si>
  <si>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</si>
  <si>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</si>
  <si>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</si>
  <si>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</si>
  <si>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</si>
  <si>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</si>
  <si>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</si>
  <si>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</si>
  <si>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</si>
  <si>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</si>
  <si>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</si>
  <si>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</si>
  <si>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</si>
  <si>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(All)</t>
  </si>
  <si>
    <t>Count of outcomes</t>
  </si>
  <si>
    <t>Column Labels</t>
  </si>
  <si>
    <t>Date Created Conversion</t>
  </si>
  <si>
    <t>Date Ended Conversion column</t>
  </si>
  <si>
    <t>Count of Date Created Conversion</t>
  </si>
  <si>
    <t>Name</t>
  </si>
  <si>
    <t>Median Goal</t>
  </si>
  <si>
    <t>Mean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</si>
  <si>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</si>
  <si>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</si>
  <si>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</si>
  <si>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</si>
  <si>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</si>
  <si>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</si>
  <si>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</si>
  <si>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</si>
  <si>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</si>
  <si>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</si>
  <si>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</si>
  <si>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</si>
  <si>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</si>
  <si>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</si>
  <si>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</si>
  <si>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</si>
  <si>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</si>
  <si>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</si>
  <si>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</si>
  <si>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</si>
  <si>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</si>
  <si>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</si>
  <si>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</si>
  <si>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</si>
  <si>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</si>
  <si>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</si>
  <si>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Canceled</t>
  </si>
  <si>
    <t>Total Projects</t>
  </si>
  <si>
    <t>Percentage 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</si>
  <si>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</si>
  <si>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</si>
  <si>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</si>
  <si>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</si>
  <si>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</si>
  <si>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</si>
  <si>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</si>
  <si>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Greater than 50000</t>
  </si>
  <si>
    <t>20000 to 24999</t>
  </si>
  <si>
    <t>25000 to 29999</t>
  </si>
  <si>
    <t>30000 to 34999</t>
  </si>
  <si>
    <t>35000 to 39999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</si>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</sst>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A5030B"/>
      <name val="Consolas"/>
      <family val="3"/>
    </font>
    <font>
      <sz val="10"/>
      <color rgb="FF2B2B2B"/>
      <name val="Arial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3" fillId="0" borderId="0" xfId="0" applyFont="1" applyAlignment="1">
      <alignment horizontal="left" vertical="center" wrapText="1" indent="1"/>
    </xf>
    <xf numFmtId="14" fontId="0" fillId="0" borderId="0" xfId="0" applyNumberFormat="1" applyAlignment="1">
      <alignment horizontal="left"/>
    </xf>
    <xf numFmtId="10" fontId="0" fillId="0" borderId="0" xfId="1" applyNumberFormat="1" applyFont="1"/>
    <xf numFmtId="0" fontId="0" fillId="0" borderId="0" xfId="0" applyAlignment="1">
      <alignment vertical="center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vertical="center"/>
    </xf>
    <xf numFmtId="10" fontId="0" fillId="2" borderId="0" xfId="1" applyNumberFormat="1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[Kickstarter_Challenge.xlsx]Sheet4!PivotTable3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96-4A09-9440-E61E0C7D50F5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F96-4A09-9440-E61E0C7D50F5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F96-4A09-9440-E61E0C7D50F5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F96-4A09-9440-E61E0C7D5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2473472"/>
        <c:axId val="2062015072"/>
      </c:lineChart>
      <c:catAx>
        <c:axId val="200247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015072"/>
        <c:crosses val="autoZero"/>
        <c:auto val="1"/>
        <c:lblAlgn val="ctr"/>
        <c:lblOffset val="100"/>
        <c:noMultiLvlLbl val="0"/>
      </c:catAx>
      <c:valAx>
        <c:axId val="206201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47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[Kickstarter_Challenge.xlsx]Sheet7!PivotTable4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Sheet7!$B$4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Sheet7!$A$5:$A$6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Sheet7!$B$5:$B$6</c:f>
              <c:numCache>
                <c:formatCode>General</c:formatCode>
                <c:ptCount val="1"/>
                <c:pt idx="0">
                  <c:v>1066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3B-432F-8139-4E2097E0F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5765936"/>
        <c:axId val="1780649136"/>
      </c:lineChart>
      <c:catAx>
        <c:axId val="2125765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649136"/>
        <c:crosses val="autoZero"/>
        <c:auto val="1"/>
        <c:lblAlgn val="ctr"/>
        <c:lblOffset val="100"/>
        <c:noMultiLvlLbl val="0"/>
      </c:catAx>
      <c:valAx>
        <c:axId val="178064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76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Based on Launch Date</a:t>
            </a:r>
            <a:endParaRPr lang="en-US"/>
          </a:p>
        </c:rich>
      </c:tx>
      <c:layout>
        <c:manualLayout>
          <c:xMode val="edge"/>
          <c:yMode val="edge"/>
          <c:x val="0.25097222222222215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34-4658-92DE-4DC65196EFE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34-4658-92DE-4DC65196EFE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34-4658-92DE-4DC65196E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0901983"/>
        <c:axId val="1529108335"/>
      </c:lineChart>
      <c:catAx>
        <c:axId val="820901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108335"/>
        <c:crosses val="autoZero"/>
        <c:auto val="1"/>
        <c:lblAlgn val="ctr"/>
        <c:lblOffset val="100"/>
        <c:noMultiLvlLbl val="0"/>
      </c:catAx>
      <c:valAx>
        <c:axId val="152910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901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Goals'!$G$1</c:f>
              <c:strCache>
                <c:ptCount val="1"/>
                <c:pt idx="0">
                  <c:v>Percentage 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Goals'!$F$2:$F$13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0.5</c:v>
                </c:pt>
                <c:pt idx="8">
                  <c:v>0.5</c:v>
                </c:pt>
                <c:pt idx="9">
                  <c:v>0.66666666666666663</c:v>
                </c:pt>
                <c:pt idx="10">
                  <c:v>0</c:v>
                </c:pt>
                <c:pt idx="11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EB-463D-A096-39B0CCA3740B}"/>
            </c:ext>
          </c:extLst>
        </c:ser>
        <c:ser>
          <c:idx val="1"/>
          <c:order val="1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Goals'!$F$2:$F$13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0.5</c:v>
                </c:pt>
                <c:pt idx="8">
                  <c:v>0.5</c:v>
                </c:pt>
                <c:pt idx="9">
                  <c:v>0.33333333333333331</c:v>
                </c:pt>
                <c:pt idx="10">
                  <c:v>1</c:v>
                </c:pt>
                <c:pt idx="11">
                  <c:v>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EB-463D-A096-39B0CCA3740B}"/>
            </c:ext>
          </c:extLst>
        </c:ser>
        <c:ser>
          <c:idx val="2"/>
          <c:order val="2"/>
          <c:tx>
            <c:strRef>
              <c:f>'Outcomes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Goals'!$F$2:$F$13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EB-463D-A096-39B0CCA37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812399"/>
        <c:axId val="1425795135"/>
      </c:lineChart>
      <c:catAx>
        <c:axId val="650812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795135"/>
        <c:crosses val="autoZero"/>
        <c:auto val="1"/>
        <c:lblAlgn val="ctr"/>
        <c:lblOffset val="100"/>
        <c:noMultiLvlLbl val="0"/>
      </c:catAx>
      <c:valAx>
        <c:axId val="142579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812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292100</xdr:colOff>
      <xdr:row>4</xdr:row>
      <xdr:rowOff>165100</xdr:rowOff>
    </xdr:from>
    <xdr:to>
      <xdr:col>10</xdr:col>
      <xdr:colOff>527050</xdr:colOff>
      <xdr:row>19</xdr:row>
      <xdr:rowOff>146050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33136E-7449-4712-9DD3-942BFE9287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66675</xdr:colOff>
      <xdr:row>4</xdr:row>
      <xdr:rowOff>165100</xdr:rowOff>
    </xdr:from>
    <xdr:to>
      <xdr:col>8</xdr:col>
      <xdr:colOff>371475</xdr:colOff>
      <xdr:row>19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345C7E-51CD-446E-8379-FD907C2B68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574675</xdr:colOff>
      <xdr:row>2</xdr:row>
      <xdr:rowOff>0</xdr:rowOff>
    </xdr:from>
    <xdr:to>
      <xdr:col>13</xdr:col>
      <xdr:colOff>130175</xdr:colOff>
      <xdr:row>16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60BD96-2D1B-43F3-80C6-C65346C571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412750</xdr:colOff>
      <xdr:row>0</xdr:row>
      <xdr:rowOff>374650</xdr:rowOff>
    </xdr:from>
    <xdr:to>
      <xdr:col>17</xdr:col>
      <xdr:colOff>107950</xdr:colOff>
      <xdr:row>15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FC7CF7-81F3-4232-8607-4AE3BC0C90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Successful%20US%20Kickstarter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Failed%20US%20Kickstarter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Sheet1"/>
    </sheetNames>
    <sheetDataSet>
      <sheetData sheetId="0" refreshError="1"/>
      <sheetData sheetId="1" refreshError="1">
        <row r="1">
          <cell r="B1" t="str">
            <v>name</v>
          </cell>
          <cell r="C1" t="str">
            <v>blurb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</row>
        <row r="108">
          <cell r="B108" t="str">
            <v>LOST WEEKEND</v>
          </cell>
          <cell r="C108" t="str">
            <v>A Boy. A Girl. A Car. A Serial Killer.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</row>
        <row r="133">
          <cell r="B133" t="str">
            <v>I (Canceled)</v>
          </cell>
          <cell r="C133" t="str">
            <v>I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</row>
        <row r="185">
          <cell r="B185" t="str">
            <v>Three Little Words</v>
          </cell>
          <cell r="C185" t="str">
            <v>Don't kill me until I meet my Dad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</row>
        <row r="187">
          <cell r="B187" t="str">
            <v>BLANK Short Movie</v>
          </cell>
          <cell r="C187" t="str">
            <v>Love has no boundaries!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</row>
        <row r="192">
          <cell r="B192" t="str">
            <v>REGIONRAT, the movie</v>
          </cell>
          <cell r="C192" t="str">
            <v>Because hope can be a 4 letter word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</row>
        <row r="204">
          <cell r="B204" t="str">
            <v>Modern Gangsters</v>
          </cell>
          <cell r="C204" t="str">
            <v>new web series created by jonney terry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</row>
        <row r="219">
          <cell r="B219" t="str">
            <v>Bitch</v>
          </cell>
          <cell r="C219" t="str">
            <v>A roadmovie by paw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</row>
        <row r="223">
          <cell r="B223" t="str">
            <v>Archetypes</v>
          </cell>
          <cell r="C223" t="str">
            <v>Film about Schizophrenia with Surreal Twists!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</row>
        <row r="309">
          <cell r="B309" t="str">
            <v>Grammar Revolution</v>
          </cell>
          <cell r="C309" t="str">
            <v>Why is grammar important?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</row>
        <row r="444">
          <cell r="B444" t="str">
            <v>The Paranormal Idiot</v>
          </cell>
          <cell r="C444" t="str">
            <v>Doomsday is here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</row>
        <row r="492">
          <cell r="B492" t="str">
            <v>PROJECT IS CANCELLED</v>
          </cell>
          <cell r="C492" t="str">
            <v>Cancelled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</row>
        <row r="499">
          <cell r="B499" t="str">
            <v>Galaxy Probe Kids</v>
          </cell>
          <cell r="C499" t="str">
            <v>live-action/animated series pilot.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</row>
        <row r="591">
          <cell r="B591" t="str">
            <v>Get Neighborly</v>
          </cell>
          <cell r="C591" t="str">
            <v>Services closer than you think...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</row>
        <row r="640">
          <cell r="B640" t="str">
            <v>W (Canceled)</v>
          </cell>
          <cell r="C640" t="str">
            <v>O0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</row>
        <row r="661">
          <cell r="B661" t="str">
            <v>Lulu Watch Designs - Apple Watch</v>
          </cell>
          <cell r="C661" t="str">
            <v>Sync up your lifestyle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</row>
        <row r="719">
          <cell r="B719" t="str">
            <v>cool air belt</v>
          </cell>
          <cell r="C719" t="str">
            <v>Cool air flowing under clothing keeps you cool.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</row>
        <row r="821">
          <cell r="B821" t="str">
            <v>Winter Tour</v>
          </cell>
          <cell r="C821" t="str">
            <v>We are touring the Southeast in support of our new EP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</row>
        <row r="835">
          <cell r="B835" t="str">
            <v>Ragman Rolls</v>
          </cell>
          <cell r="C835" t="str">
            <v>This is an American rock album.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</row>
        <row r="838">
          <cell r="B838" t="str">
            <v>DESMADRE Full Album + Press Kit</v>
          </cell>
          <cell r="C838" t="str">
            <v>An album you can bring home to mom.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</row>
        <row r="849">
          <cell r="B849" t="str">
            <v>CENTROPYMUSIC</v>
          </cell>
          <cell r="C849" t="str">
            <v>MUSIC WITH MEANING!  MUSIC THAT MATTERS!!!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</row>
        <row r="878">
          <cell r="B878" t="str">
            <v>Sound Of Dobells</v>
          </cell>
          <cell r="C878" t="str">
            <v>What was the greatest record shop ever?  DOBELLS!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</row>
        <row r="921">
          <cell r="B921" t="str">
            <v>Jazz CD:  Out of The Blue</v>
          </cell>
          <cell r="C921" t="str">
            <v>Cool jazz with a New Orleans flavor.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</row>
        <row r="953">
          <cell r="B953" t="str">
            <v>Smart Harness</v>
          </cell>
          <cell r="C953" t="str">
            <v>Revolutionizing the way we walk our dogs!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</row>
        <row r="991">
          <cell r="B991" t="str">
            <v>Power Rope</v>
          </cell>
          <cell r="C991" t="str">
            <v>The most useful phone charger you will ever buy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</row>
        <row r="1051">
          <cell r="B1051" t="str">
            <v>J1 (Canceled)</v>
          </cell>
          <cell r="C1051" t="str">
            <v>------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</row>
        <row r="1061">
          <cell r="B1061" t="str">
            <v>Voice Over Artist (Canceled)</v>
          </cell>
          <cell r="C1061" t="str">
            <v>Turning myself into a vocal artist.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</row>
        <row r="1086">
          <cell r="B1086" t="str">
            <v>My own channel</v>
          </cell>
          <cell r="C1086" t="str">
            <v>I want to start my own channel for gaming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</row>
        <row r="1088">
          <cell r="B1088" t="str">
            <v>Cyber Universe Online</v>
          </cell>
          <cell r="C1088" t="str">
            <v>Humanity's future in the Galaxy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</row>
        <row r="1130">
          <cell r="B1130" t="str">
            <v>Flying Turds</v>
          </cell>
          <cell r="C1130" t="str">
            <v>#havingfunFTW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</row>
        <row r="1143">
          <cell r="B1143" t="str">
            <v>Arena Z - Zombie Survival</v>
          </cell>
          <cell r="C1143" t="str">
            <v>I think this will be a great game!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</row>
        <row r="1154">
          <cell r="B1154" t="str">
            <v>Peruvian King Food Truck</v>
          </cell>
          <cell r="C1154" t="str">
            <v>Peruvian food truck with an LA twist.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</row>
        <row r="1380">
          <cell r="B1380" t="str">
            <v>SIX BY SEVEN</v>
          </cell>
          <cell r="C1380" t="str">
            <v>A psychedelic post rock masterpiece!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</row>
        <row r="1466">
          <cell r="B1466" t="str">
            <v>Science Studio</v>
          </cell>
          <cell r="C1466" t="str">
            <v>The Best Science Media on the Web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</row>
        <row r="1475">
          <cell r="B1475" t="str">
            <v>ONE LOVES ONLY FORM</v>
          </cell>
          <cell r="C1475" t="str">
            <v>Public Radio Project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</row>
        <row r="1571">
          <cell r="B1571" t="str">
            <v>to be removed (Canceled)</v>
          </cell>
          <cell r="C1571" t="str">
            <v>to be removed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</row>
        <row r="1592">
          <cell r="B1592" t="str">
            <v>An Italian Adventure</v>
          </cell>
          <cell r="C1592" t="str">
            <v>Discover Italy through photography.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</row>
        <row r="1691">
          <cell r="B1691" t="str">
            <v>Fly Away</v>
          </cell>
          <cell r="C1691" t="str">
            <v>Praising the Living God in the second half of life.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</row>
        <row r="1720">
          <cell r="B1720" t="str">
            <v>The Prodigal Son</v>
          </cell>
          <cell r="C1720" t="str">
            <v>A melody for the galaxy.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</row>
        <row r="1826">
          <cell r="B1826" t="str">
            <v>Tin Man's Broken Wisdom Fund</v>
          </cell>
          <cell r="C1826" t="str">
            <v>cd fund raiser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</row>
        <row r="1990">
          <cell r="B1990" t="str">
            <v>Phillip Michael Photography</v>
          </cell>
          <cell r="C1990" t="str">
            <v>Expressing art in an image!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</row>
        <row r="2101">
          <cell r="B2101" t="str">
            <v>Roosevelt Died.</v>
          </cell>
          <cell r="C2101" t="str">
            <v>Our tour van died, we need help!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</row>
        <row r="2149">
          <cell r="B2149" t="str">
            <v>Johnny Rocketfingers 3</v>
          </cell>
          <cell r="C2149" t="str">
            <v>A Point and Click Adventure on Steroids.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</row>
        <row r="2152">
          <cell r="B2152" t="str">
            <v>The Unknown Door</v>
          </cell>
          <cell r="C2152" t="str">
            <v>A pixel styled open world detective game.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</row>
        <row r="2420">
          <cell r="B2420" t="str">
            <v>Mexican food truck</v>
          </cell>
          <cell r="C2420" t="str">
            <v>I want to start my food truck business.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</row>
        <row r="2531">
          <cell r="B2531" t="str">
            <v>UrbanArias is DC's Contemporary Opera Company</v>
          </cell>
          <cell r="C2531" t="str">
            <v>Opera. Short. New.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</row>
        <row r="2537">
          <cell r="B2537" t="str">
            <v>Mark Hayes Requiem Recording</v>
          </cell>
          <cell r="C2537" t="str">
            <v>Mark Hayes: Requiem Recording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</row>
        <row r="2657">
          <cell r="B2657" t="str">
            <v>Balloons (Canceled)</v>
          </cell>
          <cell r="C2657" t="str">
            <v>Thank you for your support!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</row>
        <row r="2661">
          <cell r="B2661" t="str">
            <v>test (Canceled)</v>
          </cell>
          <cell r="C2661" t="str">
            <v>test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</row>
        <row r="2682">
          <cell r="B2682" t="str">
            <v>iHeart Pillow</v>
          </cell>
          <cell r="C2682" t="str">
            <v>iHeartPillow, Connecting loved ones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</row>
        <row r="2835">
          <cell r="B2835" t="str">
            <v>Star Man Rocket Man</v>
          </cell>
          <cell r="C2835" t="str">
            <v>A new play about exploring outer space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</row>
        <row r="2991">
          <cell r="B2991" t="str">
            <v>Let's Light Up The Gem!</v>
          </cell>
          <cell r="C2991" t="str">
            <v>Bring the movies back to Bethel, Maine.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</row>
        <row r="3009">
          <cell r="B3009" t="str">
            <v>Bethlem</v>
          </cell>
          <cell r="C3009" t="str">
            <v>Consuite for 2015 CoreCon.  An adventure into insanity.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</row>
        <row r="3063">
          <cell r="B3063" t="str">
            <v>Help Save Parkway Cinemas!</v>
          </cell>
          <cell r="C3063" t="str">
            <v>Save a historic Local theater.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</row>
        <row r="3124">
          <cell r="B3124" t="str">
            <v>be back soon (Canceled)</v>
          </cell>
          <cell r="C3124" t="str">
            <v>cancelled until further notice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</row>
        <row r="3127">
          <cell r="B3127" t="str">
            <v>N/A (Canceled)</v>
          </cell>
          <cell r="C3127" t="str">
            <v>N/A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</row>
        <row r="3287">
          <cell r="B3287" t="str">
            <v>By Morning</v>
          </cell>
          <cell r="C3287" t="str">
            <v>A new play by Matthew Gasda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</row>
        <row r="3304">
          <cell r="B3304" t="str">
            <v>El muro de BorÃ­s KiÃ©n</v>
          </cell>
          <cell r="C3304" t="str">
            <v>FilosofÃ­a de los anÃ³nimos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</row>
        <row r="3469">
          <cell r="B3469" t="str">
            <v>Venus in Fur, Los Angeles.</v>
          </cell>
          <cell r="C3469" t="str">
            <v>Venus in Fur, By David Ives.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</row>
        <row r="3863">
          <cell r="B3863" t="str">
            <v>READY OR NOT HERE I COME</v>
          </cell>
          <cell r="C3863" t="str">
            <v>THE COMING OF THE LORD!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</row>
        <row r="3888">
          <cell r="B3888" t="str">
            <v>a (Canceled)</v>
          </cell>
          <cell r="C3888">
            <v>1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</row>
        <row r="4002">
          <cell r="B4002" t="str">
            <v>The Escorts</v>
          </cell>
          <cell r="C4002" t="str">
            <v>An Enticing Trip into the World of Assisted Dying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</row>
        <row r="4006">
          <cell r="B4006" t="str">
            <v>South Florida Tours</v>
          </cell>
          <cell r="C4006" t="str">
            <v>Help Launch The Queen Into South Florida!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</row>
        <row r="4089">
          <cell r="B4089" t="str">
            <v>Stage Production "The Nail Shop"</v>
          </cell>
          <cell r="C4089" t="str">
            <v>Comedy Stage Play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Sheet1"/>
      <sheetName val="Successful US Kickstarters"/>
    </sheetNames>
    <sheetDataSet>
      <sheetData sheetId="0" refreshError="1"/>
      <sheetData sheetId="1" refreshError="1">
        <row r="1">
          <cell r="D1" t="str">
            <v>goal</v>
          </cell>
        </row>
        <row r="2">
          <cell r="D2">
            <v>8500</v>
          </cell>
        </row>
        <row r="3">
          <cell r="D3">
            <v>10275</v>
          </cell>
        </row>
        <row r="4">
          <cell r="D4">
            <v>500</v>
          </cell>
        </row>
        <row r="5">
          <cell r="D5">
            <v>10000</v>
          </cell>
        </row>
        <row r="6">
          <cell r="D6">
            <v>44000</v>
          </cell>
        </row>
        <row r="7">
          <cell r="D7">
            <v>3999</v>
          </cell>
        </row>
        <row r="8">
          <cell r="D8">
            <v>8000</v>
          </cell>
        </row>
        <row r="9">
          <cell r="D9">
            <v>9000</v>
          </cell>
        </row>
        <row r="10">
          <cell r="D10">
            <v>3500</v>
          </cell>
        </row>
        <row r="11">
          <cell r="D11">
            <v>500</v>
          </cell>
        </row>
        <row r="12">
          <cell r="D12">
            <v>3000</v>
          </cell>
        </row>
        <row r="13">
          <cell r="D13">
            <v>5000</v>
          </cell>
        </row>
        <row r="14">
          <cell r="D14">
            <v>30000</v>
          </cell>
        </row>
        <row r="15">
          <cell r="D15">
            <v>3500</v>
          </cell>
        </row>
        <row r="16">
          <cell r="D16">
            <v>6000</v>
          </cell>
        </row>
        <row r="17">
          <cell r="D17">
            <v>2000</v>
          </cell>
        </row>
        <row r="18">
          <cell r="D18">
            <v>12000</v>
          </cell>
        </row>
        <row r="19">
          <cell r="D19">
            <v>1500</v>
          </cell>
        </row>
        <row r="20">
          <cell r="D20">
            <v>30000</v>
          </cell>
        </row>
        <row r="21">
          <cell r="D21">
            <v>850</v>
          </cell>
        </row>
        <row r="22">
          <cell r="D22">
            <v>2000</v>
          </cell>
        </row>
        <row r="23">
          <cell r="D23">
            <v>18500</v>
          </cell>
        </row>
        <row r="24">
          <cell r="D24">
            <v>350</v>
          </cell>
        </row>
        <row r="25">
          <cell r="D25">
            <v>2000</v>
          </cell>
        </row>
        <row r="26">
          <cell r="D26">
            <v>35000</v>
          </cell>
        </row>
        <row r="27">
          <cell r="D27">
            <v>600</v>
          </cell>
        </row>
        <row r="28">
          <cell r="D28">
            <v>1250</v>
          </cell>
        </row>
        <row r="29">
          <cell r="D29">
            <v>20000</v>
          </cell>
        </row>
        <row r="30">
          <cell r="D30">
            <v>12000</v>
          </cell>
        </row>
        <row r="31">
          <cell r="D31">
            <v>3000</v>
          </cell>
        </row>
        <row r="32">
          <cell r="D32">
            <v>4000</v>
          </cell>
        </row>
        <row r="33">
          <cell r="D33">
            <v>13</v>
          </cell>
        </row>
        <row r="34">
          <cell r="D34">
            <v>28450</v>
          </cell>
        </row>
        <row r="35">
          <cell r="D35">
            <v>5250</v>
          </cell>
        </row>
        <row r="36">
          <cell r="D36">
            <v>2600</v>
          </cell>
        </row>
        <row r="37">
          <cell r="D37">
            <v>1000</v>
          </cell>
        </row>
        <row r="38">
          <cell r="D38">
            <v>6000</v>
          </cell>
        </row>
        <row r="39">
          <cell r="D39">
            <v>22000</v>
          </cell>
        </row>
        <row r="40">
          <cell r="D40">
            <v>2500</v>
          </cell>
        </row>
        <row r="41">
          <cell r="D41">
            <v>25000</v>
          </cell>
        </row>
        <row r="42">
          <cell r="D42">
            <v>2000</v>
          </cell>
        </row>
        <row r="43">
          <cell r="D43">
            <v>2000</v>
          </cell>
        </row>
        <row r="44">
          <cell r="D44">
            <v>14000</v>
          </cell>
        </row>
        <row r="45">
          <cell r="D45">
            <v>10000</v>
          </cell>
        </row>
        <row r="46">
          <cell r="D46">
            <v>2000</v>
          </cell>
        </row>
        <row r="47">
          <cell r="D47">
            <v>5000</v>
          </cell>
        </row>
        <row r="48">
          <cell r="D48">
            <v>8400</v>
          </cell>
        </row>
        <row r="49">
          <cell r="D49">
            <v>5000</v>
          </cell>
        </row>
        <row r="50">
          <cell r="D50">
            <v>2000</v>
          </cell>
        </row>
        <row r="51">
          <cell r="D51">
            <v>12000</v>
          </cell>
        </row>
        <row r="52">
          <cell r="D52">
            <v>600</v>
          </cell>
        </row>
        <row r="53">
          <cell r="D53">
            <v>11000</v>
          </cell>
        </row>
        <row r="54">
          <cell r="D54">
            <v>10000</v>
          </cell>
        </row>
        <row r="55">
          <cell r="D55">
            <v>3000</v>
          </cell>
        </row>
        <row r="56">
          <cell r="D56">
            <v>10000</v>
          </cell>
        </row>
        <row r="57">
          <cell r="D57">
            <v>8600</v>
          </cell>
        </row>
        <row r="58">
          <cell r="D58">
            <v>8000</v>
          </cell>
        </row>
        <row r="59">
          <cell r="D59">
            <v>15000</v>
          </cell>
        </row>
        <row r="60">
          <cell r="D60">
            <v>10000</v>
          </cell>
        </row>
        <row r="61">
          <cell r="D61">
            <v>20000</v>
          </cell>
        </row>
        <row r="62">
          <cell r="D62">
            <v>4500</v>
          </cell>
        </row>
        <row r="63">
          <cell r="D63">
            <v>5000</v>
          </cell>
        </row>
        <row r="64">
          <cell r="D64">
            <v>3000</v>
          </cell>
        </row>
        <row r="65">
          <cell r="D65">
            <v>2000</v>
          </cell>
        </row>
        <row r="66">
          <cell r="D66">
            <v>1200</v>
          </cell>
        </row>
        <row r="67">
          <cell r="D67">
            <v>7000</v>
          </cell>
        </row>
        <row r="68">
          <cell r="D68">
            <v>2000</v>
          </cell>
        </row>
        <row r="69">
          <cell r="D69">
            <v>2000</v>
          </cell>
        </row>
        <row r="70">
          <cell r="D70">
            <v>600</v>
          </cell>
        </row>
        <row r="71">
          <cell r="D71">
            <v>10000</v>
          </cell>
        </row>
        <row r="72">
          <cell r="D72">
            <v>500</v>
          </cell>
        </row>
        <row r="73">
          <cell r="D73">
            <v>1800</v>
          </cell>
        </row>
        <row r="74">
          <cell r="D74">
            <v>2200</v>
          </cell>
        </row>
        <row r="75">
          <cell r="D75">
            <v>900</v>
          </cell>
        </row>
        <row r="76">
          <cell r="D76">
            <v>500</v>
          </cell>
        </row>
        <row r="77">
          <cell r="D77">
            <v>3500</v>
          </cell>
        </row>
        <row r="78">
          <cell r="D78">
            <v>300</v>
          </cell>
        </row>
        <row r="79">
          <cell r="D79">
            <v>400</v>
          </cell>
        </row>
        <row r="80">
          <cell r="D80">
            <v>50</v>
          </cell>
        </row>
        <row r="81">
          <cell r="D81">
            <v>1300</v>
          </cell>
        </row>
        <row r="82">
          <cell r="D82">
            <v>12000</v>
          </cell>
        </row>
        <row r="83">
          <cell r="D83">
            <v>750</v>
          </cell>
        </row>
        <row r="84">
          <cell r="D84">
            <v>4000</v>
          </cell>
        </row>
        <row r="85">
          <cell r="D85">
            <v>200</v>
          </cell>
        </row>
        <row r="86">
          <cell r="D86">
            <v>500</v>
          </cell>
        </row>
        <row r="87">
          <cell r="D87">
            <v>1200</v>
          </cell>
        </row>
        <row r="88">
          <cell r="D88">
            <v>6000</v>
          </cell>
        </row>
        <row r="89">
          <cell r="D89">
            <v>2500</v>
          </cell>
        </row>
        <row r="90">
          <cell r="D90">
            <v>3500</v>
          </cell>
        </row>
        <row r="91">
          <cell r="D91">
            <v>6000</v>
          </cell>
        </row>
        <row r="92">
          <cell r="D92">
            <v>500</v>
          </cell>
        </row>
        <row r="93">
          <cell r="D93">
            <v>3000</v>
          </cell>
        </row>
        <row r="94">
          <cell r="D94">
            <v>5000</v>
          </cell>
        </row>
        <row r="95">
          <cell r="D95">
            <v>1000</v>
          </cell>
        </row>
        <row r="96">
          <cell r="D96">
            <v>250</v>
          </cell>
        </row>
        <row r="97">
          <cell r="D97">
            <v>350</v>
          </cell>
        </row>
        <row r="98">
          <cell r="D98">
            <v>1500</v>
          </cell>
        </row>
        <row r="99">
          <cell r="D99">
            <v>400</v>
          </cell>
        </row>
        <row r="100">
          <cell r="D100">
            <v>3200</v>
          </cell>
        </row>
        <row r="101">
          <cell r="D101">
            <v>1500</v>
          </cell>
        </row>
        <row r="102">
          <cell r="D102">
            <v>5000</v>
          </cell>
        </row>
        <row r="103">
          <cell r="D103">
            <v>3500</v>
          </cell>
        </row>
        <row r="104">
          <cell r="D104">
            <v>6000</v>
          </cell>
        </row>
        <row r="105">
          <cell r="D105">
            <v>1300</v>
          </cell>
        </row>
        <row r="106">
          <cell r="D106">
            <v>500</v>
          </cell>
        </row>
        <row r="107">
          <cell r="D107">
            <v>2200</v>
          </cell>
        </row>
        <row r="108">
          <cell r="D108">
            <v>5000</v>
          </cell>
        </row>
        <row r="109">
          <cell r="D109">
            <v>7500</v>
          </cell>
        </row>
        <row r="110">
          <cell r="D110">
            <v>1500</v>
          </cell>
        </row>
        <row r="111">
          <cell r="D111">
            <v>1000</v>
          </cell>
        </row>
        <row r="112">
          <cell r="D112">
            <v>1300</v>
          </cell>
        </row>
        <row r="113">
          <cell r="D113">
            <v>3500</v>
          </cell>
        </row>
        <row r="114">
          <cell r="D114">
            <v>5000</v>
          </cell>
        </row>
        <row r="115">
          <cell r="D115">
            <v>5000</v>
          </cell>
        </row>
        <row r="116">
          <cell r="D116">
            <v>3000</v>
          </cell>
        </row>
        <row r="117">
          <cell r="D117">
            <v>450</v>
          </cell>
        </row>
        <row r="118">
          <cell r="D118">
            <v>3500</v>
          </cell>
        </row>
        <row r="119">
          <cell r="D119">
            <v>4500</v>
          </cell>
        </row>
        <row r="120">
          <cell r="D120">
            <v>5000</v>
          </cell>
        </row>
        <row r="121">
          <cell r="D121">
            <v>3250</v>
          </cell>
        </row>
        <row r="122">
          <cell r="D122">
            <v>70000</v>
          </cell>
        </row>
        <row r="123">
          <cell r="D123">
            <v>3000</v>
          </cell>
        </row>
        <row r="124">
          <cell r="D124">
            <v>100000000</v>
          </cell>
        </row>
        <row r="125">
          <cell r="D125">
            <v>55000</v>
          </cell>
        </row>
        <row r="126">
          <cell r="D126">
            <v>4000</v>
          </cell>
        </row>
        <row r="127">
          <cell r="D127">
            <v>500</v>
          </cell>
        </row>
        <row r="128">
          <cell r="D128">
            <v>25000</v>
          </cell>
        </row>
        <row r="129">
          <cell r="D129">
            <v>8000</v>
          </cell>
        </row>
        <row r="130">
          <cell r="D130">
            <v>100000</v>
          </cell>
        </row>
        <row r="131">
          <cell r="D131">
            <v>20000</v>
          </cell>
        </row>
        <row r="132">
          <cell r="D132">
            <v>600</v>
          </cell>
        </row>
        <row r="133">
          <cell r="D133">
            <v>1200</v>
          </cell>
        </row>
        <row r="134">
          <cell r="D134">
            <v>80000</v>
          </cell>
        </row>
        <row r="135">
          <cell r="D135">
            <v>71764</v>
          </cell>
        </row>
        <row r="136">
          <cell r="D136">
            <v>5000</v>
          </cell>
        </row>
        <row r="137">
          <cell r="D137">
            <v>3000</v>
          </cell>
        </row>
        <row r="138">
          <cell r="D138">
            <v>3000</v>
          </cell>
        </row>
        <row r="139">
          <cell r="D139">
            <v>55000</v>
          </cell>
        </row>
        <row r="140">
          <cell r="D140">
            <v>150000</v>
          </cell>
        </row>
        <row r="141">
          <cell r="D141">
            <v>500</v>
          </cell>
        </row>
        <row r="142">
          <cell r="D142">
            <v>200000</v>
          </cell>
        </row>
        <row r="143">
          <cell r="D143">
            <v>12000</v>
          </cell>
        </row>
        <row r="144">
          <cell r="D144">
            <v>3000</v>
          </cell>
        </row>
        <row r="145">
          <cell r="D145">
            <v>5500</v>
          </cell>
        </row>
        <row r="146">
          <cell r="D146">
            <v>7500</v>
          </cell>
        </row>
        <row r="147">
          <cell r="D147">
            <v>4500</v>
          </cell>
        </row>
        <row r="148">
          <cell r="D148">
            <v>20000</v>
          </cell>
        </row>
        <row r="149">
          <cell r="D149">
            <v>7000</v>
          </cell>
        </row>
        <row r="150">
          <cell r="D150">
            <v>50000</v>
          </cell>
        </row>
        <row r="151">
          <cell r="D151">
            <v>10000</v>
          </cell>
        </row>
        <row r="152">
          <cell r="D152">
            <v>130000</v>
          </cell>
        </row>
        <row r="153">
          <cell r="D153">
            <v>250000</v>
          </cell>
        </row>
        <row r="154">
          <cell r="D154">
            <v>380000</v>
          </cell>
        </row>
        <row r="155">
          <cell r="D155">
            <v>50000</v>
          </cell>
        </row>
        <row r="156">
          <cell r="D156">
            <v>1500</v>
          </cell>
        </row>
        <row r="157">
          <cell r="D157">
            <v>1350000</v>
          </cell>
        </row>
        <row r="158">
          <cell r="D158">
            <v>35000</v>
          </cell>
        </row>
        <row r="159">
          <cell r="D159">
            <v>2995</v>
          </cell>
        </row>
        <row r="160">
          <cell r="D160">
            <v>5000</v>
          </cell>
        </row>
        <row r="161">
          <cell r="D161">
            <v>500000</v>
          </cell>
        </row>
        <row r="162">
          <cell r="D162">
            <v>5000</v>
          </cell>
        </row>
        <row r="163">
          <cell r="D163">
            <v>50000</v>
          </cell>
        </row>
        <row r="164">
          <cell r="D164">
            <v>2800</v>
          </cell>
        </row>
        <row r="165">
          <cell r="D165">
            <v>2000000</v>
          </cell>
        </row>
        <row r="166">
          <cell r="D166">
            <v>120000</v>
          </cell>
        </row>
        <row r="167">
          <cell r="D167">
            <v>17000</v>
          </cell>
        </row>
        <row r="168">
          <cell r="D168">
            <v>5000</v>
          </cell>
        </row>
        <row r="169">
          <cell r="D169">
            <v>110000</v>
          </cell>
        </row>
        <row r="170">
          <cell r="D170">
            <v>8000</v>
          </cell>
        </row>
        <row r="171">
          <cell r="D171">
            <v>2500</v>
          </cell>
        </row>
        <row r="172">
          <cell r="D172">
            <v>10000</v>
          </cell>
        </row>
        <row r="173">
          <cell r="D173">
            <v>50000</v>
          </cell>
        </row>
        <row r="174">
          <cell r="D174">
            <v>95000</v>
          </cell>
        </row>
        <row r="175">
          <cell r="D175">
            <v>1110</v>
          </cell>
        </row>
        <row r="176">
          <cell r="D176">
            <v>6000</v>
          </cell>
        </row>
        <row r="177">
          <cell r="D177">
            <v>20000</v>
          </cell>
        </row>
        <row r="178">
          <cell r="D178">
            <v>1500</v>
          </cell>
        </row>
        <row r="179">
          <cell r="D179">
            <v>450</v>
          </cell>
        </row>
        <row r="180">
          <cell r="D180">
            <v>500000</v>
          </cell>
        </row>
        <row r="181">
          <cell r="D181">
            <v>1000</v>
          </cell>
        </row>
        <row r="182">
          <cell r="D182">
            <v>1200</v>
          </cell>
        </row>
        <row r="183">
          <cell r="D183">
            <v>3423</v>
          </cell>
        </row>
        <row r="184">
          <cell r="D184">
            <v>1000</v>
          </cell>
        </row>
        <row r="185">
          <cell r="D185">
            <v>12500</v>
          </cell>
        </row>
        <row r="186">
          <cell r="D186">
            <v>1500</v>
          </cell>
        </row>
        <row r="187">
          <cell r="D187">
            <v>40000</v>
          </cell>
        </row>
        <row r="188">
          <cell r="D188">
            <v>5000</v>
          </cell>
        </row>
        <row r="189">
          <cell r="D189">
            <v>5000</v>
          </cell>
        </row>
        <row r="190">
          <cell r="D190">
            <v>1500</v>
          </cell>
        </row>
        <row r="191">
          <cell r="D191">
            <v>500000</v>
          </cell>
        </row>
        <row r="192">
          <cell r="D192">
            <v>12000</v>
          </cell>
        </row>
        <row r="193">
          <cell r="D193">
            <v>5000</v>
          </cell>
        </row>
        <row r="194">
          <cell r="D194">
            <v>1000000</v>
          </cell>
        </row>
        <row r="195">
          <cell r="D195">
            <v>1000</v>
          </cell>
        </row>
        <row r="196">
          <cell r="D196">
            <v>2500</v>
          </cell>
        </row>
        <row r="197">
          <cell r="D197">
            <v>2000000</v>
          </cell>
        </row>
        <row r="198">
          <cell r="D198">
            <v>3500</v>
          </cell>
        </row>
        <row r="199">
          <cell r="D199">
            <v>2500</v>
          </cell>
        </row>
        <row r="200">
          <cell r="D200">
            <v>25000</v>
          </cell>
        </row>
        <row r="201">
          <cell r="D201">
            <v>10000</v>
          </cell>
        </row>
        <row r="202">
          <cell r="D202">
            <v>6000</v>
          </cell>
        </row>
        <row r="203">
          <cell r="D203">
            <v>650</v>
          </cell>
        </row>
        <row r="204">
          <cell r="D204">
            <v>6000</v>
          </cell>
        </row>
        <row r="205">
          <cell r="D205">
            <v>2500</v>
          </cell>
        </row>
        <row r="206">
          <cell r="D206">
            <v>300000</v>
          </cell>
        </row>
        <row r="207">
          <cell r="D207">
            <v>8000</v>
          </cell>
        </row>
        <row r="208">
          <cell r="D208">
            <v>12700</v>
          </cell>
        </row>
        <row r="209">
          <cell r="D209">
            <v>14000</v>
          </cell>
        </row>
        <row r="210">
          <cell r="D210">
            <v>50000</v>
          </cell>
        </row>
        <row r="211">
          <cell r="D211">
            <v>25000</v>
          </cell>
        </row>
        <row r="212">
          <cell r="D212">
            <v>12000</v>
          </cell>
        </row>
        <row r="213">
          <cell r="D213">
            <v>5000</v>
          </cell>
        </row>
        <row r="214">
          <cell r="D214">
            <v>6300</v>
          </cell>
        </row>
        <row r="215">
          <cell r="D215">
            <v>50000</v>
          </cell>
        </row>
        <row r="216">
          <cell r="D216">
            <v>12500</v>
          </cell>
        </row>
        <row r="217">
          <cell r="D217">
            <v>4400</v>
          </cell>
        </row>
        <row r="218">
          <cell r="D218">
            <v>50000</v>
          </cell>
        </row>
        <row r="219">
          <cell r="D219">
            <v>100000</v>
          </cell>
        </row>
        <row r="220">
          <cell r="D220">
            <v>5000</v>
          </cell>
        </row>
        <row r="221">
          <cell r="D221">
            <v>50000</v>
          </cell>
        </row>
        <row r="222">
          <cell r="D222">
            <v>50000</v>
          </cell>
        </row>
        <row r="223">
          <cell r="D223">
            <v>50000</v>
          </cell>
        </row>
        <row r="224">
          <cell r="D224">
            <v>1000</v>
          </cell>
        </row>
        <row r="225">
          <cell r="D225">
            <v>1500000</v>
          </cell>
        </row>
        <row r="226">
          <cell r="D226">
            <v>6000000</v>
          </cell>
        </row>
        <row r="227">
          <cell r="D227">
            <v>200</v>
          </cell>
        </row>
        <row r="228">
          <cell r="D228">
            <v>29000</v>
          </cell>
        </row>
        <row r="229">
          <cell r="D229">
            <v>28000</v>
          </cell>
        </row>
        <row r="230">
          <cell r="D230">
            <v>8000</v>
          </cell>
        </row>
        <row r="231">
          <cell r="D231">
            <v>3000</v>
          </cell>
        </row>
        <row r="232">
          <cell r="D232">
            <v>15000</v>
          </cell>
        </row>
        <row r="233">
          <cell r="D233">
            <v>1500000</v>
          </cell>
        </row>
        <row r="234">
          <cell r="D234">
            <v>4000</v>
          </cell>
        </row>
        <row r="235">
          <cell r="D235">
            <v>350000</v>
          </cell>
        </row>
        <row r="236">
          <cell r="D236">
            <v>1000</v>
          </cell>
        </row>
        <row r="237">
          <cell r="D237">
            <v>10000</v>
          </cell>
        </row>
        <row r="238">
          <cell r="D238">
            <v>150000</v>
          </cell>
        </row>
        <row r="239">
          <cell r="D239">
            <v>15000</v>
          </cell>
        </row>
        <row r="240">
          <cell r="D240">
            <v>26000</v>
          </cell>
        </row>
        <row r="241">
          <cell r="D241">
            <v>1000</v>
          </cell>
        </row>
        <row r="242">
          <cell r="D242">
            <v>15000</v>
          </cell>
        </row>
        <row r="243">
          <cell r="D243">
            <v>36400</v>
          </cell>
        </row>
        <row r="244">
          <cell r="D244">
            <v>13000</v>
          </cell>
        </row>
        <row r="245">
          <cell r="D245">
            <v>25000</v>
          </cell>
        </row>
        <row r="246">
          <cell r="D246">
            <v>3500</v>
          </cell>
        </row>
        <row r="247">
          <cell r="D247">
            <v>5000</v>
          </cell>
        </row>
        <row r="248">
          <cell r="D248">
            <v>5000</v>
          </cell>
        </row>
        <row r="249">
          <cell r="D249">
            <v>5000</v>
          </cell>
        </row>
        <row r="250">
          <cell r="D250">
            <v>85000</v>
          </cell>
        </row>
        <row r="251">
          <cell r="D251">
            <v>10000</v>
          </cell>
        </row>
        <row r="252">
          <cell r="D252">
            <v>30000</v>
          </cell>
        </row>
        <row r="253">
          <cell r="D253">
            <v>3500</v>
          </cell>
        </row>
        <row r="254">
          <cell r="D254">
            <v>5000</v>
          </cell>
        </row>
        <row r="255">
          <cell r="D255">
            <v>1500</v>
          </cell>
        </row>
        <row r="256">
          <cell r="D256">
            <v>24000</v>
          </cell>
        </row>
        <row r="257">
          <cell r="D257">
            <v>8000</v>
          </cell>
        </row>
        <row r="258">
          <cell r="D258">
            <v>13000</v>
          </cell>
        </row>
        <row r="259">
          <cell r="D259">
            <v>35000</v>
          </cell>
        </row>
        <row r="260">
          <cell r="D260">
            <v>30000</v>
          </cell>
        </row>
        <row r="261">
          <cell r="D261">
            <v>75000</v>
          </cell>
        </row>
        <row r="262">
          <cell r="D262">
            <v>10000</v>
          </cell>
        </row>
        <row r="263">
          <cell r="D263">
            <v>20000</v>
          </cell>
        </row>
        <row r="264">
          <cell r="D264">
            <v>2500</v>
          </cell>
        </row>
        <row r="265">
          <cell r="D265">
            <v>25000</v>
          </cell>
        </row>
        <row r="266">
          <cell r="D266">
            <v>5000</v>
          </cell>
        </row>
        <row r="267">
          <cell r="D267">
            <v>5000</v>
          </cell>
        </row>
        <row r="268">
          <cell r="D268">
            <v>1000</v>
          </cell>
        </row>
        <row r="269">
          <cell r="D269">
            <v>9850</v>
          </cell>
        </row>
        <row r="270">
          <cell r="D270">
            <v>5000</v>
          </cell>
        </row>
        <row r="271">
          <cell r="D271">
            <v>100000</v>
          </cell>
        </row>
        <row r="272">
          <cell r="D272">
            <v>2300</v>
          </cell>
        </row>
        <row r="273">
          <cell r="D273">
            <v>30000</v>
          </cell>
        </row>
        <row r="274">
          <cell r="D274">
            <v>3000</v>
          </cell>
        </row>
        <row r="275">
          <cell r="D275">
            <v>5000</v>
          </cell>
        </row>
        <row r="276">
          <cell r="D276">
            <v>4000</v>
          </cell>
        </row>
        <row r="277">
          <cell r="D277">
            <v>20000</v>
          </cell>
        </row>
        <row r="278">
          <cell r="D278">
            <v>4000</v>
          </cell>
        </row>
        <row r="279">
          <cell r="D279">
            <v>65000</v>
          </cell>
        </row>
        <row r="280">
          <cell r="D280">
            <v>27000</v>
          </cell>
        </row>
        <row r="281">
          <cell r="D281">
            <v>17000</v>
          </cell>
        </row>
        <row r="282">
          <cell r="D282">
            <v>75000</v>
          </cell>
        </row>
        <row r="283">
          <cell r="D283">
            <v>5500</v>
          </cell>
        </row>
        <row r="284">
          <cell r="D284">
            <v>45000</v>
          </cell>
        </row>
        <row r="285">
          <cell r="D285">
            <v>18000</v>
          </cell>
        </row>
        <row r="286">
          <cell r="D286">
            <v>40000</v>
          </cell>
        </row>
        <row r="287">
          <cell r="D287">
            <v>14000</v>
          </cell>
        </row>
        <row r="288">
          <cell r="D288">
            <v>15000</v>
          </cell>
        </row>
        <row r="289">
          <cell r="D289">
            <v>15000</v>
          </cell>
        </row>
        <row r="290">
          <cell r="D290">
            <v>50000</v>
          </cell>
        </row>
        <row r="291">
          <cell r="D291">
            <v>15000</v>
          </cell>
        </row>
        <row r="292">
          <cell r="D292">
            <v>4500</v>
          </cell>
        </row>
        <row r="293">
          <cell r="D293">
            <v>5000</v>
          </cell>
        </row>
        <row r="294">
          <cell r="D294">
            <v>75000</v>
          </cell>
        </row>
        <row r="295">
          <cell r="D295">
            <v>26000</v>
          </cell>
        </row>
        <row r="296">
          <cell r="D296">
            <v>5000</v>
          </cell>
        </row>
        <row r="297">
          <cell r="D297">
            <v>50000</v>
          </cell>
        </row>
        <row r="298">
          <cell r="D298">
            <v>25000</v>
          </cell>
        </row>
        <row r="299">
          <cell r="D299">
            <v>20000</v>
          </cell>
        </row>
        <row r="300">
          <cell r="D300">
            <v>126000</v>
          </cell>
        </row>
        <row r="301">
          <cell r="D301">
            <v>10000</v>
          </cell>
        </row>
        <row r="302">
          <cell r="D302">
            <v>25000</v>
          </cell>
        </row>
        <row r="303">
          <cell r="D303">
            <v>13000</v>
          </cell>
        </row>
        <row r="304">
          <cell r="D304">
            <v>10000</v>
          </cell>
        </row>
        <row r="305">
          <cell r="D305">
            <v>3000</v>
          </cell>
        </row>
        <row r="306">
          <cell r="D306">
            <v>3400</v>
          </cell>
        </row>
        <row r="307">
          <cell r="D307">
            <v>7500</v>
          </cell>
        </row>
        <row r="308">
          <cell r="D308">
            <v>1000</v>
          </cell>
        </row>
        <row r="309">
          <cell r="D309">
            <v>22000</v>
          </cell>
        </row>
        <row r="310">
          <cell r="D310">
            <v>12000</v>
          </cell>
        </row>
        <row r="311">
          <cell r="D311">
            <v>18000</v>
          </cell>
        </row>
        <row r="312">
          <cell r="D312">
            <v>1000</v>
          </cell>
        </row>
        <row r="313">
          <cell r="D313">
            <v>20000</v>
          </cell>
        </row>
        <row r="314">
          <cell r="D314">
            <v>8000</v>
          </cell>
        </row>
        <row r="315">
          <cell r="D315">
            <v>17000</v>
          </cell>
        </row>
        <row r="316">
          <cell r="D316">
            <v>1000</v>
          </cell>
        </row>
        <row r="317">
          <cell r="D317">
            <v>25000</v>
          </cell>
        </row>
        <row r="318">
          <cell r="D318">
            <v>15000</v>
          </cell>
        </row>
        <row r="319">
          <cell r="D319">
            <v>30000</v>
          </cell>
        </row>
        <row r="320">
          <cell r="D320">
            <v>5000</v>
          </cell>
        </row>
        <row r="321">
          <cell r="D321">
            <v>5000</v>
          </cell>
        </row>
        <row r="322">
          <cell r="D322">
            <v>20000</v>
          </cell>
        </row>
        <row r="323">
          <cell r="D323">
            <v>35000</v>
          </cell>
        </row>
        <row r="324">
          <cell r="D324">
            <v>25000</v>
          </cell>
        </row>
        <row r="325">
          <cell r="D325">
            <v>5400</v>
          </cell>
        </row>
        <row r="326">
          <cell r="D326">
            <v>8500</v>
          </cell>
        </row>
        <row r="327">
          <cell r="D327">
            <v>50000</v>
          </cell>
        </row>
        <row r="328">
          <cell r="D328">
            <v>150000</v>
          </cell>
        </row>
        <row r="329">
          <cell r="D329">
            <v>4000</v>
          </cell>
        </row>
        <row r="330">
          <cell r="D330">
            <v>75000</v>
          </cell>
        </row>
        <row r="331">
          <cell r="D331">
            <v>10000</v>
          </cell>
        </row>
        <row r="332">
          <cell r="D332">
            <v>35000</v>
          </cell>
        </row>
        <row r="333">
          <cell r="D333">
            <v>40000</v>
          </cell>
        </row>
        <row r="334">
          <cell r="D334">
            <v>100000</v>
          </cell>
        </row>
        <row r="335">
          <cell r="D335">
            <v>40000</v>
          </cell>
        </row>
        <row r="336">
          <cell r="D336">
            <v>10000</v>
          </cell>
        </row>
        <row r="337">
          <cell r="D337">
            <v>8500</v>
          </cell>
        </row>
        <row r="338">
          <cell r="D338">
            <v>25000</v>
          </cell>
        </row>
        <row r="339">
          <cell r="D339">
            <v>3000</v>
          </cell>
        </row>
        <row r="340">
          <cell r="D340">
            <v>15000</v>
          </cell>
        </row>
        <row r="341">
          <cell r="D341">
            <v>6000</v>
          </cell>
        </row>
        <row r="342">
          <cell r="D342">
            <v>35000</v>
          </cell>
        </row>
        <row r="343">
          <cell r="D343">
            <v>3500</v>
          </cell>
        </row>
        <row r="344">
          <cell r="D344">
            <v>55000</v>
          </cell>
        </row>
        <row r="345">
          <cell r="D345">
            <v>30000</v>
          </cell>
        </row>
        <row r="346">
          <cell r="D346">
            <v>33500</v>
          </cell>
        </row>
        <row r="347">
          <cell r="D347">
            <v>14500</v>
          </cell>
        </row>
        <row r="348">
          <cell r="D348">
            <v>10000</v>
          </cell>
        </row>
        <row r="349">
          <cell r="D349">
            <v>40000</v>
          </cell>
        </row>
        <row r="350">
          <cell r="D350">
            <v>10000</v>
          </cell>
        </row>
        <row r="351">
          <cell r="D351">
            <v>11260</v>
          </cell>
        </row>
        <row r="352">
          <cell r="D352">
            <v>25000</v>
          </cell>
        </row>
        <row r="353">
          <cell r="D353">
            <v>34000</v>
          </cell>
        </row>
        <row r="354">
          <cell r="D354">
            <v>10000</v>
          </cell>
        </row>
        <row r="355">
          <cell r="D355">
            <v>58425</v>
          </cell>
        </row>
        <row r="356">
          <cell r="D356">
            <v>3500</v>
          </cell>
        </row>
        <row r="357">
          <cell r="D357">
            <v>35000</v>
          </cell>
        </row>
        <row r="358">
          <cell r="D358">
            <v>7500</v>
          </cell>
        </row>
        <row r="359">
          <cell r="D359">
            <v>15000</v>
          </cell>
        </row>
        <row r="360">
          <cell r="D360">
            <v>50000</v>
          </cell>
        </row>
        <row r="361">
          <cell r="D361">
            <v>24200</v>
          </cell>
        </row>
        <row r="362">
          <cell r="D362">
            <v>12000</v>
          </cell>
        </row>
        <row r="363">
          <cell r="D363">
            <v>35000</v>
          </cell>
        </row>
        <row r="364">
          <cell r="D364">
            <v>9665</v>
          </cell>
        </row>
        <row r="365">
          <cell r="D365">
            <v>8925</v>
          </cell>
        </row>
        <row r="366">
          <cell r="D366">
            <v>7000</v>
          </cell>
        </row>
        <row r="367">
          <cell r="D367">
            <v>15000</v>
          </cell>
        </row>
        <row r="368">
          <cell r="D368">
            <v>38000</v>
          </cell>
        </row>
        <row r="369">
          <cell r="D369">
            <v>10000</v>
          </cell>
        </row>
        <row r="370">
          <cell r="D370">
            <v>12500</v>
          </cell>
        </row>
        <row r="371">
          <cell r="D371">
            <v>6500</v>
          </cell>
        </row>
        <row r="372">
          <cell r="D372">
            <v>25000</v>
          </cell>
        </row>
        <row r="373">
          <cell r="D373">
            <v>150000</v>
          </cell>
        </row>
        <row r="374">
          <cell r="D374">
            <v>300</v>
          </cell>
        </row>
        <row r="375">
          <cell r="D375">
            <v>7500</v>
          </cell>
        </row>
        <row r="376">
          <cell r="D376">
            <v>6000</v>
          </cell>
        </row>
        <row r="377">
          <cell r="D377">
            <v>500</v>
          </cell>
        </row>
        <row r="378">
          <cell r="D378">
            <v>2450</v>
          </cell>
        </row>
        <row r="379">
          <cell r="D379">
            <v>12000</v>
          </cell>
        </row>
        <row r="380">
          <cell r="D380">
            <v>3000</v>
          </cell>
        </row>
        <row r="381">
          <cell r="D381">
            <v>15000</v>
          </cell>
        </row>
        <row r="382">
          <cell r="D382">
            <v>4000</v>
          </cell>
        </row>
        <row r="383">
          <cell r="D383">
            <v>25000</v>
          </cell>
        </row>
        <row r="384">
          <cell r="D384">
            <v>600</v>
          </cell>
        </row>
        <row r="385">
          <cell r="D385">
            <v>999</v>
          </cell>
        </row>
        <row r="386">
          <cell r="D386">
            <v>20000</v>
          </cell>
        </row>
        <row r="387">
          <cell r="D387">
            <v>25000</v>
          </cell>
        </row>
        <row r="388">
          <cell r="D388">
            <v>600</v>
          </cell>
        </row>
        <row r="389">
          <cell r="D389">
            <v>38000</v>
          </cell>
        </row>
        <row r="390">
          <cell r="D390">
            <v>5000</v>
          </cell>
        </row>
        <row r="391">
          <cell r="D391">
            <v>68000</v>
          </cell>
        </row>
        <row r="392">
          <cell r="D392">
            <v>1000</v>
          </cell>
        </row>
        <row r="393">
          <cell r="D393">
            <v>20000</v>
          </cell>
        </row>
        <row r="394">
          <cell r="D394">
            <v>18500</v>
          </cell>
        </row>
        <row r="395">
          <cell r="D395">
            <v>50000</v>
          </cell>
        </row>
        <row r="396">
          <cell r="D396">
            <v>4700</v>
          </cell>
        </row>
        <row r="397">
          <cell r="D397">
            <v>10000</v>
          </cell>
        </row>
        <row r="398">
          <cell r="D398">
            <v>15000</v>
          </cell>
        </row>
        <row r="399">
          <cell r="D399">
            <v>12444</v>
          </cell>
        </row>
        <row r="400">
          <cell r="D400">
            <v>7500</v>
          </cell>
        </row>
        <row r="401">
          <cell r="D401">
            <v>20000</v>
          </cell>
        </row>
        <row r="402">
          <cell r="D402">
            <v>10000</v>
          </cell>
        </row>
        <row r="403">
          <cell r="D403">
            <v>50000</v>
          </cell>
        </row>
        <row r="404">
          <cell r="D404">
            <v>2000</v>
          </cell>
        </row>
        <row r="405">
          <cell r="D405">
            <v>5000</v>
          </cell>
        </row>
        <row r="406">
          <cell r="D406">
            <v>35000</v>
          </cell>
        </row>
        <row r="407">
          <cell r="D407">
            <v>2820</v>
          </cell>
        </row>
        <row r="408">
          <cell r="D408">
            <v>2800</v>
          </cell>
        </row>
        <row r="409">
          <cell r="D409">
            <v>2000</v>
          </cell>
        </row>
        <row r="410">
          <cell r="D410">
            <v>6000</v>
          </cell>
        </row>
        <row r="411">
          <cell r="D411">
            <v>500</v>
          </cell>
        </row>
        <row r="412">
          <cell r="D412">
            <v>1000</v>
          </cell>
        </row>
        <row r="413">
          <cell r="D413">
            <v>30000</v>
          </cell>
        </row>
        <row r="414">
          <cell r="D414">
            <v>2500</v>
          </cell>
        </row>
        <row r="415">
          <cell r="D415">
            <v>12800</v>
          </cell>
        </row>
        <row r="416">
          <cell r="D416">
            <v>18500</v>
          </cell>
        </row>
        <row r="417">
          <cell r="D417">
            <v>1400</v>
          </cell>
        </row>
        <row r="418">
          <cell r="D418">
            <v>1000</v>
          </cell>
        </row>
        <row r="419">
          <cell r="D419">
            <v>10500</v>
          </cell>
        </row>
        <row r="420">
          <cell r="D420">
            <v>22400</v>
          </cell>
        </row>
        <row r="421">
          <cell r="D421">
            <v>8000</v>
          </cell>
        </row>
        <row r="422">
          <cell r="D422">
            <v>3300</v>
          </cell>
        </row>
        <row r="423">
          <cell r="D423">
            <v>15000</v>
          </cell>
        </row>
        <row r="424">
          <cell r="D424">
            <v>40000</v>
          </cell>
        </row>
        <row r="425">
          <cell r="D425">
            <v>20000</v>
          </cell>
        </row>
        <row r="426">
          <cell r="D426">
            <v>3000</v>
          </cell>
        </row>
        <row r="427">
          <cell r="D427">
            <v>50000</v>
          </cell>
        </row>
        <row r="428">
          <cell r="D428">
            <v>10000</v>
          </cell>
        </row>
        <row r="429">
          <cell r="D429">
            <v>6500</v>
          </cell>
        </row>
        <row r="430">
          <cell r="D430">
            <v>12000</v>
          </cell>
        </row>
        <row r="431">
          <cell r="D431">
            <v>5000</v>
          </cell>
        </row>
        <row r="432">
          <cell r="D432">
            <v>1000</v>
          </cell>
        </row>
        <row r="433">
          <cell r="D433">
            <v>3000</v>
          </cell>
        </row>
        <row r="434">
          <cell r="D434">
            <v>6000</v>
          </cell>
        </row>
        <row r="435">
          <cell r="D435">
            <v>3000</v>
          </cell>
        </row>
        <row r="436">
          <cell r="D436">
            <v>2500</v>
          </cell>
        </row>
        <row r="437">
          <cell r="D437">
            <v>110000</v>
          </cell>
        </row>
        <row r="438">
          <cell r="D438">
            <v>1000</v>
          </cell>
        </row>
        <row r="439">
          <cell r="D439">
            <v>7000</v>
          </cell>
        </row>
        <row r="440">
          <cell r="D440">
            <v>20000</v>
          </cell>
        </row>
        <row r="441">
          <cell r="D441">
            <v>450</v>
          </cell>
        </row>
        <row r="442">
          <cell r="D442">
            <v>5000</v>
          </cell>
        </row>
        <row r="443">
          <cell r="D443">
            <v>400</v>
          </cell>
        </row>
        <row r="444">
          <cell r="D444">
            <v>17000</v>
          </cell>
        </row>
        <row r="445">
          <cell r="D445">
            <v>10000</v>
          </cell>
        </row>
        <row r="446">
          <cell r="D446">
            <v>1000</v>
          </cell>
        </row>
        <row r="447">
          <cell r="D447">
            <v>60000</v>
          </cell>
        </row>
        <row r="448">
          <cell r="D448">
            <v>10500</v>
          </cell>
        </row>
        <row r="449">
          <cell r="D449">
            <v>30000</v>
          </cell>
        </row>
        <row r="450">
          <cell r="D450">
            <v>2500</v>
          </cell>
        </row>
        <row r="451">
          <cell r="D451">
            <v>2000</v>
          </cell>
        </row>
        <row r="452">
          <cell r="D452">
            <v>50000</v>
          </cell>
        </row>
        <row r="453">
          <cell r="D453">
            <v>20000</v>
          </cell>
        </row>
        <row r="454">
          <cell r="D454">
            <v>750</v>
          </cell>
        </row>
        <row r="455">
          <cell r="D455">
            <v>94875</v>
          </cell>
        </row>
        <row r="456">
          <cell r="D456">
            <v>10000</v>
          </cell>
        </row>
        <row r="457">
          <cell r="D457">
            <v>65000</v>
          </cell>
        </row>
        <row r="458">
          <cell r="D458">
            <v>8888</v>
          </cell>
        </row>
        <row r="459">
          <cell r="D459">
            <v>20000</v>
          </cell>
        </row>
        <row r="460">
          <cell r="D460">
            <v>10000</v>
          </cell>
        </row>
        <row r="461">
          <cell r="D461">
            <v>39000</v>
          </cell>
        </row>
        <row r="462">
          <cell r="D462">
            <v>8500</v>
          </cell>
        </row>
        <row r="463">
          <cell r="D463">
            <v>550</v>
          </cell>
        </row>
        <row r="464">
          <cell r="D464">
            <v>100000</v>
          </cell>
        </row>
        <row r="465">
          <cell r="D465">
            <v>55000</v>
          </cell>
        </row>
        <row r="466">
          <cell r="D466">
            <v>1010</v>
          </cell>
        </row>
        <row r="467">
          <cell r="D467">
            <v>512</v>
          </cell>
        </row>
        <row r="468">
          <cell r="D468">
            <v>10000</v>
          </cell>
        </row>
        <row r="469">
          <cell r="D469">
            <v>20000</v>
          </cell>
        </row>
        <row r="470">
          <cell r="D470">
            <v>7500</v>
          </cell>
        </row>
        <row r="471">
          <cell r="D471">
            <v>6000</v>
          </cell>
        </row>
        <row r="472">
          <cell r="D472">
            <v>5000</v>
          </cell>
        </row>
        <row r="473">
          <cell r="D473">
            <v>55000</v>
          </cell>
        </row>
        <row r="474">
          <cell r="D474">
            <v>800</v>
          </cell>
        </row>
        <row r="475">
          <cell r="D475">
            <v>30000</v>
          </cell>
        </row>
        <row r="476">
          <cell r="D476">
            <v>3300</v>
          </cell>
        </row>
        <row r="477">
          <cell r="D477">
            <v>2000</v>
          </cell>
        </row>
        <row r="478">
          <cell r="D478">
            <v>220000</v>
          </cell>
        </row>
        <row r="479">
          <cell r="D479">
            <v>1500</v>
          </cell>
        </row>
        <row r="480">
          <cell r="D480">
            <v>10000</v>
          </cell>
        </row>
        <row r="481">
          <cell r="D481">
            <v>15000</v>
          </cell>
        </row>
        <row r="482">
          <cell r="D482">
            <v>40000</v>
          </cell>
        </row>
        <row r="483">
          <cell r="D483">
            <v>30000</v>
          </cell>
        </row>
        <row r="484">
          <cell r="D484">
            <v>10000</v>
          </cell>
        </row>
        <row r="485">
          <cell r="D485">
            <v>15000</v>
          </cell>
        </row>
        <row r="486">
          <cell r="D486">
            <v>80000</v>
          </cell>
        </row>
        <row r="487">
          <cell r="D487">
            <v>37956</v>
          </cell>
        </row>
        <row r="488">
          <cell r="D488">
            <v>550000</v>
          </cell>
        </row>
        <row r="489">
          <cell r="D489">
            <v>50000</v>
          </cell>
        </row>
        <row r="490">
          <cell r="D490">
            <v>12000</v>
          </cell>
        </row>
        <row r="491">
          <cell r="D491">
            <v>74997</v>
          </cell>
        </row>
        <row r="492">
          <cell r="D492">
            <v>1000</v>
          </cell>
        </row>
        <row r="493">
          <cell r="D493">
            <v>10000</v>
          </cell>
        </row>
        <row r="494">
          <cell r="D494">
            <v>10000000</v>
          </cell>
        </row>
        <row r="495">
          <cell r="D495">
            <v>30000</v>
          </cell>
        </row>
        <row r="496">
          <cell r="D496">
            <v>20000</v>
          </cell>
        </row>
        <row r="497">
          <cell r="D497">
            <v>7000</v>
          </cell>
        </row>
        <row r="498">
          <cell r="D498">
            <v>60000</v>
          </cell>
        </row>
        <row r="499">
          <cell r="D499">
            <v>4480</v>
          </cell>
        </row>
        <row r="500">
          <cell r="D500">
            <v>65108</v>
          </cell>
        </row>
        <row r="501">
          <cell r="D501">
            <v>20000</v>
          </cell>
        </row>
        <row r="502">
          <cell r="D502">
            <v>6500</v>
          </cell>
        </row>
        <row r="503">
          <cell r="D503">
            <v>10000</v>
          </cell>
        </row>
        <row r="504">
          <cell r="D504">
            <v>20000</v>
          </cell>
        </row>
        <row r="505">
          <cell r="D505">
            <v>6500</v>
          </cell>
        </row>
        <row r="506">
          <cell r="D506">
            <v>24500</v>
          </cell>
        </row>
        <row r="507">
          <cell r="D507">
            <v>12000</v>
          </cell>
        </row>
        <row r="508">
          <cell r="D508">
            <v>200000</v>
          </cell>
        </row>
        <row r="509">
          <cell r="D509">
            <v>20000</v>
          </cell>
        </row>
        <row r="510">
          <cell r="D510">
            <v>50000</v>
          </cell>
        </row>
        <row r="511">
          <cell r="D511">
            <v>5000</v>
          </cell>
        </row>
        <row r="512">
          <cell r="D512">
            <v>14000</v>
          </cell>
        </row>
        <row r="513">
          <cell r="D513">
            <v>5000</v>
          </cell>
        </row>
        <row r="514">
          <cell r="D514">
            <v>8000</v>
          </cell>
        </row>
        <row r="515">
          <cell r="D515">
            <v>50000</v>
          </cell>
        </row>
        <row r="516">
          <cell r="D516">
            <v>1500</v>
          </cell>
        </row>
        <row r="517">
          <cell r="D517">
            <v>97000</v>
          </cell>
        </row>
        <row r="518">
          <cell r="D518">
            <v>5000</v>
          </cell>
        </row>
        <row r="519">
          <cell r="D519">
            <v>15000</v>
          </cell>
        </row>
        <row r="520">
          <cell r="D520">
            <v>7175</v>
          </cell>
        </row>
        <row r="521">
          <cell r="D521">
            <v>12001</v>
          </cell>
        </row>
        <row r="522">
          <cell r="D522">
            <v>5000</v>
          </cell>
        </row>
        <row r="523">
          <cell r="D523">
            <v>5000</v>
          </cell>
        </row>
        <row r="524">
          <cell r="D524">
            <v>3000</v>
          </cell>
        </row>
        <row r="525">
          <cell r="D525">
            <v>5000</v>
          </cell>
        </row>
        <row r="526">
          <cell r="D526">
            <v>3500</v>
          </cell>
        </row>
        <row r="527">
          <cell r="D527">
            <v>12000</v>
          </cell>
        </row>
        <row r="528">
          <cell r="D528">
            <v>1500</v>
          </cell>
        </row>
        <row r="529">
          <cell r="D529">
            <v>10000</v>
          </cell>
        </row>
        <row r="530">
          <cell r="D530">
            <v>1150</v>
          </cell>
        </row>
        <row r="531">
          <cell r="D531">
            <v>1200</v>
          </cell>
        </row>
        <row r="532">
          <cell r="D532">
            <v>3405</v>
          </cell>
        </row>
        <row r="533">
          <cell r="D533">
            <v>4000</v>
          </cell>
        </row>
        <row r="534">
          <cell r="D534">
            <v>10000</v>
          </cell>
        </row>
        <row r="535">
          <cell r="D535">
            <v>2000</v>
          </cell>
        </row>
        <row r="536">
          <cell r="D536">
            <v>15000</v>
          </cell>
        </row>
        <row r="537">
          <cell r="D537">
            <v>2000</v>
          </cell>
        </row>
        <row r="538">
          <cell r="D538">
            <v>3300</v>
          </cell>
        </row>
        <row r="539">
          <cell r="D539">
            <v>2000</v>
          </cell>
        </row>
        <row r="540">
          <cell r="D540">
            <v>5000</v>
          </cell>
        </row>
        <row r="541">
          <cell r="D541">
            <v>500</v>
          </cell>
        </row>
        <row r="542">
          <cell r="D542">
            <v>15000</v>
          </cell>
        </row>
        <row r="543">
          <cell r="D543">
            <v>4500</v>
          </cell>
        </row>
        <row r="544">
          <cell r="D544">
            <v>250000</v>
          </cell>
        </row>
        <row r="545">
          <cell r="D545">
            <v>22000</v>
          </cell>
        </row>
        <row r="546">
          <cell r="D546">
            <v>500</v>
          </cell>
        </row>
        <row r="547">
          <cell r="D547">
            <v>50000</v>
          </cell>
        </row>
        <row r="548">
          <cell r="D548">
            <v>60000</v>
          </cell>
        </row>
        <row r="549">
          <cell r="D549">
            <v>7500</v>
          </cell>
        </row>
        <row r="550">
          <cell r="D550">
            <v>10000</v>
          </cell>
        </row>
        <row r="551">
          <cell r="D551">
            <v>2500</v>
          </cell>
        </row>
        <row r="552">
          <cell r="D552">
            <v>5000</v>
          </cell>
        </row>
        <row r="553">
          <cell r="D553">
            <v>75000</v>
          </cell>
        </row>
        <row r="554">
          <cell r="D554">
            <v>45000</v>
          </cell>
        </row>
        <row r="555">
          <cell r="D555">
            <v>25000</v>
          </cell>
        </row>
        <row r="556">
          <cell r="D556">
            <v>3870</v>
          </cell>
        </row>
        <row r="557">
          <cell r="D557">
            <v>7500</v>
          </cell>
        </row>
        <row r="558">
          <cell r="D558">
            <v>8000</v>
          </cell>
        </row>
        <row r="559">
          <cell r="D559">
            <v>150000</v>
          </cell>
        </row>
        <row r="560">
          <cell r="D560">
            <v>750</v>
          </cell>
        </row>
        <row r="561">
          <cell r="D561">
            <v>240000</v>
          </cell>
        </row>
        <row r="562">
          <cell r="D562">
            <v>100000</v>
          </cell>
        </row>
        <row r="563">
          <cell r="D563">
            <v>15000</v>
          </cell>
        </row>
        <row r="564">
          <cell r="D564">
            <v>50000</v>
          </cell>
        </row>
        <row r="565">
          <cell r="D565">
            <v>75000</v>
          </cell>
        </row>
        <row r="566">
          <cell r="D566">
            <v>18000</v>
          </cell>
        </row>
        <row r="567">
          <cell r="D567">
            <v>25000</v>
          </cell>
        </row>
        <row r="568">
          <cell r="D568">
            <v>5000</v>
          </cell>
        </row>
        <row r="569">
          <cell r="D569">
            <v>10000</v>
          </cell>
        </row>
        <row r="570">
          <cell r="D570">
            <v>24500</v>
          </cell>
        </row>
        <row r="571">
          <cell r="D571">
            <v>2500</v>
          </cell>
        </row>
        <row r="572">
          <cell r="D572">
            <v>85000</v>
          </cell>
        </row>
        <row r="573">
          <cell r="D573">
            <v>25000</v>
          </cell>
        </row>
        <row r="574">
          <cell r="D574">
            <v>2500</v>
          </cell>
        </row>
        <row r="575">
          <cell r="D575">
            <v>88888</v>
          </cell>
        </row>
        <row r="576">
          <cell r="D576">
            <v>11180</v>
          </cell>
        </row>
        <row r="577">
          <cell r="D577">
            <v>60000</v>
          </cell>
        </row>
        <row r="578">
          <cell r="D578">
            <v>80000</v>
          </cell>
        </row>
        <row r="579">
          <cell r="D579">
            <v>5000</v>
          </cell>
        </row>
        <row r="580">
          <cell r="D580">
            <v>125000</v>
          </cell>
        </row>
        <row r="581">
          <cell r="D581">
            <v>12000</v>
          </cell>
        </row>
        <row r="582">
          <cell r="D582">
            <v>3000</v>
          </cell>
        </row>
        <row r="583">
          <cell r="D583">
            <v>400</v>
          </cell>
        </row>
        <row r="584">
          <cell r="D584">
            <v>100000</v>
          </cell>
        </row>
        <row r="585">
          <cell r="D585">
            <v>9000</v>
          </cell>
        </row>
        <row r="586">
          <cell r="D586">
            <v>1000</v>
          </cell>
        </row>
        <row r="587">
          <cell r="D587">
            <v>9000</v>
          </cell>
        </row>
        <row r="588">
          <cell r="D588">
            <v>10000</v>
          </cell>
        </row>
        <row r="589">
          <cell r="D589">
            <v>30000</v>
          </cell>
        </row>
        <row r="590">
          <cell r="D590">
            <v>9000</v>
          </cell>
        </row>
        <row r="591">
          <cell r="D591">
            <v>7500</v>
          </cell>
        </row>
        <row r="592">
          <cell r="D592">
            <v>5000</v>
          </cell>
        </row>
        <row r="593">
          <cell r="D593">
            <v>100000</v>
          </cell>
        </row>
        <row r="594">
          <cell r="D594">
            <v>7500</v>
          </cell>
        </row>
        <row r="595">
          <cell r="D595">
            <v>500</v>
          </cell>
        </row>
        <row r="596">
          <cell r="D596">
            <v>25000</v>
          </cell>
        </row>
        <row r="597">
          <cell r="D597">
            <v>100000</v>
          </cell>
        </row>
        <row r="598">
          <cell r="D598">
            <v>20000</v>
          </cell>
        </row>
        <row r="599">
          <cell r="D599">
            <v>7500</v>
          </cell>
        </row>
        <row r="600">
          <cell r="D600">
            <v>2500</v>
          </cell>
        </row>
        <row r="601">
          <cell r="D601">
            <v>50000</v>
          </cell>
        </row>
        <row r="602">
          <cell r="D602">
            <v>5000</v>
          </cell>
        </row>
        <row r="603">
          <cell r="D603">
            <v>10000</v>
          </cell>
        </row>
        <row r="604">
          <cell r="D604">
            <v>70000</v>
          </cell>
        </row>
        <row r="605">
          <cell r="D605">
            <v>15000</v>
          </cell>
        </row>
        <row r="606">
          <cell r="D606">
            <v>1500</v>
          </cell>
        </row>
        <row r="607">
          <cell r="D607">
            <v>5000</v>
          </cell>
        </row>
        <row r="608">
          <cell r="D608">
            <v>5000</v>
          </cell>
        </row>
        <row r="609">
          <cell r="D609">
            <v>250</v>
          </cell>
        </row>
        <row r="610">
          <cell r="D610">
            <v>150000</v>
          </cell>
        </row>
        <row r="611">
          <cell r="D611">
            <v>780</v>
          </cell>
        </row>
        <row r="612">
          <cell r="D612">
            <v>13803</v>
          </cell>
        </row>
        <row r="613">
          <cell r="D613">
            <v>80000</v>
          </cell>
        </row>
        <row r="614">
          <cell r="D614">
            <v>10000</v>
          </cell>
        </row>
        <row r="615">
          <cell r="D615">
            <v>60000</v>
          </cell>
        </row>
        <row r="616">
          <cell r="D616">
            <v>10000</v>
          </cell>
        </row>
        <row r="617">
          <cell r="D617">
            <v>515</v>
          </cell>
        </row>
        <row r="618">
          <cell r="D618">
            <v>5000</v>
          </cell>
        </row>
        <row r="619">
          <cell r="D619">
            <v>2000</v>
          </cell>
        </row>
        <row r="620">
          <cell r="D620">
            <v>400</v>
          </cell>
        </row>
        <row r="621">
          <cell r="D621">
            <v>2500000</v>
          </cell>
        </row>
        <row r="622">
          <cell r="D622">
            <v>30000</v>
          </cell>
        </row>
        <row r="623">
          <cell r="D623">
            <v>25000</v>
          </cell>
        </row>
        <row r="624">
          <cell r="D624">
            <v>6000</v>
          </cell>
        </row>
        <row r="625">
          <cell r="D625">
            <v>75000</v>
          </cell>
        </row>
        <row r="626">
          <cell r="D626">
            <v>5000</v>
          </cell>
        </row>
        <row r="627">
          <cell r="D627">
            <v>25000</v>
          </cell>
        </row>
        <row r="628">
          <cell r="D628">
            <v>25000</v>
          </cell>
        </row>
        <row r="629">
          <cell r="D629">
            <v>450000</v>
          </cell>
        </row>
        <row r="630">
          <cell r="D630">
            <v>5000</v>
          </cell>
        </row>
        <row r="631">
          <cell r="D631">
            <v>200000</v>
          </cell>
        </row>
        <row r="632">
          <cell r="D632">
            <v>11999</v>
          </cell>
        </row>
        <row r="633">
          <cell r="D633">
            <v>50000</v>
          </cell>
        </row>
        <row r="634">
          <cell r="D634">
            <v>20000</v>
          </cell>
        </row>
        <row r="635">
          <cell r="D635">
            <v>10000</v>
          </cell>
        </row>
        <row r="636">
          <cell r="D636">
            <v>5000</v>
          </cell>
        </row>
        <row r="637">
          <cell r="D637">
            <v>25000</v>
          </cell>
        </row>
        <row r="638">
          <cell r="D638">
            <v>2000</v>
          </cell>
        </row>
        <row r="639">
          <cell r="D639">
            <v>100000</v>
          </cell>
        </row>
        <row r="640">
          <cell r="D640">
            <v>200000</v>
          </cell>
        </row>
        <row r="641">
          <cell r="D641">
            <v>1000000</v>
          </cell>
        </row>
        <row r="642">
          <cell r="D642">
            <v>70</v>
          </cell>
        </row>
        <row r="643">
          <cell r="D643">
            <v>40000</v>
          </cell>
        </row>
        <row r="644">
          <cell r="D644">
            <v>20000</v>
          </cell>
        </row>
        <row r="645">
          <cell r="D645">
            <v>25000</v>
          </cell>
        </row>
        <row r="646">
          <cell r="D646">
            <v>25000</v>
          </cell>
        </row>
        <row r="647">
          <cell r="D647">
            <v>2000</v>
          </cell>
        </row>
        <row r="648">
          <cell r="D648">
            <v>800</v>
          </cell>
        </row>
        <row r="649">
          <cell r="D649">
            <v>2000</v>
          </cell>
        </row>
        <row r="650">
          <cell r="D650">
            <v>35000</v>
          </cell>
        </row>
        <row r="651">
          <cell r="D651">
            <v>2500</v>
          </cell>
        </row>
        <row r="652">
          <cell r="D652">
            <v>1500</v>
          </cell>
        </row>
        <row r="653">
          <cell r="D653">
            <v>25000</v>
          </cell>
        </row>
        <row r="654">
          <cell r="D654">
            <v>3000</v>
          </cell>
        </row>
        <row r="655">
          <cell r="D655">
            <v>75000</v>
          </cell>
        </row>
        <row r="656">
          <cell r="D656">
            <v>12000</v>
          </cell>
        </row>
        <row r="657">
          <cell r="D657">
            <v>8000</v>
          </cell>
        </row>
        <row r="658">
          <cell r="D658">
            <v>5000</v>
          </cell>
        </row>
        <row r="659">
          <cell r="D659">
            <v>15000</v>
          </cell>
        </row>
        <row r="660">
          <cell r="D660">
            <v>28888</v>
          </cell>
        </row>
        <row r="661">
          <cell r="D661">
            <v>3000</v>
          </cell>
        </row>
        <row r="662">
          <cell r="D662">
            <v>50000</v>
          </cell>
        </row>
        <row r="663">
          <cell r="D663">
            <v>10000</v>
          </cell>
        </row>
        <row r="664">
          <cell r="D664">
            <v>39000</v>
          </cell>
        </row>
        <row r="665">
          <cell r="D665">
            <v>200000</v>
          </cell>
        </row>
        <row r="666">
          <cell r="D666">
            <v>12000</v>
          </cell>
        </row>
        <row r="667">
          <cell r="D667">
            <v>10000</v>
          </cell>
        </row>
        <row r="668">
          <cell r="D668">
            <v>200000</v>
          </cell>
        </row>
        <row r="669">
          <cell r="D669">
            <v>50000</v>
          </cell>
        </row>
        <row r="670">
          <cell r="D670">
            <v>15000</v>
          </cell>
        </row>
        <row r="671">
          <cell r="D671">
            <v>200000</v>
          </cell>
        </row>
        <row r="672">
          <cell r="D672">
            <v>90000</v>
          </cell>
        </row>
        <row r="673">
          <cell r="D673">
            <v>30000</v>
          </cell>
        </row>
        <row r="674">
          <cell r="D674">
            <v>50000</v>
          </cell>
        </row>
        <row r="675">
          <cell r="D675">
            <v>100000</v>
          </cell>
        </row>
        <row r="676">
          <cell r="D676">
            <v>50000</v>
          </cell>
        </row>
        <row r="677">
          <cell r="D677">
            <v>6000</v>
          </cell>
        </row>
        <row r="678">
          <cell r="D678">
            <v>100000</v>
          </cell>
        </row>
        <row r="679">
          <cell r="D679">
            <v>50000</v>
          </cell>
        </row>
        <row r="680">
          <cell r="D680">
            <v>29000</v>
          </cell>
        </row>
        <row r="681">
          <cell r="D681">
            <v>57000</v>
          </cell>
        </row>
        <row r="682">
          <cell r="D682">
            <v>75000</v>
          </cell>
        </row>
        <row r="683">
          <cell r="D683">
            <v>2500</v>
          </cell>
        </row>
        <row r="684">
          <cell r="D684">
            <v>50000</v>
          </cell>
        </row>
        <row r="685">
          <cell r="D685">
            <v>35000</v>
          </cell>
        </row>
        <row r="686">
          <cell r="D686">
            <v>320000</v>
          </cell>
        </row>
        <row r="687">
          <cell r="D687">
            <v>2000</v>
          </cell>
        </row>
        <row r="688">
          <cell r="D688">
            <v>500000</v>
          </cell>
        </row>
        <row r="689">
          <cell r="D689">
            <v>100000</v>
          </cell>
        </row>
        <row r="690">
          <cell r="D690">
            <v>20000</v>
          </cell>
        </row>
        <row r="691">
          <cell r="D691">
            <v>200000</v>
          </cell>
        </row>
        <row r="692">
          <cell r="D692">
            <v>20000</v>
          </cell>
        </row>
        <row r="693">
          <cell r="D693">
            <v>50000</v>
          </cell>
        </row>
        <row r="694">
          <cell r="D694">
            <v>20000</v>
          </cell>
        </row>
        <row r="695">
          <cell r="D695">
            <v>100000</v>
          </cell>
        </row>
        <row r="696">
          <cell r="D696">
            <v>150000</v>
          </cell>
        </row>
        <row r="697">
          <cell r="D697">
            <v>60000</v>
          </cell>
        </row>
        <row r="698">
          <cell r="D698">
            <v>175000</v>
          </cell>
        </row>
        <row r="699">
          <cell r="D699">
            <v>5000</v>
          </cell>
        </row>
        <row r="700">
          <cell r="D700">
            <v>100000</v>
          </cell>
        </row>
        <row r="701">
          <cell r="D701">
            <v>130000</v>
          </cell>
        </row>
        <row r="702">
          <cell r="D702">
            <v>15000</v>
          </cell>
        </row>
        <row r="703">
          <cell r="D703">
            <v>23000</v>
          </cell>
        </row>
        <row r="704">
          <cell r="D704">
            <v>15000</v>
          </cell>
        </row>
        <row r="705">
          <cell r="D705">
            <v>15000</v>
          </cell>
        </row>
        <row r="706">
          <cell r="D706">
            <v>55000</v>
          </cell>
        </row>
        <row r="707">
          <cell r="D707">
            <v>100000</v>
          </cell>
        </row>
        <row r="708">
          <cell r="D708">
            <v>100000</v>
          </cell>
        </row>
        <row r="709">
          <cell r="D709">
            <v>68000</v>
          </cell>
        </row>
        <row r="710">
          <cell r="D710">
            <v>40000</v>
          </cell>
        </row>
        <row r="711">
          <cell r="D711">
            <v>15000</v>
          </cell>
        </row>
        <row r="712">
          <cell r="D712">
            <v>1200</v>
          </cell>
        </row>
        <row r="713">
          <cell r="D713">
            <v>100000</v>
          </cell>
        </row>
        <row r="714">
          <cell r="D714">
            <v>48500</v>
          </cell>
        </row>
        <row r="715">
          <cell r="D715">
            <v>25000</v>
          </cell>
        </row>
        <row r="716">
          <cell r="D716">
            <v>15000</v>
          </cell>
        </row>
        <row r="717">
          <cell r="D717">
            <v>27500</v>
          </cell>
        </row>
        <row r="718">
          <cell r="D718">
            <v>7000</v>
          </cell>
        </row>
        <row r="719">
          <cell r="D719">
            <v>100000</v>
          </cell>
        </row>
        <row r="720">
          <cell r="D720">
            <v>12000</v>
          </cell>
        </row>
        <row r="721">
          <cell r="D721">
            <v>15000</v>
          </cell>
        </row>
        <row r="722">
          <cell r="D722">
            <v>1900</v>
          </cell>
        </row>
        <row r="723">
          <cell r="D723">
            <v>8200</v>
          </cell>
        </row>
        <row r="724">
          <cell r="D724">
            <v>25000</v>
          </cell>
        </row>
        <row r="725">
          <cell r="D725">
            <v>5000</v>
          </cell>
        </row>
        <row r="726">
          <cell r="D726">
            <v>7000</v>
          </cell>
        </row>
        <row r="727">
          <cell r="D727">
            <v>20000</v>
          </cell>
        </row>
        <row r="728">
          <cell r="D728">
            <v>2500</v>
          </cell>
        </row>
        <row r="729">
          <cell r="D729">
            <v>3500</v>
          </cell>
        </row>
        <row r="730">
          <cell r="D730">
            <v>7500</v>
          </cell>
        </row>
        <row r="731">
          <cell r="D731">
            <v>4000</v>
          </cell>
        </row>
        <row r="732">
          <cell r="D732">
            <v>20000</v>
          </cell>
        </row>
        <row r="733">
          <cell r="D733">
            <v>5000</v>
          </cell>
        </row>
        <row r="734">
          <cell r="D734">
            <v>40</v>
          </cell>
        </row>
        <row r="735">
          <cell r="D735">
            <v>2500</v>
          </cell>
        </row>
        <row r="736">
          <cell r="D736">
            <v>8500</v>
          </cell>
        </row>
        <row r="737">
          <cell r="D737">
            <v>47000</v>
          </cell>
        </row>
        <row r="738">
          <cell r="D738">
            <v>3600</v>
          </cell>
        </row>
        <row r="739">
          <cell r="D739">
            <v>5000</v>
          </cell>
        </row>
        <row r="740">
          <cell r="D740">
            <v>1500</v>
          </cell>
        </row>
        <row r="741">
          <cell r="D741">
            <v>6000</v>
          </cell>
        </row>
        <row r="742">
          <cell r="D742">
            <v>3000</v>
          </cell>
        </row>
        <row r="743">
          <cell r="D743">
            <v>13000</v>
          </cell>
        </row>
        <row r="744">
          <cell r="D744">
            <v>1400</v>
          </cell>
        </row>
        <row r="745">
          <cell r="D745">
            <v>550</v>
          </cell>
        </row>
        <row r="746">
          <cell r="D746">
            <v>5000</v>
          </cell>
        </row>
        <row r="747">
          <cell r="D747">
            <v>2220</v>
          </cell>
        </row>
        <row r="748">
          <cell r="D748">
            <v>2987</v>
          </cell>
        </row>
        <row r="749">
          <cell r="D749">
            <v>7000</v>
          </cell>
        </row>
        <row r="750">
          <cell r="D750">
            <v>2000</v>
          </cell>
        </row>
        <row r="751">
          <cell r="D751">
            <v>10000</v>
          </cell>
        </row>
        <row r="752">
          <cell r="D752">
            <v>4444</v>
          </cell>
        </row>
        <row r="753">
          <cell r="D753">
            <v>3000</v>
          </cell>
        </row>
        <row r="754">
          <cell r="D754">
            <v>5000</v>
          </cell>
        </row>
        <row r="755">
          <cell r="D755">
            <v>10000</v>
          </cell>
        </row>
        <row r="756">
          <cell r="D756">
            <v>2000</v>
          </cell>
        </row>
        <row r="757">
          <cell r="D757">
            <v>2500</v>
          </cell>
        </row>
        <row r="758">
          <cell r="D758">
            <v>700</v>
          </cell>
        </row>
        <row r="759">
          <cell r="D759">
            <v>250</v>
          </cell>
        </row>
        <row r="760">
          <cell r="D760">
            <v>2500</v>
          </cell>
        </row>
        <row r="761">
          <cell r="D761">
            <v>5000</v>
          </cell>
        </row>
        <row r="762">
          <cell r="D762">
            <v>2200</v>
          </cell>
        </row>
        <row r="763">
          <cell r="D763">
            <v>5000</v>
          </cell>
        </row>
        <row r="764">
          <cell r="D764">
            <v>3500</v>
          </cell>
        </row>
        <row r="765">
          <cell r="D765">
            <v>4290</v>
          </cell>
        </row>
        <row r="766">
          <cell r="D766">
            <v>5000</v>
          </cell>
        </row>
        <row r="767">
          <cell r="D767">
            <v>7000</v>
          </cell>
        </row>
        <row r="768">
          <cell r="D768">
            <v>4000</v>
          </cell>
        </row>
        <row r="769">
          <cell r="D769">
            <v>5000</v>
          </cell>
        </row>
        <row r="770">
          <cell r="D770">
            <v>2500</v>
          </cell>
        </row>
        <row r="771">
          <cell r="D771">
            <v>4000</v>
          </cell>
        </row>
        <row r="772">
          <cell r="D772">
            <v>17500</v>
          </cell>
        </row>
        <row r="773">
          <cell r="D773">
            <v>38000</v>
          </cell>
        </row>
        <row r="774">
          <cell r="D774">
            <v>1500</v>
          </cell>
        </row>
        <row r="775">
          <cell r="D775">
            <v>3759</v>
          </cell>
        </row>
        <row r="776">
          <cell r="D776">
            <v>500</v>
          </cell>
        </row>
        <row r="777">
          <cell r="D777">
            <v>10000</v>
          </cell>
        </row>
        <row r="778">
          <cell r="D778">
            <v>7000</v>
          </cell>
        </row>
        <row r="779">
          <cell r="D779">
            <v>3000</v>
          </cell>
        </row>
        <row r="780">
          <cell r="D780">
            <v>500</v>
          </cell>
        </row>
        <row r="781">
          <cell r="D781">
            <v>15000</v>
          </cell>
        </row>
        <row r="782">
          <cell r="D782">
            <v>1000</v>
          </cell>
        </row>
        <row r="783">
          <cell r="D783">
            <v>800</v>
          </cell>
        </row>
        <row r="784">
          <cell r="D784">
            <v>700</v>
          </cell>
        </row>
        <row r="785">
          <cell r="D785">
            <v>1500</v>
          </cell>
        </row>
        <row r="786">
          <cell r="D786">
            <v>1000</v>
          </cell>
        </row>
        <row r="787">
          <cell r="D787">
            <v>500</v>
          </cell>
        </row>
        <row r="788">
          <cell r="D788">
            <v>5000</v>
          </cell>
        </row>
        <row r="789">
          <cell r="D789">
            <v>1200</v>
          </cell>
        </row>
        <row r="790">
          <cell r="D790">
            <v>1000</v>
          </cell>
        </row>
        <row r="791">
          <cell r="D791">
            <v>1700</v>
          </cell>
        </row>
        <row r="792">
          <cell r="D792">
            <v>10000</v>
          </cell>
        </row>
        <row r="793">
          <cell r="D793">
            <v>7500</v>
          </cell>
        </row>
        <row r="794">
          <cell r="D794">
            <v>2500</v>
          </cell>
        </row>
        <row r="795">
          <cell r="D795">
            <v>2750</v>
          </cell>
        </row>
        <row r="796">
          <cell r="D796">
            <v>8000</v>
          </cell>
        </row>
        <row r="797">
          <cell r="D797">
            <v>14000</v>
          </cell>
        </row>
        <row r="798">
          <cell r="D798">
            <v>10000</v>
          </cell>
        </row>
        <row r="799">
          <cell r="D799">
            <v>3000</v>
          </cell>
        </row>
        <row r="800">
          <cell r="D800">
            <v>3500</v>
          </cell>
        </row>
        <row r="801">
          <cell r="D801">
            <v>5000</v>
          </cell>
        </row>
        <row r="802">
          <cell r="D802">
            <v>1500</v>
          </cell>
        </row>
        <row r="803">
          <cell r="D803">
            <v>2000</v>
          </cell>
        </row>
        <row r="804">
          <cell r="D804">
            <v>6000</v>
          </cell>
        </row>
        <row r="805">
          <cell r="D805">
            <v>2300</v>
          </cell>
        </row>
        <row r="806">
          <cell r="D806">
            <v>5500</v>
          </cell>
        </row>
        <row r="807">
          <cell r="D807">
            <v>3000</v>
          </cell>
        </row>
        <row r="808">
          <cell r="D808">
            <v>8000</v>
          </cell>
        </row>
        <row r="809">
          <cell r="D809">
            <v>4000</v>
          </cell>
        </row>
        <row r="810">
          <cell r="D810">
            <v>4500</v>
          </cell>
        </row>
        <row r="811">
          <cell r="D811">
            <v>4000</v>
          </cell>
        </row>
        <row r="812">
          <cell r="D812">
            <v>1500</v>
          </cell>
        </row>
        <row r="813">
          <cell r="D813">
            <v>1000</v>
          </cell>
        </row>
        <row r="814">
          <cell r="D814">
            <v>600</v>
          </cell>
        </row>
        <row r="815">
          <cell r="D815">
            <v>1500</v>
          </cell>
        </row>
        <row r="816">
          <cell r="D816">
            <v>1000</v>
          </cell>
        </row>
        <row r="817">
          <cell r="D817">
            <v>4000</v>
          </cell>
        </row>
        <row r="818">
          <cell r="D818">
            <v>7000</v>
          </cell>
        </row>
        <row r="819">
          <cell r="D819">
            <v>1500</v>
          </cell>
        </row>
        <row r="820">
          <cell r="D820">
            <v>350</v>
          </cell>
        </row>
        <row r="821">
          <cell r="D821">
            <v>400</v>
          </cell>
        </row>
        <row r="822">
          <cell r="D822">
            <v>2000</v>
          </cell>
        </row>
        <row r="823">
          <cell r="D823">
            <v>17482</v>
          </cell>
        </row>
        <row r="824">
          <cell r="D824">
            <v>3000</v>
          </cell>
        </row>
        <row r="825">
          <cell r="D825">
            <v>800</v>
          </cell>
        </row>
        <row r="826">
          <cell r="D826">
            <v>1600</v>
          </cell>
        </row>
        <row r="827">
          <cell r="D827">
            <v>12500</v>
          </cell>
        </row>
        <row r="828">
          <cell r="D828">
            <v>5500</v>
          </cell>
        </row>
        <row r="829">
          <cell r="D829">
            <v>300</v>
          </cell>
        </row>
        <row r="830">
          <cell r="D830">
            <v>1300</v>
          </cell>
        </row>
        <row r="831">
          <cell r="D831">
            <v>500</v>
          </cell>
        </row>
        <row r="832">
          <cell r="D832">
            <v>1800</v>
          </cell>
        </row>
        <row r="833">
          <cell r="D833">
            <v>1500</v>
          </cell>
        </row>
        <row r="834">
          <cell r="D834">
            <v>15000</v>
          </cell>
        </row>
        <row r="835">
          <cell r="D835">
            <v>6000</v>
          </cell>
        </row>
        <row r="836">
          <cell r="D836">
            <v>5500</v>
          </cell>
        </row>
        <row r="837">
          <cell r="D837">
            <v>2000</v>
          </cell>
        </row>
        <row r="838">
          <cell r="D838">
            <v>5000</v>
          </cell>
        </row>
        <row r="839">
          <cell r="D839">
            <v>2500</v>
          </cell>
        </row>
        <row r="840">
          <cell r="D840">
            <v>2000</v>
          </cell>
        </row>
        <row r="841">
          <cell r="D841">
            <v>5000</v>
          </cell>
        </row>
        <row r="842">
          <cell r="D842">
            <v>10000</v>
          </cell>
        </row>
        <row r="843">
          <cell r="D843">
            <v>5000</v>
          </cell>
        </row>
        <row r="844">
          <cell r="D844">
            <v>2500</v>
          </cell>
        </row>
        <row r="845">
          <cell r="D845">
            <v>3000</v>
          </cell>
        </row>
        <row r="846">
          <cell r="D846">
            <v>3000</v>
          </cell>
        </row>
        <row r="847">
          <cell r="D847">
            <v>5000</v>
          </cell>
        </row>
        <row r="848">
          <cell r="D848">
            <v>1100</v>
          </cell>
        </row>
        <row r="849">
          <cell r="D849">
            <v>10</v>
          </cell>
        </row>
        <row r="850">
          <cell r="D850">
            <v>300</v>
          </cell>
        </row>
        <row r="851">
          <cell r="D851">
            <v>4000</v>
          </cell>
        </row>
        <row r="852">
          <cell r="D852">
            <v>4000</v>
          </cell>
        </row>
        <row r="853">
          <cell r="D853">
            <v>2000</v>
          </cell>
        </row>
        <row r="854">
          <cell r="D854">
            <v>3500</v>
          </cell>
        </row>
        <row r="855">
          <cell r="D855">
            <v>300</v>
          </cell>
        </row>
        <row r="856">
          <cell r="D856">
            <v>27800</v>
          </cell>
        </row>
        <row r="857">
          <cell r="D857">
            <v>1450</v>
          </cell>
        </row>
        <row r="858">
          <cell r="D858">
            <v>250</v>
          </cell>
        </row>
        <row r="859">
          <cell r="D859">
            <v>1200</v>
          </cell>
        </row>
        <row r="860">
          <cell r="D860">
            <v>1200</v>
          </cell>
        </row>
        <row r="861">
          <cell r="D861">
            <v>4000</v>
          </cell>
        </row>
        <row r="862">
          <cell r="D862">
            <v>14000</v>
          </cell>
        </row>
        <row r="863">
          <cell r="D863">
            <v>4500</v>
          </cell>
        </row>
        <row r="864">
          <cell r="D864">
            <v>50000</v>
          </cell>
        </row>
        <row r="865">
          <cell r="D865">
            <v>2000</v>
          </cell>
        </row>
        <row r="866">
          <cell r="D866">
            <v>6500</v>
          </cell>
        </row>
        <row r="867">
          <cell r="D867">
            <v>2200</v>
          </cell>
        </row>
        <row r="868">
          <cell r="D868">
            <v>3500</v>
          </cell>
        </row>
        <row r="869">
          <cell r="D869">
            <v>5000</v>
          </cell>
        </row>
        <row r="870">
          <cell r="D870">
            <v>45000</v>
          </cell>
        </row>
        <row r="871">
          <cell r="D871">
            <v>8800</v>
          </cell>
        </row>
        <row r="872">
          <cell r="D872">
            <v>20000</v>
          </cell>
        </row>
        <row r="873">
          <cell r="D873">
            <v>6000</v>
          </cell>
        </row>
        <row r="874">
          <cell r="D874">
            <v>8000</v>
          </cell>
        </row>
        <row r="875">
          <cell r="D875">
            <v>3500</v>
          </cell>
        </row>
        <row r="876">
          <cell r="D876">
            <v>3000</v>
          </cell>
        </row>
        <row r="877">
          <cell r="D877">
            <v>5000</v>
          </cell>
        </row>
        <row r="878">
          <cell r="D878">
            <v>3152</v>
          </cell>
        </row>
        <row r="879">
          <cell r="D879">
            <v>2000</v>
          </cell>
        </row>
        <row r="880">
          <cell r="D880">
            <v>5000</v>
          </cell>
        </row>
        <row r="881">
          <cell r="D881">
            <v>2100</v>
          </cell>
        </row>
        <row r="882">
          <cell r="D882">
            <v>3780</v>
          </cell>
        </row>
        <row r="883">
          <cell r="D883">
            <v>3750</v>
          </cell>
        </row>
        <row r="884">
          <cell r="D884">
            <v>1500</v>
          </cell>
        </row>
        <row r="885">
          <cell r="D885">
            <v>5000</v>
          </cell>
        </row>
        <row r="886">
          <cell r="D886">
            <v>2000</v>
          </cell>
        </row>
        <row r="887">
          <cell r="D887">
            <v>1000</v>
          </cell>
        </row>
        <row r="888">
          <cell r="D888">
            <v>500</v>
          </cell>
        </row>
        <row r="889">
          <cell r="D889">
            <v>1000</v>
          </cell>
        </row>
        <row r="890">
          <cell r="D890">
            <v>1000</v>
          </cell>
        </row>
        <row r="891">
          <cell r="D891">
            <v>25000</v>
          </cell>
        </row>
        <row r="892">
          <cell r="D892">
            <v>3000</v>
          </cell>
        </row>
        <row r="893">
          <cell r="D893">
            <v>8000</v>
          </cell>
        </row>
        <row r="894">
          <cell r="D894">
            <v>6000</v>
          </cell>
        </row>
        <row r="895">
          <cell r="D895">
            <v>2000</v>
          </cell>
        </row>
        <row r="896">
          <cell r="D896">
            <v>20000</v>
          </cell>
        </row>
        <row r="897">
          <cell r="D897">
            <v>8000</v>
          </cell>
        </row>
        <row r="898">
          <cell r="D898">
            <v>8000</v>
          </cell>
        </row>
        <row r="899">
          <cell r="D899">
            <v>3000</v>
          </cell>
        </row>
        <row r="900">
          <cell r="D900">
            <v>2500</v>
          </cell>
        </row>
        <row r="901">
          <cell r="D901">
            <v>750</v>
          </cell>
        </row>
        <row r="902">
          <cell r="D902">
            <v>5000</v>
          </cell>
        </row>
        <row r="903">
          <cell r="D903">
            <v>6500</v>
          </cell>
        </row>
        <row r="904">
          <cell r="D904">
            <v>30000</v>
          </cell>
        </row>
        <row r="905">
          <cell r="D905">
            <v>5000</v>
          </cell>
        </row>
        <row r="906">
          <cell r="D906">
            <v>50000</v>
          </cell>
        </row>
        <row r="907">
          <cell r="D907">
            <v>6500</v>
          </cell>
        </row>
        <row r="908">
          <cell r="D908">
            <v>15000</v>
          </cell>
        </row>
        <row r="909">
          <cell r="D909">
            <v>2900</v>
          </cell>
        </row>
        <row r="910">
          <cell r="D910">
            <v>2500</v>
          </cell>
        </row>
        <row r="911">
          <cell r="D911">
            <v>16000</v>
          </cell>
        </row>
        <row r="912">
          <cell r="D912">
            <v>550</v>
          </cell>
        </row>
        <row r="913">
          <cell r="D913">
            <v>100000</v>
          </cell>
        </row>
        <row r="914">
          <cell r="D914">
            <v>3500</v>
          </cell>
        </row>
        <row r="915">
          <cell r="D915">
            <v>30000</v>
          </cell>
        </row>
        <row r="916">
          <cell r="D916">
            <v>1500</v>
          </cell>
        </row>
        <row r="917">
          <cell r="D917">
            <v>6500</v>
          </cell>
        </row>
        <row r="918">
          <cell r="D918">
            <v>3300</v>
          </cell>
        </row>
        <row r="919">
          <cell r="D919">
            <v>5000</v>
          </cell>
        </row>
        <row r="920">
          <cell r="D920">
            <v>3900</v>
          </cell>
        </row>
        <row r="921">
          <cell r="D921">
            <v>20000</v>
          </cell>
        </row>
        <row r="922">
          <cell r="D922">
            <v>5500</v>
          </cell>
        </row>
        <row r="923">
          <cell r="D923">
            <v>15000</v>
          </cell>
        </row>
        <row r="924">
          <cell r="D924">
            <v>27000</v>
          </cell>
        </row>
        <row r="925">
          <cell r="D925">
            <v>15000</v>
          </cell>
        </row>
        <row r="926">
          <cell r="D926">
            <v>3000</v>
          </cell>
        </row>
        <row r="927">
          <cell r="D927">
            <v>6000</v>
          </cell>
        </row>
        <row r="928">
          <cell r="D928">
            <v>7000</v>
          </cell>
        </row>
        <row r="929">
          <cell r="D929">
            <v>20000</v>
          </cell>
        </row>
        <row r="930">
          <cell r="D930">
            <v>14500</v>
          </cell>
        </row>
        <row r="931">
          <cell r="D931">
            <v>500</v>
          </cell>
        </row>
        <row r="932">
          <cell r="D932">
            <v>900</v>
          </cell>
        </row>
        <row r="933">
          <cell r="D933">
            <v>2000</v>
          </cell>
        </row>
        <row r="934">
          <cell r="D934">
            <v>9500</v>
          </cell>
        </row>
        <row r="935">
          <cell r="D935">
            <v>2000</v>
          </cell>
        </row>
        <row r="936">
          <cell r="D936">
            <v>5000</v>
          </cell>
        </row>
        <row r="937">
          <cell r="D937">
            <v>3500</v>
          </cell>
        </row>
        <row r="938">
          <cell r="D938">
            <v>1400</v>
          </cell>
        </row>
        <row r="939">
          <cell r="D939">
            <v>3500</v>
          </cell>
        </row>
        <row r="940">
          <cell r="D940">
            <v>7000</v>
          </cell>
        </row>
        <row r="941">
          <cell r="D941">
            <v>2750</v>
          </cell>
        </row>
        <row r="942">
          <cell r="D942">
            <v>9000</v>
          </cell>
        </row>
        <row r="943">
          <cell r="D943">
            <v>50000</v>
          </cell>
        </row>
        <row r="944">
          <cell r="D944">
            <v>7500</v>
          </cell>
        </row>
        <row r="945">
          <cell r="D945">
            <v>3000</v>
          </cell>
        </row>
        <row r="946">
          <cell r="D946">
            <v>50000</v>
          </cell>
        </row>
        <row r="947">
          <cell r="D947">
            <v>100000</v>
          </cell>
        </row>
        <row r="948">
          <cell r="D948">
            <v>15000</v>
          </cell>
        </row>
        <row r="949">
          <cell r="D949">
            <v>850</v>
          </cell>
        </row>
        <row r="950">
          <cell r="D950">
            <v>4000</v>
          </cell>
        </row>
        <row r="951">
          <cell r="D951">
            <v>20000</v>
          </cell>
        </row>
        <row r="952">
          <cell r="D952">
            <v>5000</v>
          </cell>
        </row>
        <row r="953">
          <cell r="D953">
            <v>50000</v>
          </cell>
        </row>
        <row r="954">
          <cell r="D954">
            <v>49000</v>
          </cell>
        </row>
        <row r="955">
          <cell r="D955">
            <v>15000</v>
          </cell>
        </row>
        <row r="956">
          <cell r="D956">
            <v>15000</v>
          </cell>
        </row>
        <row r="957">
          <cell r="D957">
            <v>300000</v>
          </cell>
        </row>
        <row r="958">
          <cell r="D958">
            <v>50000</v>
          </cell>
        </row>
        <row r="959">
          <cell r="D959">
            <v>12000</v>
          </cell>
        </row>
        <row r="960">
          <cell r="D960">
            <v>7777</v>
          </cell>
        </row>
        <row r="961">
          <cell r="D961">
            <v>50000</v>
          </cell>
        </row>
        <row r="962">
          <cell r="D962">
            <v>55650</v>
          </cell>
        </row>
        <row r="963">
          <cell r="D963">
            <v>95000</v>
          </cell>
        </row>
        <row r="964">
          <cell r="D964">
            <v>2500</v>
          </cell>
        </row>
        <row r="965">
          <cell r="D965">
            <v>35000</v>
          </cell>
        </row>
        <row r="966">
          <cell r="D966">
            <v>110000</v>
          </cell>
        </row>
        <row r="967">
          <cell r="D967">
            <v>25000</v>
          </cell>
        </row>
        <row r="968">
          <cell r="D968">
            <v>12000</v>
          </cell>
        </row>
        <row r="969">
          <cell r="D969">
            <v>20000</v>
          </cell>
        </row>
        <row r="970">
          <cell r="D970">
            <v>8000</v>
          </cell>
        </row>
        <row r="971">
          <cell r="D971">
            <v>30000</v>
          </cell>
        </row>
        <row r="972">
          <cell r="D972">
            <v>5000</v>
          </cell>
        </row>
        <row r="973">
          <cell r="D973">
            <v>100000</v>
          </cell>
        </row>
        <row r="974">
          <cell r="D974">
            <v>20000</v>
          </cell>
        </row>
        <row r="975">
          <cell r="D975">
            <v>20000</v>
          </cell>
        </row>
        <row r="976">
          <cell r="D976">
            <v>50000</v>
          </cell>
        </row>
        <row r="977">
          <cell r="D977">
            <v>100000</v>
          </cell>
        </row>
        <row r="978">
          <cell r="D978">
            <v>150000</v>
          </cell>
        </row>
        <row r="979">
          <cell r="D979">
            <v>2700</v>
          </cell>
        </row>
        <row r="980">
          <cell r="D980">
            <v>172889</v>
          </cell>
        </row>
        <row r="981">
          <cell r="D981">
            <v>35000</v>
          </cell>
        </row>
        <row r="982">
          <cell r="D982">
            <v>10000</v>
          </cell>
        </row>
        <row r="983">
          <cell r="D983">
            <v>88888</v>
          </cell>
        </row>
        <row r="984">
          <cell r="D984">
            <v>17500</v>
          </cell>
        </row>
        <row r="985">
          <cell r="D985">
            <v>104219</v>
          </cell>
        </row>
        <row r="986">
          <cell r="D986">
            <v>10000</v>
          </cell>
        </row>
        <row r="987">
          <cell r="D987">
            <v>30000</v>
          </cell>
        </row>
        <row r="988">
          <cell r="D988">
            <v>20000</v>
          </cell>
        </row>
        <row r="989">
          <cell r="D989">
            <v>50000</v>
          </cell>
        </row>
        <row r="990">
          <cell r="D990">
            <v>5000</v>
          </cell>
        </row>
        <row r="991">
          <cell r="D991">
            <v>10000</v>
          </cell>
        </row>
        <row r="992">
          <cell r="D992">
            <v>25000</v>
          </cell>
        </row>
        <row r="993">
          <cell r="D993">
            <v>5000</v>
          </cell>
        </row>
        <row r="994">
          <cell r="D994">
            <v>100000</v>
          </cell>
        </row>
        <row r="995">
          <cell r="D995">
            <v>70000</v>
          </cell>
        </row>
        <row r="996">
          <cell r="D996">
            <v>200000</v>
          </cell>
        </row>
        <row r="997">
          <cell r="D997">
            <v>10000</v>
          </cell>
        </row>
        <row r="998">
          <cell r="D998">
            <v>4000</v>
          </cell>
        </row>
        <row r="999">
          <cell r="D999">
            <v>5000</v>
          </cell>
        </row>
        <row r="1000">
          <cell r="D1000">
            <v>60000</v>
          </cell>
        </row>
        <row r="1001">
          <cell r="D1001">
            <v>150000</v>
          </cell>
        </row>
        <row r="1002">
          <cell r="D1002">
            <v>894700</v>
          </cell>
        </row>
        <row r="1003">
          <cell r="D1003">
            <v>5000</v>
          </cell>
        </row>
        <row r="1004">
          <cell r="D1004">
            <v>9999</v>
          </cell>
        </row>
        <row r="1005">
          <cell r="D1005">
            <v>20000</v>
          </cell>
        </row>
        <row r="1006">
          <cell r="D1006">
            <v>25000</v>
          </cell>
        </row>
        <row r="1007">
          <cell r="D1007">
            <v>200000</v>
          </cell>
        </row>
        <row r="1008">
          <cell r="D1008">
            <v>4000</v>
          </cell>
        </row>
        <row r="1009">
          <cell r="D1009">
            <v>30000</v>
          </cell>
        </row>
        <row r="1010">
          <cell r="D1010">
            <v>93500</v>
          </cell>
        </row>
        <row r="1011">
          <cell r="D1011">
            <v>50000</v>
          </cell>
        </row>
        <row r="1012">
          <cell r="D1012">
            <v>115250</v>
          </cell>
        </row>
        <row r="1013">
          <cell r="D1013">
            <v>20000</v>
          </cell>
        </row>
        <row r="1014">
          <cell r="D1014">
            <v>5000</v>
          </cell>
        </row>
        <row r="1015">
          <cell r="D1015">
            <v>25000</v>
          </cell>
        </row>
        <row r="1016">
          <cell r="D1016">
            <v>10000</v>
          </cell>
        </row>
        <row r="1017">
          <cell r="D1017">
            <v>9000</v>
          </cell>
        </row>
        <row r="1018">
          <cell r="D1018">
            <v>100000</v>
          </cell>
        </row>
        <row r="1019">
          <cell r="D1019">
            <v>250000</v>
          </cell>
        </row>
        <row r="1020">
          <cell r="D1020">
            <v>20000</v>
          </cell>
        </row>
        <row r="1021">
          <cell r="D1021">
            <v>45000</v>
          </cell>
        </row>
        <row r="1022">
          <cell r="D1022">
            <v>1550</v>
          </cell>
        </row>
        <row r="1023">
          <cell r="D1023">
            <v>3000</v>
          </cell>
        </row>
        <row r="1024">
          <cell r="D1024">
            <v>2000</v>
          </cell>
        </row>
        <row r="1025">
          <cell r="D1025">
            <v>2000</v>
          </cell>
        </row>
        <row r="1026">
          <cell r="D1026">
            <v>20000</v>
          </cell>
        </row>
        <row r="1027">
          <cell r="D1027">
            <v>70000</v>
          </cell>
        </row>
        <row r="1028">
          <cell r="D1028">
            <v>7000</v>
          </cell>
        </row>
        <row r="1029">
          <cell r="D1029">
            <v>7501</v>
          </cell>
        </row>
        <row r="1030">
          <cell r="D1030">
            <v>10000</v>
          </cell>
        </row>
        <row r="1031">
          <cell r="D1031">
            <v>10000</v>
          </cell>
        </row>
        <row r="1032">
          <cell r="D1032">
            <v>2000</v>
          </cell>
        </row>
        <row r="1033">
          <cell r="D1033">
            <v>10000</v>
          </cell>
        </row>
        <row r="1034">
          <cell r="D1034">
            <v>5400</v>
          </cell>
        </row>
        <row r="1035">
          <cell r="D1035">
            <v>1328</v>
          </cell>
        </row>
        <row r="1036">
          <cell r="D1036">
            <v>5000</v>
          </cell>
        </row>
        <row r="1037">
          <cell r="D1037">
            <v>4600</v>
          </cell>
        </row>
        <row r="1038">
          <cell r="D1038">
            <v>4500</v>
          </cell>
        </row>
        <row r="1039">
          <cell r="D1039">
            <v>1000</v>
          </cell>
        </row>
        <row r="1040">
          <cell r="D1040">
            <v>1500</v>
          </cell>
        </row>
        <row r="1041">
          <cell r="D1041">
            <v>500</v>
          </cell>
        </row>
        <row r="1042">
          <cell r="D1042">
            <v>85000</v>
          </cell>
        </row>
        <row r="1043">
          <cell r="D1043">
            <v>50</v>
          </cell>
        </row>
        <row r="1044">
          <cell r="D1044">
            <v>650</v>
          </cell>
        </row>
        <row r="1045">
          <cell r="D1045">
            <v>100000</v>
          </cell>
        </row>
        <row r="1046">
          <cell r="D1046">
            <v>7000</v>
          </cell>
        </row>
        <row r="1047">
          <cell r="D1047">
            <v>10000</v>
          </cell>
        </row>
        <row r="1048">
          <cell r="D1048">
            <v>3000</v>
          </cell>
        </row>
        <row r="1049">
          <cell r="D1049">
            <v>2000</v>
          </cell>
        </row>
        <row r="1050">
          <cell r="D1050">
            <v>15000</v>
          </cell>
        </row>
        <row r="1051">
          <cell r="D1051">
            <v>12000</v>
          </cell>
        </row>
        <row r="1052">
          <cell r="D1052">
            <v>2500</v>
          </cell>
        </row>
        <row r="1053">
          <cell r="D1053">
            <v>500</v>
          </cell>
        </row>
        <row r="1054">
          <cell r="D1054">
            <v>4336</v>
          </cell>
        </row>
        <row r="1055">
          <cell r="D1055">
            <v>1500</v>
          </cell>
        </row>
        <row r="1056">
          <cell r="D1056">
            <v>2500</v>
          </cell>
        </row>
        <row r="1057">
          <cell r="D1057">
            <v>3500</v>
          </cell>
        </row>
        <row r="1058">
          <cell r="D1058">
            <v>10000</v>
          </cell>
        </row>
        <row r="1059">
          <cell r="D1059">
            <v>10000</v>
          </cell>
        </row>
        <row r="1060">
          <cell r="D1060">
            <v>40000</v>
          </cell>
        </row>
        <row r="1061">
          <cell r="D1061">
            <v>1100</v>
          </cell>
        </row>
        <row r="1062">
          <cell r="D1062">
            <v>5000</v>
          </cell>
        </row>
        <row r="1063">
          <cell r="D1063">
            <v>4000</v>
          </cell>
        </row>
        <row r="1064">
          <cell r="D1064">
            <v>199</v>
          </cell>
        </row>
        <row r="1065">
          <cell r="D1065">
            <v>1000</v>
          </cell>
        </row>
        <row r="1066">
          <cell r="D1066">
            <v>90000</v>
          </cell>
        </row>
        <row r="1067">
          <cell r="D1067">
            <v>3000</v>
          </cell>
        </row>
        <row r="1068">
          <cell r="D1068">
            <v>150000</v>
          </cell>
        </row>
        <row r="1069">
          <cell r="D1069">
            <v>500</v>
          </cell>
        </row>
        <row r="1070">
          <cell r="D1070">
            <v>30000</v>
          </cell>
        </row>
        <row r="1071">
          <cell r="D1071">
            <v>2200</v>
          </cell>
        </row>
        <row r="1072">
          <cell r="D1072">
            <v>10000</v>
          </cell>
        </row>
        <row r="1073">
          <cell r="D1073">
            <v>100</v>
          </cell>
        </row>
        <row r="1074">
          <cell r="D1074">
            <v>75000</v>
          </cell>
        </row>
        <row r="1075">
          <cell r="D1075">
            <v>750</v>
          </cell>
        </row>
        <row r="1076">
          <cell r="D1076">
            <v>54000</v>
          </cell>
        </row>
        <row r="1077">
          <cell r="D1077">
            <v>1000</v>
          </cell>
        </row>
        <row r="1078">
          <cell r="D1078">
            <v>75000</v>
          </cell>
        </row>
        <row r="1079">
          <cell r="D1079">
            <v>25000</v>
          </cell>
        </row>
        <row r="1080">
          <cell r="D1080">
            <v>600</v>
          </cell>
        </row>
        <row r="1081">
          <cell r="D1081">
            <v>26000</v>
          </cell>
        </row>
        <row r="1082">
          <cell r="D1082">
            <v>20000</v>
          </cell>
        </row>
        <row r="1083">
          <cell r="D1083">
            <v>68000</v>
          </cell>
        </row>
        <row r="1084">
          <cell r="D1084">
            <v>10000</v>
          </cell>
        </row>
        <row r="1085">
          <cell r="D1085">
            <v>50000</v>
          </cell>
        </row>
        <row r="1086">
          <cell r="D1086">
            <v>550</v>
          </cell>
        </row>
        <row r="1087">
          <cell r="D1087">
            <v>30000</v>
          </cell>
        </row>
        <row r="1088">
          <cell r="D1088">
            <v>18000</v>
          </cell>
        </row>
        <row r="1089">
          <cell r="D1089">
            <v>1100</v>
          </cell>
        </row>
        <row r="1090">
          <cell r="D1090">
            <v>45000</v>
          </cell>
        </row>
        <row r="1091">
          <cell r="D1091">
            <v>15000</v>
          </cell>
        </row>
        <row r="1092">
          <cell r="D1092">
            <v>12999</v>
          </cell>
        </row>
        <row r="1093">
          <cell r="D1093">
            <v>200</v>
          </cell>
        </row>
        <row r="1094">
          <cell r="D1094">
            <v>2000</v>
          </cell>
        </row>
        <row r="1095">
          <cell r="D1095">
            <v>300</v>
          </cell>
        </row>
        <row r="1096">
          <cell r="D1096">
            <v>18000</v>
          </cell>
        </row>
        <row r="1097">
          <cell r="D1097">
            <v>500000</v>
          </cell>
        </row>
        <row r="1098">
          <cell r="D1098">
            <v>12000</v>
          </cell>
        </row>
        <row r="1099">
          <cell r="D1099">
            <v>100000</v>
          </cell>
        </row>
        <row r="1100">
          <cell r="D1100">
            <v>25000</v>
          </cell>
        </row>
        <row r="1101">
          <cell r="D1101">
            <v>5000</v>
          </cell>
        </row>
        <row r="1102">
          <cell r="D1102">
            <v>4000</v>
          </cell>
        </row>
        <row r="1103">
          <cell r="D1103">
            <v>100000</v>
          </cell>
        </row>
        <row r="1104">
          <cell r="D1104">
            <v>8000</v>
          </cell>
        </row>
        <row r="1105">
          <cell r="D1105">
            <v>15000</v>
          </cell>
        </row>
        <row r="1106">
          <cell r="D1106">
            <v>60000</v>
          </cell>
        </row>
        <row r="1107">
          <cell r="D1107">
            <v>900000</v>
          </cell>
        </row>
        <row r="1108">
          <cell r="D1108">
            <v>400</v>
          </cell>
        </row>
        <row r="1109">
          <cell r="D1109">
            <v>10000</v>
          </cell>
        </row>
        <row r="1110">
          <cell r="D1110">
            <v>25000</v>
          </cell>
        </row>
        <row r="1111">
          <cell r="D1111">
            <v>10000</v>
          </cell>
        </row>
        <row r="1112">
          <cell r="D1112">
            <v>50000</v>
          </cell>
        </row>
        <row r="1113">
          <cell r="D1113">
            <v>2500</v>
          </cell>
        </row>
        <row r="1114">
          <cell r="D1114">
            <v>88000</v>
          </cell>
        </row>
        <row r="1115">
          <cell r="D1115">
            <v>1000</v>
          </cell>
        </row>
        <row r="1116">
          <cell r="D1116">
            <v>6000</v>
          </cell>
        </row>
        <row r="1117">
          <cell r="D1117">
            <v>40000</v>
          </cell>
        </row>
        <row r="1118">
          <cell r="D1118">
            <v>500000</v>
          </cell>
        </row>
        <row r="1119">
          <cell r="D1119">
            <v>1000</v>
          </cell>
        </row>
        <row r="1120">
          <cell r="D1120">
            <v>4500</v>
          </cell>
        </row>
        <row r="1121">
          <cell r="D1121">
            <v>2100</v>
          </cell>
        </row>
        <row r="1122">
          <cell r="D1122">
            <v>25000</v>
          </cell>
        </row>
        <row r="1123">
          <cell r="D1123">
            <v>250000</v>
          </cell>
        </row>
        <row r="1124">
          <cell r="D1124">
            <v>3200</v>
          </cell>
        </row>
        <row r="1125">
          <cell r="D1125">
            <v>5000</v>
          </cell>
        </row>
        <row r="1126">
          <cell r="D1126">
            <v>90000</v>
          </cell>
        </row>
        <row r="1127">
          <cell r="D1127">
            <v>3000</v>
          </cell>
        </row>
        <row r="1128">
          <cell r="D1128">
            <v>2000</v>
          </cell>
        </row>
        <row r="1129">
          <cell r="D1129">
            <v>35000</v>
          </cell>
        </row>
        <row r="1130">
          <cell r="D1130">
            <v>1000</v>
          </cell>
        </row>
        <row r="1131">
          <cell r="D1131">
            <v>20000</v>
          </cell>
        </row>
        <row r="1132">
          <cell r="D1132">
            <v>5000</v>
          </cell>
        </row>
        <row r="1133">
          <cell r="D1133">
            <v>40000</v>
          </cell>
        </row>
        <row r="1134">
          <cell r="D1134">
            <v>10000</v>
          </cell>
        </row>
        <row r="1135">
          <cell r="D1135">
            <v>3000</v>
          </cell>
        </row>
        <row r="1136">
          <cell r="D1136">
            <v>25000</v>
          </cell>
        </row>
        <row r="1137">
          <cell r="D1137">
            <v>1000</v>
          </cell>
        </row>
        <row r="1138">
          <cell r="D1138">
            <v>4190</v>
          </cell>
        </row>
        <row r="1139">
          <cell r="D1139">
            <v>25000</v>
          </cell>
        </row>
        <row r="1140">
          <cell r="D1140">
            <v>35000</v>
          </cell>
        </row>
        <row r="1141">
          <cell r="D1141">
            <v>8000</v>
          </cell>
        </row>
        <row r="1142">
          <cell r="D1142">
            <v>5000</v>
          </cell>
        </row>
        <row r="1143">
          <cell r="D1143">
            <v>500</v>
          </cell>
        </row>
        <row r="1144">
          <cell r="D1144">
            <v>4000</v>
          </cell>
        </row>
        <row r="1145">
          <cell r="D1145">
            <v>45000</v>
          </cell>
        </row>
        <row r="1146">
          <cell r="D1146">
            <v>9300</v>
          </cell>
        </row>
        <row r="1147">
          <cell r="D1147">
            <v>80000</v>
          </cell>
        </row>
        <row r="1148">
          <cell r="D1148">
            <v>6000</v>
          </cell>
        </row>
        <row r="1149">
          <cell r="D1149">
            <v>25000</v>
          </cell>
        </row>
        <row r="1150">
          <cell r="D1150">
            <v>15000</v>
          </cell>
        </row>
        <row r="1151">
          <cell r="D1151">
            <v>50000</v>
          </cell>
        </row>
        <row r="1152">
          <cell r="D1152">
            <v>2500</v>
          </cell>
        </row>
        <row r="1153">
          <cell r="D1153">
            <v>25000</v>
          </cell>
        </row>
        <row r="1154">
          <cell r="D1154">
            <v>16000</v>
          </cell>
        </row>
        <row r="1155">
          <cell r="D1155">
            <v>8000</v>
          </cell>
        </row>
        <row r="1156">
          <cell r="D1156">
            <v>5000</v>
          </cell>
        </row>
        <row r="1157">
          <cell r="D1157">
            <v>25000</v>
          </cell>
        </row>
        <row r="1158">
          <cell r="D1158">
            <v>6500</v>
          </cell>
        </row>
        <row r="1159">
          <cell r="D1159">
            <v>10000</v>
          </cell>
        </row>
        <row r="1160">
          <cell r="D1160">
            <v>7500</v>
          </cell>
        </row>
        <row r="1161">
          <cell r="D1161">
            <v>6750</v>
          </cell>
        </row>
        <row r="1162">
          <cell r="D1162">
            <v>30000</v>
          </cell>
        </row>
        <row r="1163">
          <cell r="D1163">
            <v>18000</v>
          </cell>
        </row>
        <row r="1164">
          <cell r="D1164">
            <v>60000</v>
          </cell>
        </row>
        <row r="1165">
          <cell r="D1165">
            <v>5200</v>
          </cell>
        </row>
        <row r="1166">
          <cell r="D1166">
            <v>10000</v>
          </cell>
        </row>
        <row r="1167">
          <cell r="D1167">
            <v>10000</v>
          </cell>
        </row>
        <row r="1168">
          <cell r="D1168">
            <v>15000</v>
          </cell>
        </row>
        <row r="1169">
          <cell r="D1169">
            <v>60000</v>
          </cell>
        </row>
        <row r="1170">
          <cell r="D1170">
            <v>18000</v>
          </cell>
        </row>
        <row r="1171">
          <cell r="D1171">
            <v>10000</v>
          </cell>
        </row>
        <row r="1172">
          <cell r="D1172">
            <v>25000</v>
          </cell>
        </row>
        <row r="1173">
          <cell r="D1173">
            <v>25000</v>
          </cell>
        </row>
        <row r="1174">
          <cell r="D1174">
            <v>9000</v>
          </cell>
        </row>
        <row r="1175">
          <cell r="D1175">
            <v>125000</v>
          </cell>
        </row>
        <row r="1176">
          <cell r="D1176">
            <v>15000</v>
          </cell>
        </row>
        <row r="1177">
          <cell r="D1177">
            <v>20000</v>
          </cell>
        </row>
        <row r="1178">
          <cell r="D1178">
            <v>175000</v>
          </cell>
        </row>
        <row r="1179">
          <cell r="D1179">
            <v>6000</v>
          </cell>
        </row>
        <row r="1180">
          <cell r="D1180">
            <v>75000</v>
          </cell>
        </row>
        <row r="1181">
          <cell r="D1181">
            <v>60000</v>
          </cell>
        </row>
        <row r="1182">
          <cell r="D1182">
            <v>50000</v>
          </cell>
        </row>
        <row r="1183">
          <cell r="D1183">
            <v>50000</v>
          </cell>
        </row>
        <row r="1184">
          <cell r="D1184">
            <v>1000</v>
          </cell>
        </row>
        <row r="1185">
          <cell r="D1185">
            <v>2500</v>
          </cell>
        </row>
        <row r="1186">
          <cell r="D1186">
            <v>22000</v>
          </cell>
        </row>
        <row r="1187">
          <cell r="D1187">
            <v>12500</v>
          </cell>
        </row>
        <row r="1188">
          <cell r="D1188">
            <v>7500</v>
          </cell>
        </row>
        <row r="1189">
          <cell r="D1189">
            <v>8750</v>
          </cell>
        </row>
        <row r="1190">
          <cell r="D1190">
            <v>2000</v>
          </cell>
        </row>
        <row r="1191">
          <cell r="D1191">
            <v>9000</v>
          </cell>
        </row>
        <row r="1192">
          <cell r="D1192">
            <v>500</v>
          </cell>
        </row>
        <row r="1193">
          <cell r="D1193">
            <v>2700</v>
          </cell>
        </row>
        <row r="1194">
          <cell r="D1194">
            <v>100</v>
          </cell>
        </row>
        <row r="1195">
          <cell r="D1195">
            <v>21000</v>
          </cell>
        </row>
        <row r="1196">
          <cell r="D1196">
            <v>12500</v>
          </cell>
        </row>
        <row r="1197">
          <cell r="D1197">
            <v>10000</v>
          </cell>
        </row>
        <row r="1198">
          <cell r="D1198">
            <v>14500</v>
          </cell>
        </row>
        <row r="1199">
          <cell r="D1199">
            <v>15000</v>
          </cell>
        </row>
        <row r="1200">
          <cell r="D1200">
            <v>3500</v>
          </cell>
        </row>
        <row r="1201">
          <cell r="D1201">
            <v>2658</v>
          </cell>
        </row>
        <row r="1202">
          <cell r="D1202">
            <v>4800</v>
          </cell>
        </row>
        <row r="1203">
          <cell r="D1203">
            <v>6000</v>
          </cell>
        </row>
        <row r="1204">
          <cell r="D1204">
            <v>25000</v>
          </cell>
        </row>
        <row r="1205">
          <cell r="D1205">
            <v>16300</v>
          </cell>
        </row>
        <row r="1206">
          <cell r="D1206">
            <v>13000</v>
          </cell>
        </row>
        <row r="1207">
          <cell r="D1207">
            <v>13000</v>
          </cell>
        </row>
        <row r="1208">
          <cell r="D1208">
            <v>900</v>
          </cell>
        </row>
        <row r="1209">
          <cell r="D1209">
            <v>16700</v>
          </cell>
        </row>
        <row r="1210">
          <cell r="D1210">
            <v>10000</v>
          </cell>
        </row>
        <row r="1211">
          <cell r="D1211">
            <v>6000</v>
          </cell>
        </row>
        <row r="1212">
          <cell r="D1212">
            <v>20000</v>
          </cell>
        </row>
        <row r="1213">
          <cell r="D1213">
            <v>1000</v>
          </cell>
        </row>
        <row r="1214">
          <cell r="D1214">
            <v>2500</v>
          </cell>
        </row>
        <row r="1215">
          <cell r="D1215">
            <v>6500</v>
          </cell>
        </row>
        <row r="1216">
          <cell r="D1216">
            <v>2000</v>
          </cell>
        </row>
        <row r="1217">
          <cell r="D1217">
            <v>5000</v>
          </cell>
        </row>
        <row r="1218">
          <cell r="D1218">
            <v>14000</v>
          </cell>
        </row>
        <row r="1219">
          <cell r="D1219">
            <v>26500</v>
          </cell>
        </row>
        <row r="1220">
          <cell r="D1220">
            <v>9000</v>
          </cell>
        </row>
        <row r="1221">
          <cell r="D1221">
            <v>16350</v>
          </cell>
        </row>
        <row r="1222">
          <cell r="D1222">
            <v>15000</v>
          </cell>
        </row>
        <row r="1223">
          <cell r="D1223">
            <v>2200</v>
          </cell>
        </row>
        <row r="1224">
          <cell r="D1224">
            <v>4000</v>
          </cell>
        </row>
        <row r="1225">
          <cell r="D1225">
            <v>19800</v>
          </cell>
        </row>
        <row r="1226">
          <cell r="D1226">
            <v>15000</v>
          </cell>
        </row>
        <row r="1227">
          <cell r="D1227">
            <v>3000</v>
          </cell>
        </row>
        <row r="1228">
          <cell r="D1228">
            <v>50000</v>
          </cell>
        </row>
        <row r="1229">
          <cell r="D1229">
            <v>2000</v>
          </cell>
        </row>
        <row r="1230">
          <cell r="D1230">
            <v>5000</v>
          </cell>
        </row>
        <row r="1231">
          <cell r="D1231">
            <v>2750</v>
          </cell>
        </row>
        <row r="1232">
          <cell r="D1232">
            <v>500000</v>
          </cell>
        </row>
        <row r="1233">
          <cell r="D1233">
            <v>5000</v>
          </cell>
        </row>
        <row r="1234">
          <cell r="D1234">
            <v>5000</v>
          </cell>
        </row>
        <row r="1235">
          <cell r="D1235">
            <v>1000</v>
          </cell>
        </row>
        <row r="1236">
          <cell r="D1236">
            <v>50000</v>
          </cell>
        </row>
        <row r="1237">
          <cell r="D1237">
            <v>7534</v>
          </cell>
        </row>
        <row r="1238">
          <cell r="D1238">
            <v>2500</v>
          </cell>
        </row>
        <row r="1239">
          <cell r="D1239">
            <v>25000</v>
          </cell>
        </row>
        <row r="1240">
          <cell r="D1240">
            <v>1000</v>
          </cell>
        </row>
        <row r="1241">
          <cell r="D1241">
            <v>2500</v>
          </cell>
        </row>
        <row r="1242">
          <cell r="D1242">
            <v>8000</v>
          </cell>
        </row>
        <row r="1243">
          <cell r="D1243">
            <v>5000</v>
          </cell>
        </row>
        <row r="1244">
          <cell r="D1244">
            <v>911</v>
          </cell>
        </row>
        <row r="1245">
          <cell r="D1245">
            <v>12000</v>
          </cell>
        </row>
        <row r="1246">
          <cell r="D1246">
            <v>2000</v>
          </cell>
        </row>
        <row r="1247">
          <cell r="D1247">
            <v>2000</v>
          </cell>
        </row>
        <row r="1248">
          <cell r="D1248">
            <v>2000</v>
          </cell>
        </row>
        <row r="1249">
          <cell r="D1249">
            <v>3500</v>
          </cell>
        </row>
        <row r="1250">
          <cell r="D1250">
            <v>2500</v>
          </cell>
        </row>
        <row r="1251">
          <cell r="D1251">
            <v>5000</v>
          </cell>
        </row>
        <row r="1252">
          <cell r="D1252">
            <v>30000</v>
          </cell>
        </row>
        <row r="1253">
          <cell r="D1253">
            <v>6000</v>
          </cell>
        </row>
        <row r="1254">
          <cell r="D1254">
            <v>3500</v>
          </cell>
        </row>
        <row r="1255">
          <cell r="D1255">
            <v>10</v>
          </cell>
        </row>
        <row r="1256">
          <cell r="D1256">
            <v>6700</v>
          </cell>
        </row>
        <row r="1257">
          <cell r="D1257">
            <v>3000</v>
          </cell>
        </row>
        <row r="1258">
          <cell r="D1258">
            <v>30000</v>
          </cell>
        </row>
        <row r="1259">
          <cell r="D1259">
            <v>5500</v>
          </cell>
        </row>
        <row r="1260">
          <cell r="D1260">
            <v>12000</v>
          </cell>
        </row>
        <row r="1261">
          <cell r="D1261">
            <v>2500</v>
          </cell>
        </row>
        <row r="1262">
          <cell r="D1262">
            <v>3300</v>
          </cell>
        </row>
        <row r="1263">
          <cell r="D1263">
            <v>2000</v>
          </cell>
        </row>
        <row r="1264">
          <cell r="D1264">
            <v>6500</v>
          </cell>
        </row>
        <row r="1265">
          <cell r="D1265">
            <v>1500</v>
          </cell>
        </row>
        <row r="1266">
          <cell r="D1266">
            <v>650</v>
          </cell>
        </row>
        <row r="1267">
          <cell r="D1267">
            <v>3500</v>
          </cell>
        </row>
        <row r="1268">
          <cell r="D1268">
            <v>9500</v>
          </cell>
        </row>
        <row r="1269">
          <cell r="D1269">
            <v>22000</v>
          </cell>
        </row>
        <row r="1270">
          <cell r="D1270">
            <v>12000</v>
          </cell>
        </row>
        <row r="1271">
          <cell r="D1271">
            <v>18800</v>
          </cell>
        </row>
        <row r="1272">
          <cell r="D1272">
            <v>10000</v>
          </cell>
        </row>
        <row r="1273">
          <cell r="D1273">
            <v>7500</v>
          </cell>
        </row>
        <row r="1274">
          <cell r="D1274">
            <v>5000</v>
          </cell>
        </row>
        <row r="1275">
          <cell r="D1275">
            <v>4000</v>
          </cell>
        </row>
        <row r="1276">
          <cell r="D1276">
            <v>25000</v>
          </cell>
        </row>
        <row r="1277">
          <cell r="D1277">
            <v>15000</v>
          </cell>
        </row>
        <row r="1278">
          <cell r="D1278">
            <v>3000</v>
          </cell>
        </row>
        <row r="1279">
          <cell r="D1279">
            <v>15000</v>
          </cell>
        </row>
        <row r="1280">
          <cell r="D1280">
            <v>6500</v>
          </cell>
        </row>
        <row r="1281">
          <cell r="D1281">
            <v>12516</v>
          </cell>
        </row>
        <row r="1282">
          <cell r="D1282">
            <v>15000</v>
          </cell>
        </row>
        <row r="1283">
          <cell r="D1283">
            <v>7000</v>
          </cell>
        </row>
        <row r="1284">
          <cell r="D1284">
            <v>15000</v>
          </cell>
        </row>
        <row r="1285">
          <cell r="D1285">
            <v>1000</v>
          </cell>
        </row>
        <row r="1286">
          <cell r="D1286">
            <v>2000</v>
          </cell>
        </row>
        <row r="1287">
          <cell r="D1287">
            <v>2000</v>
          </cell>
        </row>
        <row r="1288">
          <cell r="D1288">
            <v>1500</v>
          </cell>
        </row>
        <row r="1289">
          <cell r="D1289">
            <v>250</v>
          </cell>
        </row>
        <row r="1290">
          <cell r="D1290">
            <v>4000</v>
          </cell>
        </row>
        <row r="1291">
          <cell r="D1291">
            <v>1500</v>
          </cell>
        </row>
        <row r="1292">
          <cell r="D1292">
            <v>3500</v>
          </cell>
        </row>
        <row r="1293">
          <cell r="D1293">
            <v>3000</v>
          </cell>
        </row>
        <row r="1294">
          <cell r="D1294">
            <v>1700</v>
          </cell>
        </row>
        <row r="1295">
          <cell r="D1295">
            <v>15000</v>
          </cell>
        </row>
        <row r="1296">
          <cell r="D1296">
            <v>500</v>
          </cell>
        </row>
        <row r="1297">
          <cell r="D1297">
            <v>2500</v>
          </cell>
        </row>
        <row r="1298">
          <cell r="D1298">
            <v>850</v>
          </cell>
        </row>
        <row r="1299">
          <cell r="D1299">
            <v>20000</v>
          </cell>
        </row>
        <row r="1300">
          <cell r="D1300">
            <v>2000</v>
          </cell>
        </row>
        <row r="1301">
          <cell r="D1301">
            <v>3500</v>
          </cell>
        </row>
        <row r="1302">
          <cell r="D1302">
            <v>3000</v>
          </cell>
        </row>
        <row r="1303">
          <cell r="D1303">
            <v>2000</v>
          </cell>
        </row>
        <row r="1304">
          <cell r="D1304">
            <v>2500</v>
          </cell>
        </row>
        <row r="1305">
          <cell r="D1305">
            <v>3500</v>
          </cell>
        </row>
        <row r="1306">
          <cell r="D1306">
            <v>40000</v>
          </cell>
        </row>
        <row r="1307">
          <cell r="D1307">
            <v>30000</v>
          </cell>
        </row>
        <row r="1308">
          <cell r="D1308">
            <v>110000</v>
          </cell>
        </row>
        <row r="1309">
          <cell r="D1309">
            <v>50000</v>
          </cell>
        </row>
        <row r="1310">
          <cell r="D1310">
            <v>10000</v>
          </cell>
        </row>
        <row r="1311">
          <cell r="D1311">
            <v>11500</v>
          </cell>
        </row>
        <row r="1312">
          <cell r="D1312">
            <v>20000</v>
          </cell>
        </row>
        <row r="1313">
          <cell r="D1313">
            <v>250000</v>
          </cell>
        </row>
        <row r="1314">
          <cell r="D1314">
            <v>4600</v>
          </cell>
        </row>
        <row r="1315">
          <cell r="D1315">
            <v>40000</v>
          </cell>
        </row>
        <row r="1316">
          <cell r="D1316">
            <v>180000</v>
          </cell>
        </row>
        <row r="1317">
          <cell r="D1317">
            <v>100000</v>
          </cell>
        </row>
        <row r="1318">
          <cell r="D1318">
            <v>75000</v>
          </cell>
        </row>
        <row r="1319">
          <cell r="D1319">
            <v>200000</v>
          </cell>
        </row>
        <row r="1320">
          <cell r="D1320">
            <v>40000</v>
          </cell>
        </row>
        <row r="1321">
          <cell r="D1321">
            <v>5800</v>
          </cell>
        </row>
        <row r="1322">
          <cell r="D1322">
            <v>100000</v>
          </cell>
        </row>
        <row r="1323">
          <cell r="D1323">
            <v>462000</v>
          </cell>
        </row>
        <row r="1324">
          <cell r="D1324">
            <v>35000</v>
          </cell>
        </row>
        <row r="1325">
          <cell r="D1325">
            <v>15000</v>
          </cell>
        </row>
        <row r="1326">
          <cell r="D1326">
            <v>50000</v>
          </cell>
        </row>
        <row r="1327">
          <cell r="D1327">
            <v>20000</v>
          </cell>
        </row>
        <row r="1328">
          <cell r="D1328">
            <v>100000</v>
          </cell>
        </row>
        <row r="1329">
          <cell r="D1329">
            <v>48000</v>
          </cell>
        </row>
        <row r="1330">
          <cell r="D1330">
            <v>75000</v>
          </cell>
        </row>
        <row r="1331">
          <cell r="D1331">
            <v>50000</v>
          </cell>
        </row>
        <row r="1332">
          <cell r="D1332">
            <v>35000</v>
          </cell>
        </row>
        <row r="1333">
          <cell r="D1333">
            <v>250000</v>
          </cell>
        </row>
        <row r="1334">
          <cell r="D1334">
            <v>10115</v>
          </cell>
        </row>
        <row r="1335">
          <cell r="D1335">
            <v>2500</v>
          </cell>
        </row>
        <row r="1336">
          <cell r="D1336">
            <v>133000</v>
          </cell>
        </row>
        <row r="1337">
          <cell r="D1337">
            <v>25000</v>
          </cell>
        </row>
        <row r="1338">
          <cell r="D1338">
            <v>100000</v>
          </cell>
        </row>
        <row r="1339">
          <cell r="D1339">
            <v>50000</v>
          </cell>
        </row>
        <row r="1340">
          <cell r="D1340">
            <v>30000</v>
          </cell>
        </row>
        <row r="1341">
          <cell r="D1341">
            <v>50000</v>
          </cell>
        </row>
        <row r="1342">
          <cell r="D1342">
            <v>1680</v>
          </cell>
        </row>
        <row r="1343">
          <cell r="D1343">
            <v>25000</v>
          </cell>
        </row>
        <row r="1344">
          <cell r="D1344">
            <v>50000</v>
          </cell>
        </row>
        <row r="1345">
          <cell r="D1345">
            <v>50000</v>
          </cell>
        </row>
        <row r="1346">
          <cell r="D1346">
            <v>1500</v>
          </cell>
        </row>
        <row r="1347">
          <cell r="D1347">
            <v>300</v>
          </cell>
        </row>
        <row r="1348">
          <cell r="D1348">
            <v>4900</v>
          </cell>
        </row>
        <row r="1349">
          <cell r="D1349">
            <v>2500</v>
          </cell>
        </row>
        <row r="1350">
          <cell r="D1350">
            <v>5875</v>
          </cell>
        </row>
        <row r="1351">
          <cell r="D1351">
            <v>5000</v>
          </cell>
        </row>
        <row r="1352">
          <cell r="D1352">
            <v>5000</v>
          </cell>
        </row>
        <row r="1353">
          <cell r="D1353">
            <v>20000</v>
          </cell>
        </row>
        <row r="1354">
          <cell r="D1354">
            <v>10000</v>
          </cell>
        </row>
        <row r="1355">
          <cell r="D1355">
            <v>1000</v>
          </cell>
        </row>
        <row r="1356">
          <cell r="D1356">
            <v>1200</v>
          </cell>
        </row>
        <row r="1357">
          <cell r="D1357">
            <v>2500</v>
          </cell>
        </row>
        <row r="1358">
          <cell r="D1358">
            <v>3400</v>
          </cell>
        </row>
        <row r="1359">
          <cell r="D1359">
            <v>2000</v>
          </cell>
        </row>
        <row r="1360">
          <cell r="D1360">
            <v>3000</v>
          </cell>
        </row>
        <row r="1361">
          <cell r="D1361">
            <v>660</v>
          </cell>
        </row>
        <row r="1362">
          <cell r="D1362">
            <v>1500</v>
          </cell>
        </row>
        <row r="1363">
          <cell r="D1363">
            <v>6000</v>
          </cell>
        </row>
        <row r="1364">
          <cell r="D1364">
            <v>1000</v>
          </cell>
        </row>
        <row r="1365">
          <cell r="D1365">
            <v>200</v>
          </cell>
        </row>
        <row r="1366">
          <cell r="D1366">
            <v>42000</v>
          </cell>
        </row>
        <row r="1367">
          <cell r="D1367">
            <v>7500</v>
          </cell>
        </row>
        <row r="1368">
          <cell r="D1368">
            <v>7500</v>
          </cell>
        </row>
        <row r="1369">
          <cell r="D1369">
            <v>5000</v>
          </cell>
        </row>
        <row r="1370">
          <cell r="D1370">
            <v>5000</v>
          </cell>
        </row>
        <row r="1371">
          <cell r="D1371">
            <v>32360</v>
          </cell>
        </row>
        <row r="1372">
          <cell r="D1372">
            <v>1500</v>
          </cell>
        </row>
        <row r="1373">
          <cell r="D1373">
            <v>6999</v>
          </cell>
        </row>
        <row r="1374">
          <cell r="D1374">
            <v>500</v>
          </cell>
        </row>
        <row r="1375">
          <cell r="D1375">
            <v>10000</v>
          </cell>
        </row>
        <row r="1376">
          <cell r="D1376">
            <v>1500</v>
          </cell>
        </row>
        <row r="1377">
          <cell r="D1377">
            <v>4000</v>
          </cell>
        </row>
        <row r="1378">
          <cell r="D1378">
            <v>3700</v>
          </cell>
        </row>
        <row r="1379">
          <cell r="D1379">
            <v>1300</v>
          </cell>
        </row>
        <row r="1380">
          <cell r="D1380">
            <v>2000</v>
          </cell>
        </row>
        <row r="1381">
          <cell r="D1381">
            <v>10000</v>
          </cell>
        </row>
        <row r="1382">
          <cell r="D1382">
            <v>25</v>
          </cell>
        </row>
        <row r="1383">
          <cell r="D1383">
            <v>5000</v>
          </cell>
        </row>
        <row r="1384">
          <cell r="D1384">
            <v>8000</v>
          </cell>
        </row>
        <row r="1385">
          <cell r="D1385">
            <v>2200</v>
          </cell>
        </row>
        <row r="1386">
          <cell r="D1386">
            <v>3500</v>
          </cell>
        </row>
        <row r="1387">
          <cell r="D1387">
            <v>8000</v>
          </cell>
        </row>
        <row r="1388">
          <cell r="D1388">
            <v>400</v>
          </cell>
        </row>
        <row r="1389">
          <cell r="D1389">
            <v>4000</v>
          </cell>
        </row>
        <row r="1390">
          <cell r="D1390">
            <v>5000</v>
          </cell>
        </row>
        <row r="1391">
          <cell r="D1391">
            <v>500</v>
          </cell>
        </row>
        <row r="1392">
          <cell r="D1392">
            <v>2800</v>
          </cell>
        </row>
        <row r="1393">
          <cell r="D1393">
            <v>500</v>
          </cell>
        </row>
        <row r="1394">
          <cell r="D1394">
            <v>2500</v>
          </cell>
        </row>
        <row r="1395">
          <cell r="D1395">
            <v>10000</v>
          </cell>
        </row>
        <row r="1396">
          <cell r="D1396">
            <v>750</v>
          </cell>
        </row>
        <row r="1397">
          <cell r="D1397">
            <v>3500</v>
          </cell>
        </row>
        <row r="1398">
          <cell r="D1398">
            <v>6000</v>
          </cell>
        </row>
        <row r="1399">
          <cell r="D1399">
            <v>10000</v>
          </cell>
        </row>
        <row r="1400">
          <cell r="D1400">
            <v>4400</v>
          </cell>
        </row>
        <row r="1401">
          <cell r="D1401">
            <v>9000</v>
          </cell>
        </row>
        <row r="1402">
          <cell r="D1402">
            <v>350</v>
          </cell>
        </row>
        <row r="1403">
          <cell r="D1403">
            <v>2500</v>
          </cell>
        </row>
        <row r="1404">
          <cell r="D1404">
            <v>2500</v>
          </cell>
        </row>
        <row r="1405">
          <cell r="D1405">
            <v>4000</v>
          </cell>
        </row>
        <row r="1406">
          <cell r="D1406">
            <v>14500</v>
          </cell>
        </row>
        <row r="1407">
          <cell r="D1407">
            <v>25000</v>
          </cell>
        </row>
        <row r="1408">
          <cell r="D1408">
            <v>12000</v>
          </cell>
        </row>
        <row r="1409">
          <cell r="D1409">
            <v>3000</v>
          </cell>
        </row>
        <row r="1410">
          <cell r="D1410">
            <v>1000</v>
          </cell>
        </row>
        <row r="1411">
          <cell r="D1411">
            <v>4000</v>
          </cell>
        </row>
        <row r="1412">
          <cell r="D1412">
            <v>6000</v>
          </cell>
        </row>
        <row r="1413">
          <cell r="D1413">
            <v>3000</v>
          </cell>
        </row>
        <row r="1414">
          <cell r="D1414">
            <v>7000</v>
          </cell>
        </row>
        <row r="1415">
          <cell r="D1415">
            <v>2000</v>
          </cell>
        </row>
        <row r="1416">
          <cell r="D1416">
            <v>500</v>
          </cell>
        </row>
        <row r="1417">
          <cell r="D1417">
            <v>4400</v>
          </cell>
        </row>
        <row r="1418">
          <cell r="D1418">
            <v>50000</v>
          </cell>
        </row>
        <row r="1419">
          <cell r="D1419">
            <v>4500</v>
          </cell>
        </row>
        <row r="1420">
          <cell r="D1420">
            <v>3000</v>
          </cell>
        </row>
        <row r="1421">
          <cell r="D1421">
            <v>6300</v>
          </cell>
        </row>
        <row r="1422">
          <cell r="D1422">
            <v>110</v>
          </cell>
        </row>
        <row r="1423">
          <cell r="D1423">
            <v>200000</v>
          </cell>
        </row>
        <row r="1424">
          <cell r="D1424">
            <v>25000</v>
          </cell>
        </row>
        <row r="1425">
          <cell r="D1425">
            <v>30000</v>
          </cell>
        </row>
        <row r="1426">
          <cell r="D1426">
            <v>7500</v>
          </cell>
        </row>
        <row r="1427">
          <cell r="D1427">
            <v>13000</v>
          </cell>
        </row>
        <row r="1428">
          <cell r="D1428">
            <v>1000</v>
          </cell>
        </row>
        <row r="1429">
          <cell r="D1429">
            <v>5000</v>
          </cell>
        </row>
        <row r="1430">
          <cell r="D1430">
            <v>1000</v>
          </cell>
        </row>
        <row r="1431">
          <cell r="D1431">
            <v>10000</v>
          </cell>
        </row>
        <row r="1432">
          <cell r="D1432">
            <v>5000</v>
          </cell>
        </row>
        <row r="1433">
          <cell r="D1433">
            <v>17000</v>
          </cell>
        </row>
        <row r="1434">
          <cell r="D1434">
            <v>40000</v>
          </cell>
        </row>
        <row r="1435">
          <cell r="D1435">
            <v>12000</v>
          </cell>
        </row>
        <row r="1436">
          <cell r="D1436">
            <v>82000</v>
          </cell>
        </row>
        <row r="1437">
          <cell r="D1437">
            <v>15000</v>
          </cell>
        </row>
        <row r="1438">
          <cell r="D1438">
            <v>10000</v>
          </cell>
        </row>
        <row r="1439">
          <cell r="D1439">
            <v>3000</v>
          </cell>
        </row>
        <row r="1440">
          <cell r="D1440">
            <v>20000</v>
          </cell>
        </row>
        <row r="1441">
          <cell r="D1441">
            <v>2725</v>
          </cell>
        </row>
        <row r="1442">
          <cell r="D1442">
            <v>13000</v>
          </cell>
        </row>
        <row r="1443">
          <cell r="D1443">
            <v>180000</v>
          </cell>
        </row>
        <row r="1444">
          <cell r="D1444">
            <v>1500</v>
          </cell>
        </row>
        <row r="1445">
          <cell r="D1445">
            <v>13000</v>
          </cell>
        </row>
        <row r="1446">
          <cell r="D1446">
            <v>4950</v>
          </cell>
        </row>
        <row r="1447">
          <cell r="D1447">
            <v>130000</v>
          </cell>
        </row>
        <row r="1448">
          <cell r="D1448">
            <v>900</v>
          </cell>
        </row>
        <row r="1449">
          <cell r="D1449">
            <v>500000</v>
          </cell>
        </row>
        <row r="1450">
          <cell r="D1450">
            <v>200000</v>
          </cell>
        </row>
        <row r="1451">
          <cell r="D1451">
            <v>8888</v>
          </cell>
        </row>
        <row r="1452">
          <cell r="D1452">
            <v>100000</v>
          </cell>
        </row>
        <row r="1453">
          <cell r="D1453">
            <v>18950</v>
          </cell>
        </row>
        <row r="1454">
          <cell r="D1454">
            <v>14000</v>
          </cell>
        </row>
        <row r="1455">
          <cell r="D1455">
            <v>25000</v>
          </cell>
        </row>
        <row r="1456">
          <cell r="D1456">
            <v>1750</v>
          </cell>
        </row>
        <row r="1457">
          <cell r="D1457">
            <v>15000</v>
          </cell>
        </row>
        <row r="1458">
          <cell r="D1458">
            <v>5000</v>
          </cell>
        </row>
        <row r="1459">
          <cell r="D1459">
            <v>6000</v>
          </cell>
        </row>
        <row r="1460">
          <cell r="D1460">
            <v>5000</v>
          </cell>
        </row>
        <row r="1461">
          <cell r="D1461">
            <v>37000</v>
          </cell>
        </row>
        <row r="1462">
          <cell r="D1462">
            <v>25000000</v>
          </cell>
        </row>
        <row r="1463">
          <cell r="D1463">
            <v>15000</v>
          </cell>
        </row>
        <row r="1464">
          <cell r="D1464">
            <v>4000</v>
          </cell>
        </row>
        <row r="1465">
          <cell r="D1465">
            <v>600</v>
          </cell>
        </row>
        <row r="1466">
          <cell r="D1466">
            <v>5000</v>
          </cell>
        </row>
        <row r="1467">
          <cell r="D1467">
            <v>30000</v>
          </cell>
        </row>
        <row r="1468">
          <cell r="D1468">
            <v>16000</v>
          </cell>
        </row>
        <row r="1469">
          <cell r="D1469">
            <v>40000</v>
          </cell>
        </row>
        <row r="1470">
          <cell r="D1470">
            <v>9500</v>
          </cell>
        </row>
        <row r="1471">
          <cell r="D1471">
            <v>44250</v>
          </cell>
        </row>
        <row r="1472">
          <cell r="D1472">
            <v>1500</v>
          </cell>
        </row>
        <row r="1473">
          <cell r="D1473">
            <v>32000</v>
          </cell>
        </row>
        <row r="1474">
          <cell r="D1474">
            <v>25000</v>
          </cell>
        </row>
        <row r="1475">
          <cell r="D1475">
            <v>1500</v>
          </cell>
        </row>
        <row r="1476">
          <cell r="D1476">
            <v>3000</v>
          </cell>
        </row>
        <row r="1477">
          <cell r="D1477">
            <v>15000</v>
          </cell>
        </row>
        <row r="1478">
          <cell r="D1478">
            <v>6000</v>
          </cell>
        </row>
        <row r="1479">
          <cell r="D1479">
            <v>30000</v>
          </cell>
        </row>
        <row r="1480">
          <cell r="D1480">
            <v>50000</v>
          </cell>
        </row>
        <row r="1481">
          <cell r="D1481">
            <v>1600</v>
          </cell>
        </row>
        <row r="1482">
          <cell r="D1482">
            <v>50000</v>
          </cell>
        </row>
        <row r="1483">
          <cell r="D1483">
            <v>5000</v>
          </cell>
        </row>
        <row r="1484">
          <cell r="D1484">
            <v>5000</v>
          </cell>
        </row>
        <row r="1485">
          <cell r="D1485">
            <v>7000</v>
          </cell>
        </row>
        <row r="1486">
          <cell r="D1486">
            <v>2000</v>
          </cell>
        </row>
        <row r="1487">
          <cell r="D1487">
            <v>6700</v>
          </cell>
        </row>
        <row r="1488">
          <cell r="D1488">
            <v>20000</v>
          </cell>
        </row>
        <row r="1489">
          <cell r="D1489">
            <v>10000</v>
          </cell>
        </row>
        <row r="1490">
          <cell r="D1490">
            <v>15000</v>
          </cell>
        </row>
        <row r="1491">
          <cell r="D1491">
            <v>5000</v>
          </cell>
        </row>
        <row r="1492">
          <cell r="D1492">
            <v>2900</v>
          </cell>
        </row>
        <row r="1493">
          <cell r="D1493">
            <v>1200</v>
          </cell>
        </row>
        <row r="1494">
          <cell r="D1494">
            <v>4000</v>
          </cell>
        </row>
        <row r="1495">
          <cell r="D1495">
            <v>2400</v>
          </cell>
        </row>
        <row r="1496">
          <cell r="D1496">
            <v>5000</v>
          </cell>
        </row>
        <row r="1497">
          <cell r="D1497">
            <v>2000</v>
          </cell>
        </row>
        <row r="1498">
          <cell r="D1498">
            <v>1500</v>
          </cell>
        </row>
        <row r="1499">
          <cell r="D1499">
            <v>15000</v>
          </cell>
        </row>
        <row r="1500">
          <cell r="D1500">
            <v>3000</v>
          </cell>
        </row>
        <row r="1501">
          <cell r="D1501">
            <v>2000</v>
          </cell>
        </row>
        <row r="1502">
          <cell r="D1502">
            <v>2800</v>
          </cell>
        </row>
        <row r="1503">
          <cell r="D1503">
            <v>52000</v>
          </cell>
        </row>
        <row r="1504">
          <cell r="D1504">
            <v>22000</v>
          </cell>
        </row>
        <row r="1505">
          <cell r="D1505">
            <v>3750</v>
          </cell>
        </row>
        <row r="1506">
          <cell r="D1506">
            <v>6500</v>
          </cell>
        </row>
        <row r="1507">
          <cell r="D1507">
            <v>16000</v>
          </cell>
        </row>
        <row r="1508">
          <cell r="D1508">
            <v>1500</v>
          </cell>
        </row>
        <row r="1509">
          <cell r="D1509">
            <v>1200</v>
          </cell>
        </row>
        <row r="1510">
          <cell r="D1510">
            <v>18500</v>
          </cell>
        </row>
        <row r="1511">
          <cell r="D1511">
            <v>17500</v>
          </cell>
        </row>
        <row r="1512">
          <cell r="D1512">
            <v>16000</v>
          </cell>
        </row>
        <row r="1513">
          <cell r="D1513">
            <v>14000</v>
          </cell>
        </row>
        <row r="1514">
          <cell r="D1514">
            <v>3500</v>
          </cell>
        </row>
        <row r="1515">
          <cell r="D1515">
            <v>8000</v>
          </cell>
        </row>
        <row r="1516">
          <cell r="D1516">
            <v>25000</v>
          </cell>
        </row>
        <row r="1517">
          <cell r="D1517">
            <v>300000</v>
          </cell>
        </row>
        <row r="1518">
          <cell r="D1518">
            <v>17000</v>
          </cell>
        </row>
        <row r="1519">
          <cell r="D1519">
            <v>15000</v>
          </cell>
        </row>
        <row r="1520">
          <cell r="D1520">
            <v>15000</v>
          </cell>
        </row>
        <row r="1521">
          <cell r="D1521">
            <v>9000</v>
          </cell>
        </row>
        <row r="1522">
          <cell r="D1522">
            <v>18000</v>
          </cell>
        </row>
        <row r="1523">
          <cell r="D1523">
            <v>37500</v>
          </cell>
        </row>
        <row r="1524">
          <cell r="D1524">
            <v>43500</v>
          </cell>
        </row>
        <row r="1525">
          <cell r="D1525">
            <v>18500</v>
          </cell>
        </row>
        <row r="1526">
          <cell r="D1526">
            <v>3000</v>
          </cell>
        </row>
        <row r="1527">
          <cell r="D1527">
            <v>2600</v>
          </cell>
        </row>
        <row r="1528">
          <cell r="D1528">
            <v>23000</v>
          </cell>
        </row>
        <row r="1529">
          <cell r="D1529">
            <v>3500</v>
          </cell>
        </row>
        <row r="1530">
          <cell r="D1530">
            <v>3000</v>
          </cell>
        </row>
        <row r="1531">
          <cell r="D1531">
            <v>19000</v>
          </cell>
        </row>
        <row r="1532">
          <cell r="D1532">
            <v>35000</v>
          </cell>
        </row>
        <row r="1533">
          <cell r="D1533">
            <v>2350</v>
          </cell>
        </row>
        <row r="1534">
          <cell r="D1534">
            <v>5000</v>
          </cell>
        </row>
        <row r="1535">
          <cell r="D1535">
            <v>45000</v>
          </cell>
        </row>
        <row r="1536">
          <cell r="D1536">
            <v>7500</v>
          </cell>
        </row>
        <row r="1537">
          <cell r="D1537">
            <v>4000</v>
          </cell>
        </row>
        <row r="1538">
          <cell r="D1538">
            <v>12000</v>
          </cell>
        </row>
        <row r="1539">
          <cell r="D1539">
            <v>12000</v>
          </cell>
        </row>
        <row r="1540">
          <cell r="D1540">
            <v>7000</v>
          </cell>
        </row>
        <row r="1541">
          <cell r="D1541">
            <v>20000</v>
          </cell>
        </row>
        <row r="1542">
          <cell r="D1542">
            <v>15000</v>
          </cell>
        </row>
        <row r="1543">
          <cell r="D1543">
            <v>18000</v>
          </cell>
        </row>
        <row r="1544">
          <cell r="D1544">
            <v>500</v>
          </cell>
        </row>
        <row r="1545">
          <cell r="D1545">
            <v>2250</v>
          </cell>
        </row>
        <row r="1546">
          <cell r="D1546">
            <v>1000</v>
          </cell>
        </row>
        <row r="1547">
          <cell r="D1547">
            <v>3000</v>
          </cell>
        </row>
        <row r="1548">
          <cell r="D1548">
            <v>1000</v>
          </cell>
        </row>
        <row r="1549">
          <cell r="D1549">
            <v>20</v>
          </cell>
        </row>
        <row r="1550">
          <cell r="D1550">
            <v>700</v>
          </cell>
        </row>
        <row r="1551">
          <cell r="D1551">
            <v>500</v>
          </cell>
        </row>
        <row r="1552">
          <cell r="D1552">
            <v>750</v>
          </cell>
        </row>
        <row r="1553">
          <cell r="D1553">
            <v>3500</v>
          </cell>
        </row>
        <row r="1554">
          <cell r="D1554">
            <v>4300</v>
          </cell>
        </row>
        <row r="1555">
          <cell r="D1555">
            <v>6000</v>
          </cell>
        </row>
        <row r="1556">
          <cell r="D1556">
            <v>20000</v>
          </cell>
        </row>
        <row r="1557">
          <cell r="D1557">
            <v>750</v>
          </cell>
        </row>
        <row r="1558">
          <cell r="D1558">
            <v>1500</v>
          </cell>
        </row>
        <row r="1559">
          <cell r="D1559">
            <v>2500</v>
          </cell>
        </row>
        <row r="1560">
          <cell r="D1560">
            <v>750</v>
          </cell>
        </row>
        <row r="1561">
          <cell r="D1561">
            <v>15000</v>
          </cell>
        </row>
        <row r="1562">
          <cell r="D1562">
            <v>2500</v>
          </cell>
        </row>
        <row r="1563">
          <cell r="D1563">
            <v>10000</v>
          </cell>
        </row>
        <row r="1564">
          <cell r="D1564">
            <v>4000</v>
          </cell>
        </row>
        <row r="1565">
          <cell r="D1565">
            <v>6000</v>
          </cell>
        </row>
        <row r="1566">
          <cell r="D1566">
            <v>10000</v>
          </cell>
        </row>
        <row r="1567">
          <cell r="D1567">
            <v>4000</v>
          </cell>
        </row>
        <row r="1568">
          <cell r="D1568">
            <v>30000</v>
          </cell>
        </row>
        <row r="1569">
          <cell r="D1569">
            <v>8500</v>
          </cell>
        </row>
        <row r="1570">
          <cell r="D1570">
            <v>25000</v>
          </cell>
        </row>
        <row r="1571">
          <cell r="D1571">
            <v>30000</v>
          </cell>
        </row>
        <row r="1572">
          <cell r="D1572">
            <v>6000</v>
          </cell>
        </row>
        <row r="1573">
          <cell r="D1573">
            <v>12100</v>
          </cell>
        </row>
        <row r="1574">
          <cell r="D1574">
            <v>2500</v>
          </cell>
        </row>
        <row r="1575">
          <cell r="D1575">
            <v>9000</v>
          </cell>
        </row>
        <row r="1576">
          <cell r="D1576">
            <v>10000</v>
          </cell>
        </row>
        <row r="1577">
          <cell r="D1577">
            <v>10000</v>
          </cell>
        </row>
        <row r="1578">
          <cell r="D1578">
            <v>5000</v>
          </cell>
        </row>
        <row r="1579">
          <cell r="D1579">
            <v>10000</v>
          </cell>
        </row>
        <row r="1580">
          <cell r="D1580">
            <v>1897</v>
          </cell>
        </row>
        <row r="1581">
          <cell r="D1581">
            <v>3333</v>
          </cell>
        </row>
        <row r="1582">
          <cell r="D1582">
            <v>1750</v>
          </cell>
        </row>
        <row r="1583">
          <cell r="D1583">
            <v>1000</v>
          </cell>
        </row>
        <row r="1584">
          <cell r="D1584">
            <v>1000</v>
          </cell>
        </row>
        <row r="1585">
          <cell r="D1585">
            <v>20000</v>
          </cell>
        </row>
        <row r="1586">
          <cell r="D1586">
            <v>1200</v>
          </cell>
        </row>
        <row r="1587">
          <cell r="D1587">
            <v>2000</v>
          </cell>
        </row>
        <row r="1588">
          <cell r="D1588">
            <v>1500</v>
          </cell>
        </row>
        <row r="1589">
          <cell r="D1589">
            <v>7500</v>
          </cell>
        </row>
        <row r="1590">
          <cell r="D1590">
            <v>516</v>
          </cell>
        </row>
        <row r="1591">
          <cell r="D1591">
            <v>1200</v>
          </cell>
        </row>
        <row r="1592">
          <cell r="D1592">
            <v>60000</v>
          </cell>
        </row>
        <row r="1593">
          <cell r="D1593">
            <v>14000</v>
          </cell>
        </row>
        <row r="1594">
          <cell r="D1594">
            <v>25</v>
          </cell>
        </row>
        <row r="1595">
          <cell r="D1595">
            <v>22000</v>
          </cell>
        </row>
        <row r="1596">
          <cell r="D1596">
            <v>1000</v>
          </cell>
        </row>
        <row r="1597">
          <cell r="D1597">
            <v>100000</v>
          </cell>
        </row>
        <row r="1598">
          <cell r="D1598">
            <v>3250</v>
          </cell>
        </row>
        <row r="1599">
          <cell r="D1599">
            <v>15000</v>
          </cell>
        </row>
        <row r="1600">
          <cell r="D1600">
            <v>800</v>
          </cell>
        </row>
        <row r="1601">
          <cell r="D1601">
            <v>500</v>
          </cell>
        </row>
        <row r="1602">
          <cell r="D1602">
            <v>5000</v>
          </cell>
        </row>
        <row r="1603">
          <cell r="D1603">
            <v>2500</v>
          </cell>
        </row>
        <row r="1604">
          <cell r="D1604">
            <v>1500</v>
          </cell>
        </row>
        <row r="1605">
          <cell r="D1605">
            <v>2000</v>
          </cell>
        </row>
        <row r="1606">
          <cell r="D1606">
            <v>2800</v>
          </cell>
        </row>
        <row r="1607">
          <cell r="D1607">
            <v>6000</v>
          </cell>
        </row>
        <row r="1608">
          <cell r="D1608">
            <v>8000</v>
          </cell>
        </row>
        <row r="1609">
          <cell r="D1609">
            <v>10000</v>
          </cell>
        </row>
        <row r="1610">
          <cell r="D1610">
            <v>1200</v>
          </cell>
        </row>
        <row r="1611">
          <cell r="D1611">
            <v>1500</v>
          </cell>
        </row>
        <row r="1612">
          <cell r="D1612">
            <v>2000</v>
          </cell>
        </row>
        <row r="1613">
          <cell r="D1613">
            <v>800</v>
          </cell>
        </row>
        <row r="1614">
          <cell r="D1614">
            <v>500</v>
          </cell>
        </row>
        <row r="1615">
          <cell r="D1615">
            <v>1000</v>
          </cell>
        </row>
        <row r="1616">
          <cell r="D1616">
            <v>5000</v>
          </cell>
        </row>
        <row r="1617">
          <cell r="D1617">
            <v>8000</v>
          </cell>
        </row>
        <row r="1618">
          <cell r="D1618">
            <v>10000</v>
          </cell>
        </row>
        <row r="1619">
          <cell r="D1619">
            <v>7000</v>
          </cell>
        </row>
        <row r="1620">
          <cell r="D1620">
            <v>1500</v>
          </cell>
        </row>
        <row r="1621">
          <cell r="D1621">
            <v>1500</v>
          </cell>
        </row>
        <row r="1622">
          <cell r="D1622">
            <v>1000</v>
          </cell>
        </row>
        <row r="1623">
          <cell r="D1623">
            <v>5000</v>
          </cell>
        </row>
        <row r="1624">
          <cell r="D1624">
            <v>6900</v>
          </cell>
        </row>
        <row r="1625">
          <cell r="D1625">
            <v>750</v>
          </cell>
        </row>
        <row r="1626">
          <cell r="D1626">
            <v>1000</v>
          </cell>
        </row>
        <row r="1627">
          <cell r="D1627">
            <v>7500</v>
          </cell>
        </row>
        <row r="1628">
          <cell r="D1628">
            <v>8000</v>
          </cell>
        </row>
        <row r="1629">
          <cell r="D1629">
            <v>2000</v>
          </cell>
        </row>
        <row r="1630">
          <cell r="D1630">
            <v>4000</v>
          </cell>
        </row>
        <row r="1631">
          <cell r="D1631">
            <v>6000</v>
          </cell>
        </row>
        <row r="1632">
          <cell r="D1632">
            <v>4000</v>
          </cell>
        </row>
        <row r="1633">
          <cell r="D1633">
            <v>10000</v>
          </cell>
        </row>
        <row r="1634">
          <cell r="D1634">
            <v>4000</v>
          </cell>
        </row>
        <row r="1635">
          <cell r="D1635">
            <v>10000</v>
          </cell>
        </row>
        <row r="1636">
          <cell r="D1636">
            <v>2000</v>
          </cell>
        </row>
        <row r="1637">
          <cell r="D1637">
            <v>2000</v>
          </cell>
        </row>
        <row r="1638">
          <cell r="D1638">
            <v>4500</v>
          </cell>
        </row>
        <row r="1639">
          <cell r="D1639">
            <v>500</v>
          </cell>
        </row>
        <row r="1640">
          <cell r="D1640">
            <v>1000</v>
          </cell>
        </row>
        <row r="1641">
          <cell r="D1641">
            <v>1800</v>
          </cell>
        </row>
        <row r="1642">
          <cell r="D1642">
            <v>400</v>
          </cell>
        </row>
        <row r="1643">
          <cell r="D1643">
            <v>2500</v>
          </cell>
        </row>
        <row r="1644">
          <cell r="D1644">
            <v>1200</v>
          </cell>
        </row>
        <row r="1645">
          <cell r="D1645">
            <v>5000</v>
          </cell>
        </row>
        <row r="1646">
          <cell r="D1646">
            <v>10000</v>
          </cell>
        </row>
        <row r="1647">
          <cell r="D1647">
            <v>5000</v>
          </cell>
        </row>
        <row r="1648">
          <cell r="D1648">
            <v>2000</v>
          </cell>
        </row>
        <row r="1649">
          <cell r="D1649">
            <v>5000</v>
          </cell>
        </row>
        <row r="1650">
          <cell r="D1650">
            <v>2300</v>
          </cell>
        </row>
        <row r="1651">
          <cell r="D1651">
            <v>3800</v>
          </cell>
        </row>
        <row r="1652">
          <cell r="D1652">
            <v>2000</v>
          </cell>
        </row>
        <row r="1653">
          <cell r="D1653">
            <v>2000</v>
          </cell>
        </row>
        <row r="1654">
          <cell r="D1654">
            <v>4500</v>
          </cell>
        </row>
        <row r="1655">
          <cell r="D1655">
            <v>5000</v>
          </cell>
        </row>
        <row r="1656">
          <cell r="D1656">
            <v>1100</v>
          </cell>
        </row>
        <row r="1657">
          <cell r="D1657">
            <v>1500</v>
          </cell>
        </row>
        <row r="1658">
          <cell r="D1658">
            <v>7500</v>
          </cell>
        </row>
        <row r="1659">
          <cell r="D1659">
            <v>25000</v>
          </cell>
        </row>
        <row r="1660">
          <cell r="D1660">
            <v>6000</v>
          </cell>
        </row>
        <row r="1661">
          <cell r="D1661">
            <v>500</v>
          </cell>
        </row>
        <row r="1662">
          <cell r="D1662">
            <v>80</v>
          </cell>
        </row>
        <row r="1663">
          <cell r="D1663">
            <v>7900</v>
          </cell>
        </row>
        <row r="1664">
          <cell r="D1664">
            <v>8000</v>
          </cell>
        </row>
        <row r="1665">
          <cell r="D1665">
            <v>1000</v>
          </cell>
        </row>
        <row r="1666">
          <cell r="D1666">
            <v>2500</v>
          </cell>
        </row>
        <row r="1667">
          <cell r="D1667">
            <v>3500</v>
          </cell>
        </row>
        <row r="1668">
          <cell r="D1668">
            <v>2500</v>
          </cell>
        </row>
        <row r="1669">
          <cell r="D1669">
            <v>3400</v>
          </cell>
        </row>
        <row r="1670">
          <cell r="D1670">
            <v>8000</v>
          </cell>
        </row>
        <row r="1671">
          <cell r="D1671">
            <v>2000</v>
          </cell>
        </row>
        <row r="1672">
          <cell r="D1672">
            <v>1000</v>
          </cell>
        </row>
        <row r="1673">
          <cell r="D1673">
            <v>2000</v>
          </cell>
        </row>
        <row r="1674">
          <cell r="D1674">
            <v>1700</v>
          </cell>
        </row>
        <row r="1675">
          <cell r="D1675">
            <v>2100</v>
          </cell>
        </row>
        <row r="1676">
          <cell r="D1676">
            <v>5000</v>
          </cell>
        </row>
        <row r="1677">
          <cell r="D1677">
            <v>1000</v>
          </cell>
        </row>
        <row r="1678">
          <cell r="D1678">
            <v>3000</v>
          </cell>
        </row>
        <row r="1679">
          <cell r="D1679">
            <v>6000</v>
          </cell>
        </row>
        <row r="1680">
          <cell r="D1680">
            <v>1500</v>
          </cell>
        </row>
        <row r="1681">
          <cell r="D1681">
            <v>2000</v>
          </cell>
        </row>
        <row r="1682">
          <cell r="D1682">
            <v>1000</v>
          </cell>
        </row>
        <row r="1683">
          <cell r="D1683">
            <v>65000</v>
          </cell>
        </row>
        <row r="1684">
          <cell r="D1684">
            <v>6000</v>
          </cell>
        </row>
        <row r="1685">
          <cell r="D1685">
            <v>3500</v>
          </cell>
        </row>
        <row r="1686">
          <cell r="D1686">
            <v>8000</v>
          </cell>
        </row>
        <row r="1687">
          <cell r="D1687">
            <v>350</v>
          </cell>
        </row>
        <row r="1688">
          <cell r="D1688">
            <v>5000</v>
          </cell>
        </row>
        <row r="1689">
          <cell r="D1689">
            <v>10000</v>
          </cell>
        </row>
        <row r="1690">
          <cell r="D1690">
            <v>4000</v>
          </cell>
        </row>
        <row r="1691">
          <cell r="D1691">
            <v>2400</v>
          </cell>
        </row>
        <row r="1692">
          <cell r="D1692">
            <v>2500</v>
          </cell>
        </row>
        <row r="1693">
          <cell r="D1693">
            <v>30000</v>
          </cell>
        </row>
        <row r="1694">
          <cell r="D1694">
            <v>5000</v>
          </cell>
        </row>
        <row r="1695">
          <cell r="D1695">
            <v>3000</v>
          </cell>
        </row>
        <row r="1696">
          <cell r="D1696">
            <v>10000</v>
          </cell>
        </row>
        <row r="1697">
          <cell r="D1697">
            <v>12000</v>
          </cell>
        </row>
        <row r="1698">
          <cell r="D1698">
            <v>300000</v>
          </cell>
        </row>
        <row r="1699">
          <cell r="D1699">
            <v>12500</v>
          </cell>
        </row>
        <row r="1700">
          <cell r="D1700">
            <v>125000</v>
          </cell>
        </row>
        <row r="1701">
          <cell r="D1701">
            <v>5105</v>
          </cell>
        </row>
        <row r="1702">
          <cell r="D1702">
            <v>20000</v>
          </cell>
        </row>
        <row r="1703">
          <cell r="D1703">
            <v>5050</v>
          </cell>
        </row>
        <row r="1704">
          <cell r="D1704">
            <v>16500</v>
          </cell>
        </row>
        <row r="1705">
          <cell r="D1705">
            <v>5000</v>
          </cell>
        </row>
        <row r="1706">
          <cell r="D1706">
            <v>2000</v>
          </cell>
        </row>
        <row r="1707">
          <cell r="D1707">
            <v>2000</v>
          </cell>
        </row>
        <row r="1708">
          <cell r="D1708">
            <v>5500</v>
          </cell>
        </row>
        <row r="1709">
          <cell r="D1709">
            <v>5000</v>
          </cell>
        </row>
        <row r="1710">
          <cell r="D1710">
            <v>7000</v>
          </cell>
        </row>
        <row r="1711">
          <cell r="D1711">
            <v>1750</v>
          </cell>
        </row>
        <row r="1712">
          <cell r="D1712">
            <v>5000</v>
          </cell>
        </row>
        <row r="1713">
          <cell r="D1713">
            <v>10000</v>
          </cell>
        </row>
        <row r="1714">
          <cell r="D1714">
            <v>5000</v>
          </cell>
        </row>
        <row r="1715">
          <cell r="D1715">
            <v>3000</v>
          </cell>
        </row>
        <row r="1716">
          <cell r="D1716">
            <v>25000</v>
          </cell>
        </row>
        <row r="1717">
          <cell r="D1717">
            <v>5000</v>
          </cell>
        </row>
        <row r="1718">
          <cell r="D1718">
            <v>2000</v>
          </cell>
        </row>
        <row r="1719">
          <cell r="D1719">
            <v>3265</v>
          </cell>
        </row>
        <row r="1720">
          <cell r="D1720">
            <v>35000</v>
          </cell>
        </row>
        <row r="1721">
          <cell r="D1721">
            <v>4000</v>
          </cell>
        </row>
        <row r="1722">
          <cell r="D1722">
            <v>4000</v>
          </cell>
        </row>
        <row r="1723">
          <cell r="D1723">
            <v>5000</v>
          </cell>
        </row>
        <row r="1724">
          <cell r="D1724">
            <v>2880</v>
          </cell>
        </row>
        <row r="1725">
          <cell r="D1725">
            <v>10000</v>
          </cell>
        </row>
        <row r="1726">
          <cell r="D1726">
            <v>6000</v>
          </cell>
        </row>
        <row r="1727">
          <cell r="D1727">
            <v>5500</v>
          </cell>
        </row>
        <row r="1728">
          <cell r="D1728">
            <v>6500</v>
          </cell>
        </row>
        <row r="1729">
          <cell r="D1729">
            <v>3000</v>
          </cell>
        </row>
        <row r="1730">
          <cell r="D1730">
            <v>1250</v>
          </cell>
        </row>
        <row r="1731">
          <cell r="D1731">
            <v>10000</v>
          </cell>
        </row>
        <row r="1732">
          <cell r="D1732">
            <v>3000</v>
          </cell>
        </row>
        <row r="1733">
          <cell r="D1733">
            <v>1000</v>
          </cell>
        </row>
        <row r="1734">
          <cell r="D1734">
            <v>4000</v>
          </cell>
        </row>
        <row r="1735">
          <cell r="D1735">
            <v>10000</v>
          </cell>
        </row>
        <row r="1736">
          <cell r="D1736">
            <v>4500</v>
          </cell>
        </row>
        <row r="1737">
          <cell r="D1737">
            <v>1000</v>
          </cell>
        </row>
        <row r="1738">
          <cell r="D1738">
            <v>3000</v>
          </cell>
        </row>
        <row r="1739">
          <cell r="D1739">
            <v>4000</v>
          </cell>
        </row>
        <row r="1740">
          <cell r="D1740">
            <v>5000</v>
          </cell>
        </row>
        <row r="1741">
          <cell r="D1741">
            <v>1000</v>
          </cell>
        </row>
        <row r="1742">
          <cell r="D1742">
            <v>3000</v>
          </cell>
        </row>
        <row r="1743">
          <cell r="D1743">
            <v>1200</v>
          </cell>
        </row>
        <row r="1744">
          <cell r="D1744">
            <v>2000</v>
          </cell>
        </row>
        <row r="1745">
          <cell r="D1745">
            <v>6000</v>
          </cell>
        </row>
        <row r="1746">
          <cell r="D1746">
            <v>5500</v>
          </cell>
        </row>
        <row r="1747">
          <cell r="D1747">
            <v>7000</v>
          </cell>
        </row>
        <row r="1748">
          <cell r="D1748">
            <v>15000</v>
          </cell>
        </row>
        <row r="1749">
          <cell r="D1749">
            <v>9000</v>
          </cell>
        </row>
        <row r="1750">
          <cell r="D1750">
            <v>50000</v>
          </cell>
        </row>
        <row r="1751">
          <cell r="D1751">
            <v>10050</v>
          </cell>
        </row>
        <row r="1752">
          <cell r="D1752">
            <v>5000</v>
          </cell>
        </row>
        <row r="1753">
          <cell r="D1753">
            <v>10000</v>
          </cell>
        </row>
        <row r="1754">
          <cell r="D1754">
            <v>1200</v>
          </cell>
        </row>
        <row r="1755">
          <cell r="D1755">
            <v>15000</v>
          </cell>
        </row>
        <row r="1756">
          <cell r="D1756">
            <v>8500</v>
          </cell>
        </row>
        <row r="1757">
          <cell r="D1757">
            <v>25</v>
          </cell>
        </row>
        <row r="1758">
          <cell r="D1758">
            <v>5500</v>
          </cell>
        </row>
        <row r="1759">
          <cell r="D1759">
            <v>5000</v>
          </cell>
        </row>
        <row r="1760">
          <cell r="D1760">
            <v>1000</v>
          </cell>
        </row>
        <row r="1761">
          <cell r="D1761">
            <v>5000</v>
          </cell>
        </row>
        <row r="1762">
          <cell r="D1762">
            <v>5000</v>
          </cell>
        </row>
        <row r="1763">
          <cell r="D1763">
            <v>100</v>
          </cell>
        </row>
        <row r="1764">
          <cell r="D1764">
            <v>100</v>
          </cell>
        </row>
        <row r="1765">
          <cell r="D1765">
            <v>12000</v>
          </cell>
        </row>
        <row r="1766">
          <cell r="D1766">
            <v>11000</v>
          </cell>
        </row>
        <row r="1767">
          <cell r="D1767">
            <v>12500</v>
          </cell>
        </row>
        <row r="1768">
          <cell r="D1768">
            <v>1500</v>
          </cell>
        </row>
        <row r="1769">
          <cell r="D1769">
            <v>5000</v>
          </cell>
        </row>
        <row r="1770">
          <cell r="D1770">
            <v>5000</v>
          </cell>
        </row>
        <row r="1771">
          <cell r="D1771">
            <v>40000</v>
          </cell>
        </row>
        <row r="1772">
          <cell r="D1772">
            <v>24500</v>
          </cell>
        </row>
        <row r="1773">
          <cell r="D1773">
            <v>4200</v>
          </cell>
        </row>
        <row r="1774">
          <cell r="D1774">
            <v>5500</v>
          </cell>
        </row>
        <row r="1775">
          <cell r="D1775">
            <v>30000</v>
          </cell>
        </row>
        <row r="1776">
          <cell r="D1776">
            <v>2500</v>
          </cell>
        </row>
        <row r="1777">
          <cell r="D1777">
            <v>32500</v>
          </cell>
        </row>
        <row r="1778">
          <cell r="D1778">
            <v>5000</v>
          </cell>
        </row>
        <row r="1779">
          <cell r="D1779">
            <v>4800</v>
          </cell>
        </row>
        <row r="1780">
          <cell r="D1780">
            <v>50000</v>
          </cell>
        </row>
        <row r="1781">
          <cell r="D1781">
            <v>11000</v>
          </cell>
        </row>
        <row r="1782">
          <cell r="D1782">
            <v>30000</v>
          </cell>
        </row>
        <row r="1783">
          <cell r="D1783">
            <v>5500</v>
          </cell>
        </row>
        <row r="1784">
          <cell r="D1784">
            <v>35000</v>
          </cell>
        </row>
        <row r="1785">
          <cell r="D1785">
            <v>40000</v>
          </cell>
        </row>
        <row r="1786">
          <cell r="D1786">
            <v>5000</v>
          </cell>
        </row>
        <row r="1787">
          <cell r="D1787">
            <v>24000</v>
          </cell>
        </row>
        <row r="1788">
          <cell r="D1788">
            <v>1900</v>
          </cell>
        </row>
        <row r="1789">
          <cell r="D1789">
            <v>10000</v>
          </cell>
        </row>
        <row r="1790">
          <cell r="D1790">
            <v>5500</v>
          </cell>
        </row>
        <row r="1791">
          <cell r="D1791">
            <v>8000</v>
          </cell>
        </row>
        <row r="1792">
          <cell r="D1792">
            <v>33000</v>
          </cell>
        </row>
        <row r="1793">
          <cell r="D1793">
            <v>3000</v>
          </cell>
        </row>
        <row r="1794">
          <cell r="D1794">
            <v>25000</v>
          </cell>
        </row>
        <row r="1795">
          <cell r="D1795">
            <v>3000</v>
          </cell>
        </row>
        <row r="1796">
          <cell r="D1796">
            <v>9000</v>
          </cell>
        </row>
        <row r="1797">
          <cell r="D1797">
            <v>28000</v>
          </cell>
        </row>
        <row r="1798">
          <cell r="D1798">
            <v>19000</v>
          </cell>
        </row>
        <row r="1799">
          <cell r="D1799">
            <v>10000</v>
          </cell>
        </row>
        <row r="1800">
          <cell r="D1800">
            <v>16000</v>
          </cell>
        </row>
        <row r="1801">
          <cell r="D1801">
            <v>4000</v>
          </cell>
        </row>
        <row r="1802">
          <cell r="D1802">
            <v>46260</v>
          </cell>
        </row>
        <row r="1803">
          <cell r="D1803">
            <v>17000</v>
          </cell>
        </row>
        <row r="1804">
          <cell r="D1804">
            <v>3500</v>
          </cell>
        </row>
        <row r="1805">
          <cell r="D1805">
            <v>17500</v>
          </cell>
        </row>
        <row r="1806">
          <cell r="D1806">
            <v>15500</v>
          </cell>
        </row>
        <row r="1807">
          <cell r="D1807">
            <v>22500</v>
          </cell>
        </row>
        <row r="1808">
          <cell r="D1808">
            <v>20000</v>
          </cell>
        </row>
        <row r="1809">
          <cell r="D1809">
            <v>5000</v>
          </cell>
        </row>
        <row r="1810">
          <cell r="D1810">
            <v>28000</v>
          </cell>
        </row>
        <row r="1811">
          <cell r="D1811">
            <v>3500</v>
          </cell>
        </row>
        <row r="1812">
          <cell r="D1812">
            <v>450</v>
          </cell>
        </row>
        <row r="1813">
          <cell r="D1813">
            <v>54000</v>
          </cell>
        </row>
        <row r="1814">
          <cell r="D1814">
            <v>6500</v>
          </cell>
        </row>
        <row r="1815">
          <cell r="D1815">
            <v>8750</v>
          </cell>
        </row>
        <row r="1816">
          <cell r="D1816">
            <v>12000</v>
          </cell>
        </row>
        <row r="1817">
          <cell r="D1817">
            <v>3000</v>
          </cell>
        </row>
        <row r="1818">
          <cell r="D1818">
            <v>25000</v>
          </cell>
        </row>
        <row r="1819">
          <cell r="D1819">
            <v>18000</v>
          </cell>
        </row>
        <row r="1820">
          <cell r="D1820">
            <v>15000</v>
          </cell>
        </row>
        <row r="1821">
          <cell r="D1821">
            <v>1200</v>
          </cell>
        </row>
        <row r="1822">
          <cell r="D1822">
            <v>26000</v>
          </cell>
        </row>
        <row r="1823">
          <cell r="D1823">
            <v>2500</v>
          </cell>
        </row>
        <row r="1824">
          <cell r="D1824">
            <v>300</v>
          </cell>
        </row>
        <row r="1825">
          <cell r="D1825">
            <v>700</v>
          </cell>
        </row>
        <row r="1826">
          <cell r="D1826">
            <v>3000</v>
          </cell>
        </row>
        <row r="1827">
          <cell r="D1827">
            <v>2000</v>
          </cell>
        </row>
        <row r="1828">
          <cell r="D1828">
            <v>2000</v>
          </cell>
        </row>
        <row r="1829">
          <cell r="D1829">
            <v>8000</v>
          </cell>
        </row>
        <row r="1830">
          <cell r="D1830">
            <v>20000</v>
          </cell>
        </row>
        <row r="1831">
          <cell r="D1831">
            <v>1500</v>
          </cell>
        </row>
        <row r="1832">
          <cell r="D1832">
            <v>15000</v>
          </cell>
        </row>
        <row r="1833">
          <cell r="D1833">
            <v>1000</v>
          </cell>
        </row>
        <row r="1834">
          <cell r="D1834">
            <v>350</v>
          </cell>
        </row>
        <row r="1835">
          <cell r="D1835">
            <v>400</v>
          </cell>
        </row>
        <row r="1836">
          <cell r="D1836">
            <v>10000</v>
          </cell>
        </row>
        <row r="1837">
          <cell r="D1837">
            <v>500</v>
          </cell>
        </row>
        <row r="1838">
          <cell r="D1838">
            <v>5000</v>
          </cell>
        </row>
        <row r="1839">
          <cell r="D1839">
            <v>600</v>
          </cell>
        </row>
        <row r="1840">
          <cell r="D1840">
            <v>1000</v>
          </cell>
        </row>
        <row r="1841">
          <cell r="D1841">
            <v>1000</v>
          </cell>
        </row>
        <row r="1842">
          <cell r="D1842">
            <v>900</v>
          </cell>
        </row>
        <row r="1843">
          <cell r="D1843">
            <v>2000</v>
          </cell>
        </row>
        <row r="1844">
          <cell r="D1844">
            <v>2000</v>
          </cell>
        </row>
        <row r="1845">
          <cell r="D1845">
            <v>10000</v>
          </cell>
        </row>
        <row r="1846">
          <cell r="D1846">
            <v>1500</v>
          </cell>
        </row>
        <row r="1847">
          <cell r="D1847">
            <v>1000</v>
          </cell>
        </row>
        <row r="1848">
          <cell r="D1848">
            <v>15000</v>
          </cell>
        </row>
        <row r="1849">
          <cell r="D1849">
            <v>2500</v>
          </cell>
        </row>
        <row r="1850">
          <cell r="D1850">
            <v>3000</v>
          </cell>
        </row>
        <row r="1851">
          <cell r="D1851">
            <v>300</v>
          </cell>
        </row>
        <row r="1852">
          <cell r="D1852">
            <v>9000</v>
          </cell>
        </row>
        <row r="1853">
          <cell r="D1853">
            <v>1300</v>
          </cell>
        </row>
        <row r="1854">
          <cell r="D1854">
            <v>15000</v>
          </cell>
        </row>
        <row r="1855">
          <cell r="D1855">
            <v>800</v>
          </cell>
        </row>
        <row r="1856">
          <cell r="D1856">
            <v>15000</v>
          </cell>
        </row>
        <row r="1857">
          <cell r="D1857">
            <v>8750</v>
          </cell>
        </row>
        <row r="1858">
          <cell r="D1858">
            <v>2000</v>
          </cell>
        </row>
        <row r="1859">
          <cell r="D1859">
            <v>3000</v>
          </cell>
        </row>
        <row r="1860">
          <cell r="D1860">
            <v>5555.55</v>
          </cell>
        </row>
        <row r="1861">
          <cell r="D1861">
            <v>3000</v>
          </cell>
        </row>
        <row r="1862">
          <cell r="D1862">
            <v>750</v>
          </cell>
        </row>
        <row r="1863">
          <cell r="D1863">
            <v>250000</v>
          </cell>
        </row>
        <row r="1864">
          <cell r="D1864">
            <v>18000</v>
          </cell>
        </row>
        <row r="1865">
          <cell r="D1865">
            <v>2500</v>
          </cell>
        </row>
        <row r="1866">
          <cell r="D1866">
            <v>6500</v>
          </cell>
        </row>
        <row r="1867">
          <cell r="D1867">
            <v>110000</v>
          </cell>
        </row>
        <row r="1868">
          <cell r="D1868">
            <v>25000</v>
          </cell>
        </row>
        <row r="1869">
          <cell r="D1869">
            <v>20000</v>
          </cell>
        </row>
        <row r="1870">
          <cell r="D1870">
            <v>25000</v>
          </cell>
        </row>
        <row r="1871">
          <cell r="D1871">
            <v>10000</v>
          </cell>
        </row>
        <row r="1872">
          <cell r="D1872">
            <v>3500</v>
          </cell>
        </row>
        <row r="1873">
          <cell r="D1873">
            <v>6500</v>
          </cell>
        </row>
        <row r="1874">
          <cell r="D1874">
            <v>20000</v>
          </cell>
        </row>
        <row r="1875">
          <cell r="D1875">
            <v>8000</v>
          </cell>
        </row>
        <row r="1876">
          <cell r="D1876">
            <v>160000</v>
          </cell>
        </row>
        <row r="1877">
          <cell r="D1877">
            <v>10000</v>
          </cell>
        </row>
        <row r="1878">
          <cell r="D1878">
            <v>280</v>
          </cell>
        </row>
        <row r="1879">
          <cell r="D1879">
            <v>60</v>
          </cell>
        </row>
        <row r="1880">
          <cell r="D1880">
            <v>8000</v>
          </cell>
        </row>
        <row r="1881">
          <cell r="D1881">
            <v>5000</v>
          </cell>
        </row>
        <row r="1882">
          <cell r="D1882">
            <v>5000</v>
          </cell>
        </row>
        <row r="1883">
          <cell r="D1883">
            <v>2000</v>
          </cell>
        </row>
        <row r="1884">
          <cell r="D1884">
            <v>3350</v>
          </cell>
        </row>
        <row r="1885">
          <cell r="D1885">
            <v>999</v>
          </cell>
        </row>
        <row r="1886">
          <cell r="D1886">
            <v>1000</v>
          </cell>
        </row>
        <row r="1887">
          <cell r="D1887">
            <v>4575</v>
          </cell>
        </row>
        <row r="1888">
          <cell r="D1888">
            <v>1200</v>
          </cell>
        </row>
        <row r="1889">
          <cell r="D1889">
            <v>3000</v>
          </cell>
        </row>
        <row r="1890">
          <cell r="D1890">
            <v>2500</v>
          </cell>
        </row>
        <row r="1891">
          <cell r="D1891">
            <v>2000</v>
          </cell>
        </row>
        <row r="1892">
          <cell r="D1892">
            <v>12000</v>
          </cell>
        </row>
        <row r="1893">
          <cell r="D1893">
            <v>10000</v>
          </cell>
        </row>
        <row r="1894">
          <cell r="D1894">
            <v>500</v>
          </cell>
        </row>
        <row r="1895">
          <cell r="D1895">
            <v>2500</v>
          </cell>
        </row>
        <row r="1896">
          <cell r="D1896">
            <v>1000</v>
          </cell>
        </row>
        <row r="1897">
          <cell r="D1897">
            <v>9072</v>
          </cell>
        </row>
        <row r="1898">
          <cell r="D1898">
            <v>451</v>
          </cell>
        </row>
        <row r="1899">
          <cell r="D1899">
            <v>6350</v>
          </cell>
        </row>
        <row r="1900">
          <cell r="D1900">
            <v>1000</v>
          </cell>
        </row>
        <row r="1901">
          <cell r="D1901">
            <v>900</v>
          </cell>
        </row>
        <row r="1902">
          <cell r="D1902">
            <v>2500</v>
          </cell>
        </row>
        <row r="1903">
          <cell r="D1903">
            <v>99000</v>
          </cell>
        </row>
        <row r="1904">
          <cell r="D1904">
            <v>1000</v>
          </cell>
        </row>
        <row r="1905">
          <cell r="D1905">
            <v>3000</v>
          </cell>
        </row>
        <row r="1906">
          <cell r="D1906">
            <v>50000</v>
          </cell>
        </row>
        <row r="1907">
          <cell r="D1907">
            <v>25000</v>
          </cell>
        </row>
        <row r="1908">
          <cell r="D1908">
            <v>50000</v>
          </cell>
        </row>
        <row r="1909">
          <cell r="D1909">
            <v>30000</v>
          </cell>
        </row>
        <row r="1910">
          <cell r="D1910">
            <v>25000</v>
          </cell>
        </row>
        <row r="1911">
          <cell r="D1911">
            <v>35000</v>
          </cell>
        </row>
        <row r="1912">
          <cell r="D1912">
            <v>85000</v>
          </cell>
        </row>
        <row r="1913">
          <cell r="D1913">
            <v>42500</v>
          </cell>
        </row>
        <row r="1914">
          <cell r="D1914">
            <v>5000</v>
          </cell>
        </row>
        <row r="1915">
          <cell r="D1915">
            <v>48000</v>
          </cell>
        </row>
        <row r="1916">
          <cell r="D1916">
            <v>666</v>
          </cell>
        </row>
        <row r="1917">
          <cell r="D1917">
            <v>500</v>
          </cell>
        </row>
        <row r="1918">
          <cell r="D1918">
            <v>20000</v>
          </cell>
        </row>
        <row r="1919">
          <cell r="D1919">
            <v>390000</v>
          </cell>
        </row>
        <row r="1920">
          <cell r="D1920">
            <v>25000</v>
          </cell>
        </row>
        <row r="1921">
          <cell r="D1921">
            <v>500</v>
          </cell>
        </row>
        <row r="1922">
          <cell r="D1922">
            <v>10000</v>
          </cell>
        </row>
        <row r="1923">
          <cell r="D1923">
            <v>1500</v>
          </cell>
        </row>
        <row r="1924">
          <cell r="D1924">
            <v>2000</v>
          </cell>
        </row>
        <row r="1925">
          <cell r="D1925">
            <v>125</v>
          </cell>
        </row>
        <row r="1926">
          <cell r="D1926">
            <v>3000</v>
          </cell>
        </row>
        <row r="1927">
          <cell r="D1927">
            <v>1500</v>
          </cell>
        </row>
        <row r="1928">
          <cell r="D1928">
            <v>1500</v>
          </cell>
        </row>
        <row r="1929">
          <cell r="D1929">
            <v>600</v>
          </cell>
        </row>
        <row r="1930">
          <cell r="D1930">
            <v>2550</v>
          </cell>
        </row>
        <row r="1931">
          <cell r="D1931">
            <v>3200</v>
          </cell>
        </row>
        <row r="1932">
          <cell r="D1932">
            <v>1000</v>
          </cell>
        </row>
        <row r="1933">
          <cell r="D1933">
            <v>2000</v>
          </cell>
        </row>
        <row r="1934">
          <cell r="D1934">
            <v>5250</v>
          </cell>
        </row>
        <row r="1935">
          <cell r="D1935">
            <v>6000</v>
          </cell>
        </row>
        <row r="1936">
          <cell r="D1936">
            <v>5000</v>
          </cell>
        </row>
        <row r="1937">
          <cell r="D1937">
            <v>2500</v>
          </cell>
        </row>
        <row r="1938">
          <cell r="D1938">
            <v>7500</v>
          </cell>
        </row>
        <row r="1939">
          <cell r="D1939">
            <v>600</v>
          </cell>
        </row>
        <row r="1940">
          <cell r="D1940">
            <v>15000</v>
          </cell>
        </row>
        <row r="1941">
          <cell r="D1941">
            <v>10000</v>
          </cell>
        </row>
        <row r="1942">
          <cell r="D1942">
            <v>650</v>
          </cell>
        </row>
        <row r="1943">
          <cell r="D1943">
            <v>250000</v>
          </cell>
        </row>
        <row r="1944">
          <cell r="D1944">
            <v>6000</v>
          </cell>
        </row>
        <row r="1945">
          <cell r="D1945">
            <v>10000</v>
          </cell>
        </row>
        <row r="1946">
          <cell r="D1946">
            <v>40000</v>
          </cell>
        </row>
        <row r="1947">
          <cell r="D1947">
            <v>100000</v>
          </cell>
        </row>
        <row r="1948">
          <cell r="D1948">
            <v>7500</v>
          </cell>
        </row>
        <row r="1949">
          <cell r="D1949">
            <v>800</v>
          </cell>
        </row>
        <row r="1950">
          <cell r="D1950">
            <v>100000</v>
          </cell>
        </row>
        <row r="1951">
          <cell r="D1951">
            <v>50000</v>
          </cell>
        </row>
        <row r="1952">
          <cell r="D1952">
            <v>48000</v>
          </cell>
        </row>
        <row r="1953">
          <cell r="D1953">
            <v>50000</v>
          </cell>
        </row>
        <row r="1954">
          <cell r="D1954">
            <v>35000</v>
          </cell>
        </row>
        <row r="1955">
          <cell r="D1955">
            <v>15000</v>
          </cell>
        </row>
        <row r="1956">
          <cell r="D1956">
            <v>50000</v>
          </cell>
        </row>
        <row r="1957">
          <cell r="D1957">
            <v>42000</v>
          </cell>
        </row>
        <row r="1958">
          <cell r="D1958">
            <v>60000</v>
          </cell>
        </row>
        <row r="1959">
          <cell r="D1959">
            <v>30000</v>
          </cell>
        </row>
        <row r="1960">
          <cell r="D1960">
            <v>7000</v>
          </cell>
        </row>
        <row r="1961">
          <cell r="D1961">
            <v>10000</v>
          </cell>
        </row>
        <row r="1962">
          <cell r="D1962">
            <v>70000</v>
          </cell>
        </row>
        <row r="1963">
          <cell r="D1963">
            <v>10000</v>
          </cell>
        </row>
        <row r="1964">
          <cell r="D1964">
            <v>10000</v>
          </cell>
        </row>
        <row r="1965">
          <cell r="D1965">
            <v>19000</v>
          </cell>
        </row>
        <row r="1966">
          <cell r="D1966">
            <v>89200</v>
          </cell>
        </row>
        <row r="1967">
          <cell r="D1967">
            <v>5000</v>
          </cell>
        </row>
        <row r="1968">
          <cell r="D1968">
            <v>100000</v>
          </cell>
        </row>
        <row r="1969">
          <cell r="D1969">
            <v>20000</v>
          </cell>
        </row>
        <row r="1970">
          <cell r="D1970">
            <v>50000</v>
          </cell>
        </row>
        <row r="1971">
          <cell r="D1971">
            <v>20000</v>
          </cell>
        </row>
        <row r="1972">
          <cell r="D1972">
            <v>5000</v>
          </cell>
        </row>
        <row r="1973">
          <cell r="D1973">
            <v>400000</v>
          </cell>
        </row>
        <row r="1974">
          <cell r="D1974">
            <v>2500</v>
          </cell>
        </row>
        <row r="1975">
          <cell r="D1975">
            <v>198000</v>
          </cell>
        </row>
        <row r="1976">
          <cell r="D1976">
            <v>20000</v>
          </cell>
        </row>
        <row r="1977">
          <cell r="D1977">
            <v>16000</v>
          </cell>
        </row>
        <row r="1978">
          <cell r="D1978">
            <v>4000</v>
          </cell>
        </row>
        <row r="1979">
          <cell r="D1979">
            <v>50000</v>
          </cell>
        </row>
        <row r="1980">
          <cell r="D1980">
            <v>50000</v>
          </cell>
        </row>
        <row r="1981">
          <cell r="D1981">
            <v>200000</v>
          </cell>
        </row>
        <row r="1982">
          <cell r="D1982">
            <v>50000</v>
          </cell>
        </row>
        <row r="1983">
          <cell r="D1983">
            <v>7500</v>
          </cell>
        </row>
        <row r="1984">
          <cell r="D1984">
            <v>180000</v>
          </cell>
        </row>
        <row r="1985">
          <cell r="D1985">
            <v>33000</v>
          </cell>
        </row>
        <row r="1986">
          <cell r="D1986">
            <v>15000</v>
          </cell>
        </row>
        <row r="1987">
          <cell r="D1987">
            <v>1600</v>
          </cell>
        </row>
        <row r="1988">
          <cell r="D1988">
            <v>2000</v>
          </cell>
        </row>
        <row r="1989">
          <cell r="D1989">
            <v>5500</v>
          </cell>
        </row>
        <row r="1990">
          <cell r="D1990">
            <v>6000</v>
          </cell>
        </row>
        <row r="1991">
          <cell r="D1991">
            <v>5000</v>
          </cell>
        </row>
        <row r="1992">
          <cell r="D1992">
            <v>3000</v>
          </cell>
        </row>
        <row r="1993">
          <cell r="D1993">
            <v>2000</v>
          </cell>
        </row>
        <row r="1994">
          <cell r="D1994">
            <v>1500</v>
          </cell>
        </row>
        <row r="1995">
          <cell r="D1995">
            <v>2000</v>
          </cell>
        </row>
        <row r="1996">
          <cell r="D1996">
            <v>3200</v>
          </cell>
        </row>
        <row r="1997">
          <cell r="D1997">
            <v>1000</v>
          </cell>
        </row>
        <row r="1998">
          <cell r="D1998">
            <v>133800</v>
          </cell>
        </row>
        <row r="1999">
          <cell r="D1999">
            <v>6500</v>
          </cell>
        </row>
        <row r="2000">
          <cell r="D2000">
            <v>2500</v>
          </cell>
        </row>
        <row r="2001">
          <cell r="D2001">
            <v>31000</v>
          </cell>
        </row>
        <row r="2002">
          <cell r="D2002">
            <v>5000</v>
          </cell>
        </row>
        <row r="2003">
          <cell r="D2003">
            <v>55000</v>
          </cell>
        </row>
        <row r="2004">
          <cell r="D2004">
            <v>50000</v>
          </cell>
        </row>
        <row r="2005">
          <cell r="D2005">
            <v>500</v>
          </cell>
        </row>
        <row r="2006">
          <cell r="D2006">
            <v>50000</v>
          </cell>
        </row>
        <row r="2007">
          <cell r="D2007">
            <v>30000</v>
          </cell>
        </row>
        <row r="2008">
          <cell r="D2008">
            <v>50000</v>
          </cell>
        </row>
        <row r="2009">
          <cell r="D2009">
            <v>10000</v>
          </cell>
        </row>
        <row r="2010">
          <cell r="D2010">
            <v>1570.79</v>
          </cell>
        </row>
        <row r="2011">
          <cell r="D2011">
            <v>50000</v>
          </cell>
        </row>
        <row r="2012">
          <cell r="D2012">
            <v>30000</v>
          </cell>
        </row>
        <row r="2013">
          <cell r="D2013">
            <v>50000</v>
          </cell>
        </row>
        <row r="2014">
          <cell r="D2014">
            <v>5000</v>
          </cell>
        </row>
        <row r="2015">
          <cell r="D2015">
            <v>160000</v>
          </cell>
        </row>
        <row r="2016">
          <cell r="D2016">
            <v>30000</v>
          </cell>
        </row>
        <row r="2017">
          <cell r="D2017">
            <v>7200</v>
          </cell>
        </row>
        <row r="2018">
          <cell r="D2018">
            <v>10000</v>
          </cell>
        </row>
        <row r="2019">
          <cell r="D2019">
            <v>25000</v>
          </cell>
        </row>
        <row r="2020">
          <cell r="D2020">
            <v>65000</v>
          </cell>
        </row>
        <row r="2021">
          <cell r="D2021">
            <v>40000</v>
          </cell>
        </row>
        <row r="2022">
          <cell r="D2022">
            <v>1500</v>
          </cell>
        </row>
        <row r="2023">
          <cell r="D2023">
            <v>5000</v>
          </cell>
        </row>
        <row r="2024">
          <cell r="D2024">
            <v>100000</v>
          </cell>
        </row>
        <row r="2025">
          <cell r="D2025">
            <v>100000</v>
          </cell>
        </row>
        <row r="2026">
          <cell r="D2026">
            <v>4000</v>
          </cell>
        </row>
        <row r="2027">
          <cell r="D2027">
            <v>80000</v>
          </cell>
        </row>
        <row r="2028">
          <cell r="D2028">
            <v>25000</v>
          </cell>
        </row>
        <row r="2029">
          <cell r="D2029">
            <v>100000</v>
          </cell>
        </row>
        <row r="2030">
          <cell r="D2030">
            <v>3000</v>
          </cell>
        </row>
        <row r="2031">
          <cell r="D2031">
            <v>2500</v>
          </cell>
        </row>
        <row r="2032">
          <cell r="D2032">
            <v>32768</v>
          </cell>
        </row>
        <row r="2033">
          <cell r="D2033">
            <v>50000</v>
          </cell>
        </row>
        <row r="2034">
          <cell r="D2034">
            <v>25000</v>
          </cell>
        </row>
        <row r="2035">
          <cell r="D2035">
            <v>25000</v>
          </cell>
        </row>
        <row r="2036">
          <cell r="D2036">
            <v>78000</v>
          </cell>
        </row>
        <row r="2037">
          <cell r="D2037">
            <v>80000</v>
          </cell>
        </row>
        <row r="2038">
          <cell r="D2038">
            <v>30000</v>
          </cell>
        </row>
        <row r="2039">
          <cell r="D2039">
            <v>10000</v>
          </cell>
        </row>
        <row r="2040">
          <cell r="D2040">
            <v>8000</v>
          </cell>
        </row>
        <row r="2041">
          <cell r="D2041">
            <v>125000</v>
          </cell>
        </row>
        <row r="2042">
          <cell r="D2042">
            <v>3000</v>
          </cell>
        </row>
        <row r="2043">
          <cell r="D2043">
            <v>9500</v>
          </cell>
        </row>
        <row r="2044">
          <cell r="D2044">
            <v>10000</v>
          </cell>
        </row>
        <row r="2045">
          <cell r="D2045">
            <v>1385</v>
          </cell>
        </row>
        <row r="2046">
          <cell r="D2046">
            <v>15000</v>
          </cell>
        </row>
        <row r="2047">
          <cell r="D2047">
            <v>4900</v>
          </cell>
        </row>
        <row r="2048">
          <cell r="D2048">
            <v>10000</v>
          </cell>
        </row>
        <row r="2049">
          <cell r="D2049">
            <v>98000</v>
          </cell>
        </row>
        <row r="2050">
          <cell r="D2050">
            <v>85000</v>
          </cell>
        </row>
        <row r="2051">
          <cell r="D2051">
            <v>50000</v>
          </cell>
        </row>
        <row r="2052">
          <cell r="D2052">
            <v>10000</v>
          </cell>
        </row>
        <row r="2053">
          <cell r="D2053">
            <v>8000</v>
          </cell>
        </row>
        <row r="2054">
          <cell r="D2054">
            <v>50000</v>
          </cell>
        </row>
        <row r="2055">
          <cell r="D2055">
            <v>5000</v>
          </cell>
        </row>
        <row r="2056">
          <cell r="D2056">
            <v>35000</v>
          </cell>
        </row>
        <row r="2057">
          <cell r="D2057">
            <v>6000</v>
          </cell>
        </row>
        <row r="2058">
          <cell r="D2058">
            <v>50000</v>
          </cell>
        </row>
        <row r="2059">
          <cell r="D2059">
            <v>15000</v>
          </cell>
        </row>
        <row r="2060">
          <cell r="D2060">
            <v>2560</v>
          </cell>
        </row>
        <row r="2061">
          <cell r="D2061">
            <v>30000</v>
          </cell>
        </row>
        <row r="2062">
          <cell r="D2062">
            <v>25000</v>
          </cell>
        </row>
        <row r="2063">
          <cell r="D2063">
            <v>5000</v>
          </cell>
        </row>
        <row r="2064">
          <cell r="D2064">
            <v>100000</v>
          </cell>
        </row>
        <row r="2065">
          <cell r="D2065">
            <v>4000</v>
          </cell>
        </row>
        <row r="2066">
          <cell r="D2066">
            <v>261962</v>
          </cell>
        </row>
        <row r="2067">
          <cell r="D2067">
            <v>40000</v>
          </cell>
        </row>
        <row r="2068">
          <cell r="D2068">
            <v>2000</v>
          </cell>
        </row>
        <row r="2069">
          <cell r="D2069">
            <v>495</v>
          </cell>
        </row>
        <row r="2070">
          <cell r="D2070">
            <v>25000</v>
          </cell>
        </row>
        <row r="2071">
          <cell r="D2071">
            <v>50000</v>
          </cell>
        </row>
        <row r="2072">
          <cell r="D2072">
            <v>125000</v>
          </cell>
        </row>
        <row r="2073">
          <cell r="D2073">
            <v>20000</v>
          </cell>
        </row>
        <row r="2074">
          <cell r="D2074">
            <v>71500</v>
          </cell>
        </row>
        <row r="2075">
          <cell r="D2075">
            <v>100000</v>
          </cell>
        </row>
        <row r="2076">
          <cell r="D2076">
            <v>600</v>
          </cell>
        </row>
        <row r="2077">
          <cell r="D2077">
            <v>9999</v>
          </cell>
        </row>
        <row r="2078">
          <cell r="D2078">
            <v>179000</v>
          </cell>
        </row>
        <row r="2079">
          <cell r="D2079">
            <v>50000</v>
          </cell>
        </row>
        <row r="2080">
          <cell r="D2080">
            <v>20000</v>
          </cell>
        </row>
        <row r="2081">
          <cell r="D2081">
            <v>10000</v>
          </cell>
        </row>
        <row r="2082">
          <cell r="D2082">
            <v>1000</v>
          </cell>
        </row>
        <row r="2083">
          <cell r="D2083">
            <v>3500</v>
          </cell>
        </row>
        <row r="2084">
          <cell r="D2084">
            <v>1500</v>
          </cell>
        </row>
        <row r="2085">
          <cell r="D2085">
            <v>750</v>
          </cell>
        </row>
        <row r="2086">
          <cell r="D2086">
            <v>3000</v>
          </cell>
        </row>
        <row r="2087">
          <cell r="D2087">
            <v>6000</v>
          </cell>
        </row>
        <row r="2088">
          <cell r="D2088">
            <v>4000</v>
          </cell>
        </row>
        <row r="2089">
          <cell r="D2089">
            <v>1500</v>
          </cell>
        </row>
        <row r="2090">
          <cell r="D2090">
            <v>3000</v>
          </cell>
        </row>
        <row r="2091">
          <cell r="D2091">
            <v>2500</v>
          </cell>
        </row>
        <row r="2092">
          <cell r="D2092">
            <v>8000</v>
          </cell>
        </row>
        <row r="2093">
          <cell r="D2093">
            <v>18000</v>
          </cell>
        </row>
        <row r="2094">
          <cell r="D2094">
            <v>6000</v>
          </cell>
        </row>
        <row r="2095">
          <cell r="D2095">
            <v>1500</v>
          </cell>
        </row>
        <row r="2096">
          <cell r="D2096">
            <v>3500</v>
          </cell>
        </row>
        <row r="2097">
          <cell r="D2097">
            <v>2500</v>
          </cell>
        </row>
        <row r="2098">
          <cell r="D2098">
            <v>600</v>
          </cell>
        </row>
        <row r="2099">
          <cell r="D2099">
            <v>3000</v>
          </cell>
        </row>
        <row r="2100">
          <cell r="D2100">
            <v>6000</v>
          </cell>
        </row>
        <row r="2101">
          <cell r="D2101">
            <v>3000</v>
          </cell>
        </row>
        <row r="2102">
          <cell r="D2102">
            <v>600</v>
          </cell>
        </row>
        <row r="2103">
          <cell r="D2103">
            <v>2000</v>
          </cell>
        </row>
        <row r="2104">
          <cell r="D2104">
            <v>1000</v>
          </cell>
        </row>
        <row r="2105">
          <cell r="D2105">
            <v>7777</v>
          </cell>
        </row>
        <row r="2106">
          <cell r="D2106">
            <v>800</v>
          </cell>
        </row>
        <row r="2107">
          <cell r="D2107">
            <v>2000</v>
          </cell>
        </row>
        <row r="2108">
          <cell r="D2108">
            <v>2200</v>
          </cell>
        </row>
        <row r="2109">
          <cell r="D2109">
            <v>2000</v>
          </cell>
        </row>
        <row r="2110">
          <cell r="D2110">
            <v>16000</v>
          </cell>
        </row>
        <row r="2111">
          <cell r="D2111">
            <v>4000</v>
          </cell>
        </row>
        <row r="2112">
          <cell r="D2112">
            <v>2000</v>
          </cell>
        </row>
        <row r="2113">
          <cell r="D2113">
            <v>2000</v>
          </cell>
        </row>
        <row r="2114">
          <cell r="D2114">
            <v>300</v>
          </cell>
        </row>
        <row r="2115">
          <cell r="D2115">
            <v>7000</v>
          </cell>
        </row>
        <row r="2116">
          <cell r="D2116">
            <v>5000</v>
          </cell>
        </row>
        <row r="2117">
          <cell r="D2117">
            <v>1500</v>
          </cell>
        </row>
        <row r="2118">
          <cell r="D2118">
            <v>48000</v>
          </cell>
        </row>
        <row r="2119">
          <cell r="D2119">
            <v>1200</v>
          </cell>
        </row>
        <row r="2120">
          <cell r="D2120">
            <v>1000</v>
          </cell>
        </row>
        <row r="2121">
          <cell r="D2121">
            <v>2000</v>
          </cell>
        </row>
        <row r="2122">
          <cell r="D2122">
            <v>8000</v>
          </cell>
        </row>
        <row r="2123">
          <cell r="D2123">
            <v>50000</v>
          </cell>
        </row>
        <row r="2124">
          <cell r="D2124">
            <v>80000</v>
          </cell>
        </row>
        <row r="2125">
          <cell r="D2125">
            <v>500</v>
          </cell>
        </row>
        <row r="2126">
          <cell r="D2126">
            <v>1100</v>
          </cell>
        </row>
        <row r="2127">
          <cell r="D2127">
            <v>60000</v>
          </cell>
        </row>
        <row r="2128">
          <cell r="D2128">
            <v>20000</v>
          </cell>
        </row>
        <row r="2129">
          <cell r="D2129">
            <v>28000</v>
          </cell>
        </row>
        <row r="2130">
          <cell r="D2130">
            <v>15000</v>
          </cell>
        </row>
        <row r="2131">
          <cell r="D2131">
            <v>2000</v>
          </cell>
        </row>
        <row r="2132">
          <cell r="D2132">
            <v>42000</v>
          </cell>
        </row>
        <row r="2133">
          <cell r="D2133">
            <v>500</v>
          </cell>
        </row>
        <row r="2134">
          <cell r="D2134">
            <v>100000</v>
          </cell>
        </row>
        <row r="2135">
          <cell r="D2135">
            <v>1000</v>
          </cell>
        </row>
        <row r="2136">
          <cell r="D2136">
            <v>6000</v>
          </cell>
        </row>
        <row r="2137">
          <cell r="D2137">
            <v>5000</v>
          </cell>
        </row>
        <row r="2138">
          <cell r="D2138">
            <v>80000</v>
          </cell>
        </row>
        <row r="2139">
          <cell r="D2139">
            <v>50000</v>
          </cell>
        </row>
        <row r="2140">
          <cell r="D2140">
            <v>1000</v>
          </cell>
        </row>
        <row r="2141">
          <cell r="D2141">
            <v>30000</v>
          </cell>
        </row>
        <row r="2142">
          <cell r="D2142">
            <v>500000</v>
          </cell>
        </row>
        <row r="2143">
          <cell r="D2143">
            <v>15000</v>
          </cell>
        </row>
        <row r="2144">
          <cell r="D2144">
            <v>10500</v>
          </cell>
        </row>
        <row r="2145">
          <cell r="D2145">
            <v>2000</v>
          </cell>
        </row>
        <row r="2146">
          <cell r="D2146">
            <v>35500</v>
          </cell>
        </row>
        <row r="2147">
          <cell r="D2147">
            <v>15000</v>
          </cell>
        </row>
        <row r="2148">
          <cell r="D2148">
            <v>5000</v>
          </cell>
        </row>
        <row r="2149">
          <cell r="D2149">
            <v>390000</v>
          </cell>
        </row>
        <row r="2150">
          <cell r="D2150">
            <v>100</v>
          </cell>
        </row>
        <row r="2151">
          <cell r="D2151">
            <v>2000</v>
          </cell>
        </row>
        <row r="2152">
          <cell r="D2152">
            <v>50000</v>
          </cell>
        </row>
        <row r="2153">
          <cell r="D2153">
            <v>45000</v>
          </cell>
        </row>
        <row r="2154">
          <cell r="D2154">
            <v>30000</v>
          </cell>
        </row>
        <row r="2155">
          <cell r="D2155">
            <v>372625</v>
          </cell>
        </row>
        <row r="2156">
          <cell r="D2156">
            <v>250</v>
          </cell>
        </row>
        <row r="2157">
          <cell r="D2157">
            <v>5000</v>
          </cell>
        </row>
        <row r="2158">
          <cell r="D2158">
            <v>56000</v>
          </cell>
        </row>
        <row r="2159">
          <cell r="D2159">
            <v>75000</v>
          </cell>
        </row>
        <row r="2160">
          <cell r="D2160">
            <v>300000</v>
          </cell>
        </row>
        <row r="2161">
          <cell r="D2161">
            <v>3600</v>
          </cell>
        </row>
        <row r="2162">
          <cell r="D2162">
            <v>10000</v>
          </cell>
        </row>
        <row r="2163">
          <cell r="D2163">
            <v>400</v>
          </cell>
        </row>
        <row r="2164">
          <cell r="D2164">
            <v>4500</v>
          </cell>
        </row>
        <row r="2165">
          <cell r="D2165">
            <v>2500</v>
          </cell>
        </row>
        <row r="2166">
          <cell r="D2166">
            <v>5500</v>
          </cell>
        </row>
        <row r="2167">
          <cell r="D2167">
            <v>2500</v>
          </cell>
        </row>
        <row r="2168">
          <cell r="D2168">
            <v>2000</v>
          </cell>
        </row>
        <row r="2169">
          <cell r="D2169">
            <v>150</v>
          </cell>
        </row>
        <row r="2170">
          <cell r="D2170">
            <v>18000</v>
          </cell>
        </row>
        <row r="2171">
          <cell r="D2171">
            <v>153</v>
          </cell>
        </row>
        <row r="2172">
          <cell r="D2172">
            <v>350</v>
          </cell>
        </row>
        <row r="2173">
          <cell r="D2173">
            <v>4000</v>
          </cell>
        </row>
        <row r="2174">
          <cell r="D2174">
            <v>1000</v>
          </cell>
        </row>
        <row r="2175">
          <cell r="D2175">
            <v>4200</v>
          </cell>
        </row>
        <row r="2176">
          <cell r="D2176">
            <v>4000</v>
          </cell>
        </row>
        <row r="2177">
          <cell r="D2177">
            <v>700</v>
          </cell>
        </row>
        <row r="2178">
          <cell r="D2178">
            <v>5000</v>
          </cell>
        </row>
        <row r="2179">
          <cell r="D2179">
            <v>2500</v>
          </cell>
        </row>
        <row r="2180">
          <cell r="D2180">
            <v>25000</v>
          </cell>
        </row>
        <row r="2181">
          <cell r="D2181">
            <v>1000</v>
          </cell>
        </row>
        <row r="2182">
          <cell r="D2182">
            <v>5000</v>
          </cell>
        </row>
        <row r="2183">
          <cell r="D2183">
            <v>2000</v>
          </cell>
        </row>
        <row r="2184">
          <cell r="D2184">
            <v>3000</v>
          </cell>
        </row>
        <row r="2185">
          <cell r="D2185">
            <v>1800</v>
          </cell>
        </row>
        <row r="2186">
          <cell r="D2186">
            <v>10000</v>
          </cell>
        </row>
        <row r="2187">
          <cell r="D2187">
            <v>5000</v>
          </cell>
        </row>
        <row r="2188">
          <cell r="D2188">
            <v>20000</v>
          </cell>
        </row>
        <row r="2189">
          <cell r="D2189">
            <v>20000</v>
          </cell>
        </row>
        <row r="2190">
          <cell r="D2190">
            <v>5494</v>
          </cell>
        </row>
        <row r="2191">
          <cell r="D2191">
            <v>1200</v>
          </cell>
        </row>
        <row r="2192">
          <cell r="D2192">
            <v>19000</v>
          </cell>
        </row>
        <row r="2193">
          <cell r="D2193">
            <v>750</v>
          </cell>
        </row>
        <row r="2194">
          <cell r="D2194">
            <v>12000</v>
          </cell>
        </row>
        <row r="2195">
          <cell r="D2195">
            <v>15000</v>
          </cell>
        </row>
        <row r="2196">
          <cell r="D2196">
            <v>10000</v>
          </cell>
        </row>
        <row r="2197">
          <cell r="D2197">
            <v>4600</v>
          </cell>
        </row>
        <row r="2198">
          <cell r="D2198">
            <v>14000</v>
          </cell>
        </row>
        <row r="2199">
          <cell r="D2199">
            <v>30000</v>
          </cell>
        </row>
        <row r="2200">
          <cell r="D2200">
            <v>40000</v>
          </cell>
        </row>
        <row r="2201">
          <cell r="D2201">
            <v>9000</v>
          </cell>
        </row>
        <row r="2202">
          <cell r="D2202">
            <v>2000</v>
          </cell>
        </row>
        <row r="2203">
          <cell r="D2203">
            <v>110</v>
          </cell>
        </row>
        <row r="2204">
          <cell r="D2204">
            <v>4000</v>
          </cell>
        </row>
        <row r="2205">
          <cell r="D2205">
            <v>2000</v>
          </cell>
        </row>
        <row r="2206">
          <cell r="D2206">
            <v>1500</v>
          </cell>
        </row>
        <row r="2207">
          <cell r="D2207">
            <v>750</v>
          </cell>
        </row>
        <row r="2208">
          <cell r="D2208">
            <v>1100</v>
          </cell>
        </row>
        <row r="2209">
          <cell r="D2209">
            <v>2000</v>
          </cell>
        </row>
        <row r="2210">
          <cell r="D2210">
            <v>1000</v>
          </cell>
        </row>
        <row r="2211">
          <cell r="D2211">
            <v>500</v>
          </cell>
        </row>
        <row r="2212">
          <cell r="D2212">
            <v>4000</v>
          </cell>
        </row>
        <row r="2213">
          <cell r="D2213">
            <v>2500</v>
          </cell>
        </row>
        <row r="2214">
          <cell r="D2214">
            <v>6000</v>
          </cell>
        </row>
        <row r="2215">
          <cell r="D2215">
            <v>5</v>
          </cell>
        </row>
        <row r="2216">
          <cell r="D2216">
            <v>600</v>
          </cell>
        </row>
        <row r="2217">
          <cell r="D2217">
            <v>550</v>
          </cell>
        </row>
        <row r="2218">
          <cell r="D2218">
            <v>300</v>
          </cell>
        </row>
        <row r="2219">
          <cell r="D2219">
            <v>420</v>
          </cell>
        </row>
        <row r="2220">
          <cell r="D2220">
            <v>2000</v>
          </cell>
        </row>
        <row r="2221">
          <cell r="D2221">
            <v>1000</v>
          </cell>
        </row>
        <row r="2222">
          <cell r="D2222">
            <v>3500</v>
          </cell>
        </row>
        <row r="2223">
          <cell r="D2223">
            <v>7500</v>
          </cell>
        </row>
        <row r="2224">
          <cell r="D2224">
            <v>500</v>
          </cell>
        </row>
        <row r="2225">
          <cell r="D2225">
            <v>19500</v>
          </cell>
        </row>
        <row r="2226">
          <cell r="D2226">
            <v>10000</v>
          </cell>
        </row>
        <row r="2227">
          <cell r="D2227">
            <v>21000</v>
          </cell>
        </row>
        <row r="2228">
          <cell r="D2228">
            <v>18000</v>
          </cell>
        </row>
        <row r="2229">
          <cell r="D2229">
            <v>13000</v>
          </cell>
        </row>
        <row r="2230">
          <cell r="D2230">
            <v>1000</v>
          </cell>
        </row>
        <row r="2231">
          <cell r="D2231">
            <v>8012</v>
          </cell>
        </row>
        <row r="2232">
          <cell r="D2232">
            <v>8500</v>
          </cell>
        </row>
        <row r="2233">
          <cell r="D2233">
            <v>2500</v>
          </cell>
        </row>
        <row r="2234">
          <cell r="D2234">
            <v>5000</v>
          </cell>
        </row>
        <row r="2235">
          <cell r="D2235">
            <v>2500</v>
          </cell>
        </row>
        <row r="2236">
          <cell r="D2236">
            <v>100</v>
          </cell>
        </row>
        <row r="2237">
          <cell r="D2237">
            <v>13000</v>
          </cell>
        </row>
        <row r="2238">
          <cell r="D2238">
            <v>2800</v>
          </cell>
        </row>
        <row r="2239">
          <cell r="D2239">
            <v>18000</v>
          </cell>
        </row>
        <row r="2240">
          <cell r="D2240">
            <v>4000</v>
          </cell>
        </row>
        <row r="2241">
          <cell r="D2241">
            <v>25000</v>
          </cell>
        </row>
        <row r="2242">
          <cell r="D2242">
            <v>5000</v>
          </cell>
        </row>
        <row r="2243">
          <cell r="D2243">
            <v>1000</v>
          </cell>
        </row>
        <row r="2244">
          <cell r="D2244">
            <v>10000</v>
          </cell>
        </row>
        <row r="2245">
          <cell r="D2245">
            <v>1</v>
          </cell>
        </row>
        <row r="2246">
          <cell r="D2246">
            <v>5000</v>
          </cell>
        </row>
        <row r="2247">
          <cell r="D2247">
            <v>4000</v>
          </cell>
        </row>
        <row r="2248">
          <cell r="D2248">
            <v>2500</v>
          </cell>
        </row>
        <row r="2249">
          <cell r="D2249">
            <v>18500</v>
          </cell>
        </row>
        <row r="2250">
          <cell r="D2250">
            <v>7000</v>
          </cell>
        </row>
        <row r="2251">
          <cell r="D2251">
            <v>3500</v>
          </cell>
        </row>
        <row r="2252">
          <cell r="D2252">
            <v>25000</v>
          </cell>
        </row>
        <row r="2253">
          <cell r="D2253">
            <v>8500</v>
          </cell>
        </row>
        <row r="2254">
          <cell r="D2254">
            <v>9000</v>
          </cell>
        </row>
        <row r="2255">
          <cell r="D2255">
            <v>8000</v>
          </cell>
        </row>
        <row r="2256">
          <cell r="D2256">
            <v>500</v>
          </cell>
        </row>
        <row r="2257">
          <cell r="D2257">
            <v>3950</v>
          </cell>
        </row>
        <row r="2258">
          <cell r="D2258">
            <v>480</v>
          </cell>
        </row>
        <row r="2259">
          <cell r="D2259">
            <v>2500</v>
          </cell>
        </row>
        <row r="2260">
          <cell r="D2260">
            <v>2200</v>
          </cell>
        </row>
        <row r="2261">
          <cell r="D2261">
            <v>1000</v>
          </cell>
        </row>
        <row r="2262">
          <cell r="D2262">
            <v>2500</v>
          </cell>
        </row>
        <row r="2263">
          <cell r="D2263">
            <v>1000</v>
          </cell>
        </row>
        <row r="2264">
          <cell r="D2264">
            <v>3300</v>
          </cell>
        </row>
        <row r="2265">
          <cell r="D2265">
            <v>7500</v>
          </cell>
        </row>
        <row r="2266">
          <cell r="D2266">
            <v>6000</v>
          </cell>
        </row>
        <row r="2267">
          <cell r="D2267">
            <v>200</v>
          </cell>
        </row>
        <row r="2268">
          <cell r="D2268">
            <v>1500</v>
          </cell>
        </row>
        <row r="2269">
          <cell r="D2269">
            <v>20000</v>
          </cell>
        </row>
        <row r="2270">
          <cell r="D2270">
            <v>28000</v>
          </cell>
        </row>
        <row r="2271">
          <cell r="D2271">
            <v>2500</v>
          </cell>
        </row>
        <row r="2272">
          <cell r="D2272">
            <v>25000</v>
          </cell>
        </row>
        <row r="2273">
          <cell r="D2273">
            <v>20000</v>
          </cell>
        </row>
        <row r="2274">
          <cell r="D2274">
            <v>1000</v>
          </cell>
        </row>
        <row r="2275">
          <cell r="D2275">
            <v>2500</v>
          </cell>
        </row>
        <row r="2276">
          <cell r="D2276">
            <v>2500</v>
          </cell>
        </row>
        <row r="2277">
          <cell r="D2277">
            <v>650</v>
          </cell>
        </row>
        <row r="2278">
          <cell r="D2278">
            <v>4589</v>
          </cell>
        </row>
        <row r="2279">
          <cell r="D2279">
            <v>8500</v>
          </cell>
        </row>
        <row r="2280">
          <cell r="D2280">
            <v>2000</v>
          </cell>
        </row>
        <row r="2281">
          <cell r="D2281">
            <v>1000</v>
          </cell>
        </row>
        <row r="2282">
          <cell r="D2282">
            <v>9800</v>
          </cell>
        </row>
        <row r="2283">
          <cell r="D2283">
            <v>300</v>
          </cell>
        </row>
        <row r="2284">
          <cell r="D2284">
            <v>750</v>
          </cell>
        </row>
        <row r="2285">
          <cell r="D2285">
            <v>3000</v>
          </cell>
        </row>
        <row r="2286">
          <cell r="D2286">
            <v>6000</v>
          </cell>
        </row>
        <row r="2287">
          <cell r="D2287">
            <v>3000</v>
          </cell>
        </row>
        <row r="2288">
          <cell r="D2288">
            <v>1500</v>
          </cell>
        </row>
        <row r="2289">
          <cell r="D2289">
            <v>4500</v>
          </cell>
        </row>
        <row r="2290">
          <cell r="D2290">
            <v>1000</v>
          </cell>
        </row>
        <row r="2291">
          <cell r="D2291">
            <v>1500</v>
          </cell>
        </row>
        <row r="2292">
          <cell r="D2292">
            <v>1500</v>
          </cell>
        </row>
        <row r="2293">
          <cell r="D2293">
            <v>2500</v>
          </cell>
        </row>
        <row r="2294">
          <cell r="D2294">
            <v>2000</v>
          </cell>
        </row>
        <row r="2295">
          <cell r="D2295">
            <v>850</v>
          </cell>
        </row>
        <row r="2296">
          <cell r="D2296">
            <v>5000</v>
          </cell>
        </row>
        <row r="2297">
          <cell r="D2297">
            <v>1200</v>
          </cell>
        </row>
        <row r="2298">
          <cell r="D2298">
            <v>7000</v>
          </cell>
        </row>
        <row r="2299">
          <cell r="D2299">
            <v>1000</v>
          </cell>
        </row>
        <row r="2300">
          <cell r="D2300">
            <v>30000</v>
          </cell>
        </row>
        <row r="2301">
          <cell r="D2301">
            <v>300</v>
          </cell>
        </row>
        <row r="2302">
          <cell r="D2302">
            <v>800</v>
          </cell>
        </row>
        <row r="2303">
          <cell r="D2303">
            <v>5000</v>
          </cell>
        </row>
        <row r="2304">
          <cell r="D2304">
            <v>2300</v>
          </cell>
        </row>
        <row r="2305">
          <cell r="D2305">
            <v>6450</v>
          </cell>
        </row>
        <row r="2306">
          <cell r="D2306">
            <v>6000</v>
          </cell>
        </row>
        <row r="2307">
          <cell r="D2307">
            <v>18000</v>
          </cell>
        </row>
        <row r="2308">
          <cell r="D2308">
            <v>3500</v>
          </cell>
        </row>
        <row r="2309">
          <cell r="D2309">
            <v>1964.47</v>
          </cell>
        </row>
        <row r="2310">
          <cell r="D2310">
            <v>50000</v>
          </cell>
        </row>
        <row r="2311">
          <cell r="D2311">
            <v>6000</v>
          </cell>
        </row>
        <row r="2312">
          <cell r="D2312">
            <v>18500</v>
          </cell>
        </row>
        <row r="2313">
          <cell r="D2313">
            <v>9000</v>
          </cell>
        </row>
        <row r="2314">
          <cell r="D2314">
            <v>3000</v>
          </cell>
        </row>
        <row r="2315">
          <cell r="D2315">
            <v>5000</v>
          </cell>
        </row>
        <row r="2316">
          <cell r="D2316">
            <v>1200</v>
          </cell>
        </row>
        <row r="2317">
          <cell r="D2317">
            <v>2500</v>
          </cell>
        </row>
        <row r="2318">
          <cell r="D2318">
            <v>15000</v>
          </cell>
        </row>
        <row r="2319">
          <cell r="D2319">
            <v>400</v>
          </cell>
        </row>
        <row r="2320">
          <cell r="D2320">
            <v>5000</v>
          </cell>
        </row>
        <row r="2321">
          <cell r="D2321">
            <v>3000</v>
          </cell>
        </row>
        <row r="2322">
          <cell r="D2322">
            <v>5000</v>
          </cell>
        </row>
        <row r="2323">
          <cell r="D2323">
            <v>10557</v>
          </cell>
        </row>
        <row r="2324">
          <cell r="D2324">
            <v>2700</v>
          </cell>
        </row>
        <row r="2325">
          <cell r="D2325">
            <v>250</v>
          </cell>
        </row>
        <row r="2326">
          <cell r="D2326">
            <v>7500</v>
          </cell>
        </row>
        <row r="2327">
          <cell r="D2327">
            <v>1000</v>
          </cell>
        </row>
        <row r="2328">
          <cell r="D2328">
            <v>15000</v>
          </cell>
        </row>
        <row r="2329">
          <cell r="D2329">
            <v>35000</v>
          </cell>
        </row>
        <row r="2330">
          <cell r="D2330">
            <v>10000</v>
          </cell>
        </row>
        <row r="2331">
          <cell r="D2331">
            <v>25000</v>
          </cell>
        </row>
        <row r="2332">
          <cell r="D2332">
            <v>35000</v>
          </cell>
        </row>
        <row r="2333">
          <cell r="D2333">
            <v>8000</v>
          </cell>
        </row>
        <row r="2334">
          <cell r="D2334">
            <v>25000</v>
          </cell>
        </row>
        <row r="2335">
          <cell r="D2335">
            <v>600</v>
          </cell>
        </row>
        <row r="2336">
          <cell r="D2336">
            <v>4000</v>
          </cell>
        </row>
        <row r="2337">
          <cell r="D2337">
            <v>25000</v>
          </cell>
        </row>
        <row r="2338">
          <cell r="D2338">
            <v>20000</v>
          </cell>
        </row>
        <row r="2339">
          <cell r="D2339">
            <v>12000</v>
          </cell>
        </row>
        <row r="2340">
          <cell r="D2340">
            <v>15000</v>
          </cell>
        </row>
        <row r="2341">
          <cell r="D2341">
            <v>25000</v>
          </cell>
        </row>
        <row r="2342">
          <cell r="D2342">
            <v>40000</v>
          </cell>
        </row>
        <row r="2343">
          <cell r="D2343">
            <v>5000</v>
          </cell>
        </row>
        <row r="2344">
          <cell r="D2344">
            <v>5500</v>
          </cell>
        </row>
        <row r="2345">
          <cell r="D2345">
            <v>10000</v>
          </cell>
        </row>
        <row r="2346">
          <cell r="D2346">
            <v>1000</v>
          </cell>
        </row>
        <row r="2347">
          <cell r="D2347">
            <v>3000</v>
          </cell>
        </row>
        <row r="2348">
          <cell r="D2348">
            <v>60000</v>
          </cell>
        </row>
        <row r="2349">
          <cell r="D2349">
            <v>1000</v>
          </cell>
        </row>
        <row r="2350">
          <cell r="D2350">
            <v>70000</v>
          </cell>
        </row>
        <row r="2351">
          <cell r="D2351">
            <v>474900</v>
          </cell>
        </row>
        <row r="2352">
          <cell r="D2352">
            <v>50000</v>
          </cell>
        </row>
        <row r="2353">
          <cell r="D2353">
            <v>18900</v>
          </cell>
        </row>
        <row r="2354">
          <cell r="D2354">
            <v>2000</v>
          </cell>
        </row>
        <row r="2355">
          <cell r="D2355">
            <v>1000</v>
          </cell>
        </row>
        <row r="2356">
          <cell r="D2356">
            <v>35000</v>
          </cell>
        </row>
        <row r="2357">
          <cell r="D2357">
            <v>8000</v>
          </cell>
        </row>
        <row r="2358">
          <cell r="D2358">
            <v>10000</v>
          </cell>
        </row>
        <row r="2359">
          <cell r="D2359">
            <v>27000</v>
          </cell>
        </row>
        <row r="2360">
          <cell r="D2360">
            <v>1500</v>
          </cell>
        </row>
        <row r="2361">
          <cell r="D2361">
            <v>7500</v>
          </cell>
        </row>
        <row r="2362">
          <cell r="D2362">
            <v>5000</v>
          </cell>
        </row>
        <row r="2363">
          <cell r="D2363">
            <v>200</v>
          </cell>
        </row>
        <row r="2364">
          <cell r="D2364">
            <v>420</v>
          </cell>
        </row>
        <row r="2365">
          <cell r="D2365">
            <v>175000</v>
          </cell>
        </row>
        <row r="2366">
          <cell r="D2366">
            <v>128</v>
          </cell>
        </row>
        <row r="2367">
          <cell r="D2367">
            <v>1000</v>
          </cell>
        </row>
        <row r="2368">
          <cell r="D2368">
            <v>25000</v>
          </cell>
        </row>
        <row r="2369">
          <cell r="D2369">
            <v>50000</v>
          </cell>
        </row>
        <row r="2370">
          <cell r="D2370">
            <v>40000</v>
          </cell>
        </row>
        <row r="2371">
          <cell r="D2371">
            <v>25000</v>
          </cell>
        </row>
        <row r="2372">
          <cell r="D2372">
            <v>25000</v>
          </cell>
        </row>
        <row r="2373">
          <cell r="D2373">
            <v>2000</v>
          </cell>
        </row>
        <row r="2374">
          <cell r="D2374">
            <v>5500</v>
          </cell>
        </row>
        <row r="2375">
          <cell r="D2375">
            <v>850000</v>
          </cell>
        </row>
        <row r="2376">
          <cell r="D2376">
            <v>22000</v>
          </cell>
        </row>
        <row r="2377">
          <cell r="D2377">
            <v>10000</v>
          </cell>
        </row>
        <row r="2378">
          <cell r="D2378">
            <v>3000</v>
          </cell>
        </row>
        <row r="2379">
          <cell r="D2379">
            <v>2500</v>
          </cell>
        </row>
        <row r="2380">
          <cell r="D2380">
            <v>110000</v>
          </cell>
        </row>
        <row r="2381">
          <cell r="D2381">
            <v>30000</v>
          </cell>
        </row>
        <row r="2382">
          <cell r="D2382">
            <v>15000</v>
          </cell>
        </row>
        <row r="2383">
          <cell r="D2383">
            <v>86350</v>
          </cell>
        </row>
        <row r="2384">
          <cell r="D2384">
            <v>3000</v>
          </cell>
        </row>
        <row r="2385">
          <cell r="D2385">
            <v>10000</v>
          </cell>
        </row>
        <row r="2386">
          <cell r="D2386">
            <v>1000</v>
          </cell>
        </row>
        <row r="2387">
          <cell r="D2387">
            <v>65000</v>
          </cell>
        </row>
        <row r="2388">
          <cell r="D2388">
            <v>30000</v>
          </cell>
        </row>
        <row r="2389">
          <cell r="D2389">
            <v>150000</v>
          </cell>
        </row>
        <row r="2390">
          <cell r="D2390">
            <v>37000</v>
          </cell>
        </row>
        <row r="2391">
          <cell r="D2391">
            <v>16000</v>
          </cell>
        </row>
        <row r="2392">
          <cell r="D2392">
            <v>510000</v>
          </cell>
        </row>
        <row r="2393">
          <cell r="D2393">
            <v>20000</v>
          </cell>
        </row>
        <row r="2394">
          <cell r="D2394">
            <v>4200</v>
          </cell>
        </row>
        <row r="2395">
          <cell r="D2395">
            <v>100000</v>
          </cell>
        </row>
        <row r="2396">
          <cell r="D2396">
            <v>5000</v>
          </cell>
        </row>
        <row r="2397">
          <cell r="D2397">
            <v>33000</v>
          </cell>
        </row>
        <row r="2398">
          <cell r="D2398">
            <v>5000</v>
          </cell>
        </row>
        <row r="2399">
          <cell r="D2399">
            <v>124000</v>
          </cell>
        </row>
        <row r="2400">
          <cell r="D2400">
            <v>4000</v>
          </cell>
        </row>
        <row r="2401">
          <cell r="D2401">
            <v>13000</v>
          </cell>
        </row>
        <row r="2402">
          <cell r="D2402">
            <v>50000</v>
          </cell>
        </row>
        <row r="2403">
          <cell r="D2403">
            <v>28000</v>
          </cell>
        </row>
        <row r="2404">
          <cell r="D2404">
            <v>12000</v>
          </cell>
        </row>
        <row r="2405">
          <cell r="D2405">
            <v>1200</v>
          </cell>
        </row>
        <row r="2406">
          <cell r="D2406">
            <v>15000</v>
          </cell>
        </row>
        <row r="2407">
          <cell r="D2407">
            <v>5000</v>
          </cell>
        </row>
        <row r="2408">
          <cell r="D2408">
            <v>3250</v>
          </cell>
        </row>
        <row r="2409">
          <cell r="D2409">
            <v>22000</v>
          </cell>
        </row>
        <row r="2410">
          <cell r="D2410">
            <v>15000</v>
          </cell>
        </row>
        <row r="2411">
          <cell r="D2411">
            <v>25000</v>
          </cell>
        </row>
        <row r="2412">
          <cell r="D2412">
            <v>15000</v>
          </cell>
        </row>
        <row r="2413">
          <cell r="D2413">
            <v>25000</v>
          </cell>
        </row>
        <row r="2414">
          <cell r="D2414">
            <v>8000</v>
          </cell>
        </row>
        <row r="2415">
          <cell r="D2415">
            <v>3000</v>
          </cell>
        </row>
        <row r="2416">
          <cell r="D2416">
            <v>15000</v>
          </cell>
        </row>
        <row r="2417">
          <cell r="D2417">
            <v>60000</v>
          </cell>
        </row>
        <row r="2418">
          <cell r="D2418">
            <v>20000</v>
          </cell>
        </row>
        <row r="2419">
          <cell r="D2419">
            <v>1000</v>
          </cell>
        </row>
        <row r="2420">
          <cell r="D2420">
            <v>25000</v>
          </cell>
        </row>
        <row r="2421">
          <cell r="D2421">
            <v>3000</v>
          </cell>
        </row>
        <row r="2422">
          <cell r="D2422">
            <v>16870</v>
          </cell>
        </row>
        <row r="2423">
          <cell r="D2423">
            <v>6000</v>
          </cell>
        </row>
        <row r="2424">
          <cell r="D2424">
            <v>500</v>
          </cell>
        </row>
        <row r="2425">
          <cell r="D2425">
            <v>60000</v>
          </cell>
        </row>
        <row r="2426">
          <cell r="D2426">
            <v>25000</v>
          </cell>
        </row>
        <row r="2427">
          <cell r="D2427">
            <v>3500</v>
          </cell>
        </row>
        <row r="2428">
          <cell r="D2428">
            <v>20000</v>
          </cell>
        </row>
        <row r="2429">
          <cell r="D2429">
            <v>50000</v>
          </cell>
        </row>
        <row r="2430">
          <cell r="D2430">
            <v>35000</v>
          </cell>
        </row>
        <row r="2431">
          <cell r="D2431">
            <v>140000</v>
          </cell>
        </row>
        <row r="2432">
          <cell r="D2432">
            <v>3000</v>
          </cell>
        </row>
        <row r="2433">
          <cell r="D2433">
            <v>100000</v>
          </cell>
        </row>
        <row r="2434">
          <cell r="D2434">
            <v>14000</v>
          </cell>
        </row>
        <row r="2435">
          <cell r="D2435">
            <v>10000</v>
          </cell>
        </row>
        <row r="2436">
          <cell r="D2436">
            <v>20000</v>
          </cell>
        </row>
        <row r="2437">
          <cell r="D2437">
            <v>250000</v>
          </cell>
        </row>
        <row r="2438">
          <cell r="D2438">
            <v>117000</v>
          </cell>
        </row>
        <row r="2439">
          <cell r="D2439">
            <v>8000</v>
          </cell>
        </row>
        <row r="2440">
          <cell r="D2440">
            <v>15000</v>
          </cell>
        </row>
        <row r="2441">
          <cell r="D2441">
            <v>10000</v>
          </cell>
        </row>
        <row r="2442">
          <cell r="D2442">
            <v>5000</v>
          </cell>
        </row>
        <row r="2443">
          <cell r="D2443">
            <v>7500</v>
          </cell>
        </row>
        <row r="2444">
          <cell r="D2444">
            <v>24000</v>
          </cell>
        </row>
        <row r="2445">
          <cell r="D2445">
            <v>20000</v>
          </cell>
        </row>
        <row r="2446">
          <cell r="D2446">
            <v>3000</v>
          </cell>
        </row>
        <row r="2447">
          <cell r="D2447">
            <v>5000</v>
          </cell>
        </row>
        <row r="2448">
          <cell r="D2448">
            <v>5000</v>
          </cell>
        </row>
        <row r="2449">
          <cell r="D2449">
            <v>2500</v>
          </cell>
        </row>
        <row r="2450">
          <cell r="D2450">
            <v>400</v>
          </cell>
        </row>
        <row r="2451">
          <cell r="D2451">
            <v>10000</v>
          </cell>
        </row>
        <row r="2452">
          <cell r="D2452">
            <v>15000</v>
          </cell>
        </row>
        <row r="2453">
          <cell r="D2453">
            <v>10000</v>
          </cell>
        </row>
        <row r="2454">
          <cell r="D2454">
            <v>600</v>
          </cell>
        </row>
        <row r="2455">
          <cell r="D2455">
            <v>3000</v>
          </cell>
        </row>
        <row r="2456">
          <cell r="D2456">
            <v>35000</v>
          </cell>
        </row>
        <row r="2457">
          <cell r="D2457">
            <v>300</v>
          </cell>
        </row>
        <row r="2458">
          <cell r="D2458">
            <v>1500</v>
          </cell>
        </row>
        <row r="2459">
          <cell r="D2459">
            <v>23000</v>
          </cell>
        </row>
        <row r="2460">
          <cell r="D2460">
            <v>5000</v>
          </cell>
        </row>
        <row r="2461">
          <cell r="D2461">
            <v>30000</v>
          </cell>
        </row>
        <row r="2462">
          <cell r="D2462">
            <v>8500</v>
          </cell>
        </row>
        <row r="2463">
          <cell r="D2463">
            <v>7500</v>
          </cell>
        </row>
        <row r="2464">
          <cell r="D2464">
            <v>3000</v>
          </cell>
        </row>
        <row r="2465">
          <cell r="D2465">
            <v>2000</v>
          </cell>
        </row>
        <row r="2466">
          <cell r="D2466">
            <v>2000</v>
          </cell>
        </row>
        <row r="2467">
          <cell r="D2467">
            <v>700</v>
          </cell>
        </row>
        <row r="2468">
          <cell r="D2468">
            <v>2500</v>
          </cell>
        </row>
        <row r="2469">
          <cell r="D2469">
            <v>1000</v>
          </cell>
        </row>
        <row r="2470">
          <cell r="D2470">
            <v>2000</v>
          </cell>
        </row>
        <row r="2471">
          <cell r="D2471">
            <v>1200</v>
          </cell>
        </row>
        <row r="2472">
          <cell r="D2472">
            <v>1000</v>
          </cell>
        </row>
        <row r="2473">
          <cell r="D2473">
            <v>500</v>
          </cell>
        </row>
        <row r="2474">
          <cell r="D2474">
            <v>7500</v>
          </cell>
        </row>
        <row r="2475">
          <cell r="D2475">
            <v>2000</v>
          </cell>
        </row>
        <row r="2476">
          <cell r="D2476">
            <v>5000</v>
          </cell>
        </row>
        <row r="2477">
          <cell r="D2477">
            <v>2500</v>
          </cell>
        </row>
        <row r="2478">
          <cell r="D2478">
            <v>3200</v>
          </cell>
        </row>
        <row r="2479">
          <cell r="D2479">
            <v>750</v>
          </cell>
        </row>
        <row r="2480">
          <cell r="D2480">
            <v>8000</v>
          </cell>
        </row>
        <row r="2481">
          <cell r="D2481">
            <v>300</v>
          </cell>
        </row>
        <row r="2482">
          <cell r="D2482">
            <v>2000</v>
          </cell>
        </row>
        <row r="2483">
          <cell r="D2483">
            <v>4000</v>
          </cell>
        </row>
        <row r="2484">
          <cell r="D2484">
            <v>1000</v>
          </cell>
        </row>
        <row r="2485">
          <cell r="D2485">
            <v>1100</v>
          </cell>
        </row>
        <row r="2486">
          <cell r="D2486">
            <v>3500</v>
          </cell>
        </row>
        <row r="2487">
          <cell r="D2487">
            <v>2000</v>
          </cell>
        </row>
        <row r="2488">
          <cell r="D2488">
            <v>300</v>
          </cell>
        </row>
        <row r="2489">
          <cell r="D2489">
            <v>1500</v>
          </cell>
        </row>
        <row r="2490">
          <cell r="D2490">
            <v>3000</v>
          </cell>
        </row>
        <row r="2491">
          <cell r="D2491">
            <v>3500</v>
          </cell>
        </row>
        <row r="2492">
          <cell r="D2492">
            <v>500</v>
          </cell>
        </row>
        <row r="2493">
          <cell r="D2493">
            <v>500</v>
          </cell>
        </row>
        <row r="2494">
          <cell r="D2494">
            <v>600</v>
          </cell>
        </row>
        <row r="2495">
          <cell r="D2495">
            <v>20000</v>
          </cell>
        </row>
        <row r="2496">
          <cell r="D2496">
            <v>1500</v>
          </cell>
        </row>
        <row r="2497">
          <cell r="D2497">
            <v>1500</v>
          </cell>
        </row>
        <row r="2498">
          <cell r="D2498">
            <v>6000</v>
          </cell>
        </row>
        <row r="2499">
          <cell r="D2499">
            <v>4000</v>
          </cell>
        </row>
        <row r="2500">
          <cell r="D2500">
            <v>1000</v>
          </cell>
        </row>
        <row r="2501">
          <cell r="D2501">
            <v>4000</v>
          </cell>
        </row>
        <row r="2502">
          <cell r="D2502">
            <v>600</v>
          </cell>
        </row>
        <row r="2503">
          <cell r="D2503">
            <v>11000</v>
          </cell>
        </row>
        <row r="2504">
          <cell r="D2504">
            <v>110000</v>
          </cell>
        </row>
        <row r="2505">
          <cell r="D2505">
            <v>10000</v>
          </cell>
        </row>
        <row r="2506">
          <cell r="D2506">
            <v>35000</v>
          </cell>
        </row>
        <row r="2507">
          <cell r="D2507">
            <v>7000</v>
          </cell>
        </row>
        <row r="2508">
          <cell r="D2508">
            <v>5000</v>
          </cell>
        </row>
        <row r="2509">
          <cell r="D2509">
            <v>42850</v>
          </cell>
        </row>
        <row r="2510">
          <cell r="D2510">
            <v>20000</v>
          </cell>
        </row>
        <row r="2511">
          <cell r="D2511">
            <v>95000</v>
          </cell>
        </row>
        <row r="2512">
          <cell r="D2512">
            <v>50000</v>
          </cell>
        </row>
        <row r="2513">
          <cell r="D2513">
            <v>100000</v>
          </cell>
        </row>
        <row r="2514">
          <cell r="D2514">
            <v>1150</v>
          </cell>
        </row>
        <row r="2515">
          <cell r="D2515">
            <v>180000</v>
          </cell>
        </row>
        <row r="2516">
          <cell r="D2516">
            <v>12000</v>
          </cell>
        </row>
        <row r="2517">
          <cell r="D2517">
            <v>5000</v>
          </cell>
        </row>
        <row r="2518">
          <cell r="D2518">
            <v>22000</v>
          </cell>
        </row>
        <row r="2519">
          <cell r="D2519">
            <v>18000</v>
          </cell>
        </row>
        <row r="2520">
          <cell r="D2520">
            <v>5000</v>
          </cell>
        </row>
        <row r="2521">
          <cell r="D2521">
            <v>150000</v>
          </cell>
        </row>
        <row r="2522">
          <cell r="D2522">
            <v>100000</v>
          </cell>
        </row>
        <row r="2523">
          <cell r="D2523">
            <v>12500</v>
          </cell>
        </row>
        <row r="2524">
          <cell r="D2524">
            <v>5000</v>
          </cell>
        </row>
        <row r="2525">
          <cell r="D2525">
            <v>900</v>
          </cell>
        </row>
        <row r="2526">
          <cell r="D2526">
            <v>7500</v>
          </cell>
        </row>
        <row r="2527">
          <cell r="D2527">
            <v>8000</v>
          </cell>
        </row>
        <row r="2528">
          <cell r="D2528">
            <v>4000</v>
          </cell>
        </row>
        <row r="2529">
          <cell r="D2529">
            <v>4000</v>
          </cell>
        </row>
        <row r="2530">
          <cell r="D2530">
            <v>4000</v>
          </cell>
        </row>
        <row r="2531">
          <cell r="D2531">
            <v>6000</v>
          </cell>
        </row>
        <row r="2532">
          <cell r="D2532">
            <v>6500</v>
          </cell>
        </row>
        <row r="2533">
          <cell r="D2533">
            <v>4500</v>
          </cell>
        </row>
        <row r="2534">
          <cell r="D2534">
            <v>4000</v>
          </cell>
        </row>
        <row r="2535">
          <cell r="D2535">
            <v>7500</v>
          </cell>
        </row>
        <row r="2536">
          <cell r="D2536">
            <v>2000</v>
          </cell>
        </row>
        <row r="2537">
          <cell r="D2537">
            <v>20000</v>
          </cell>
        </row>
        <row r="2538">
          <cell r="D2538">
            <v>25</v>
          </cell>
        </row>
        <row r="2539">
          <cell r="D2539">
            <v>1000</v>
          </cell>
        </row>
        <row r="2540">
          <cell r="D2540">
            <v>18000</v>
          </cell>
        </row>
        <row r="2541">
          <cell r="D2541">
            <v>10000</v>
          </cell>
        </row>
        <row r="2542">
          <cell r="D2542">
            <v>2500</v>
          </cell>
        </row>
        <row r="2543">
          <cell r="D2543">
            <v>3500</v>
          </cell>
        </row>
        <row r="2544">
          <cell r="D2544">
            <v>700</v>
          </cell>
        </row>
        <row r="2545">
          <cell r="D2545">
            <v>250</v>
          </cell>
        </row>
        <row r="2546">
          <cell r="D2546">
            <v>5000</v>
          </cell>
        </row>
        <row r="2547">
          <cell r="D2547">
            <v>2000</v>
          </cell>
        </row>
        <row r="2548">
          <cell r="D2548">
            <v>3500</v>
          </cell>
        </row>
        <row r="2549">
          <cell r="D2549">
            <v>5500</v>
          </cell>
        </row>
        <row r="2550">
          <cell r="D2550">
            <v>6000</v>
          </cell>
        </row>
        <row r="2551">
          <cell r="D2551">
            <v>1570</v>
          </cell>
        </row>
        <row r="2552">
          <cell r="D2552">
            <v>6500</v>
          </cell>
        </row>
        <row r="2553">
          <cell r="D2553">
            <v>3675</v>
          </cell>
        </row>
        <row r="2554">
          <cell r="D2554">
            <v>3000</v>
          </cell>
        </row>
        <row r="2555">
          <cell r="D2555">
            <v>1500</v>
          </cell>
        </row>
        <row r="2556">
          <cell r="D2556">
            <v>3000</v>
          </cell>
        </row>
        <row r="2557">
          <cell r="D2557">
            <v>2000</v>
          </cell>
        </row>
        <row r="2558">
          <cell r="D2558">
            <v>745</v>
          </cell>
        </row>
        <row r="2559">
          <cell r="D2559">
            <v>900</v>
          </cell>
        </row>
        <row r="2560">
          <cell r="D2560">
            <v>1250</v>
          </cell>
        </row>
        <row r="2561">
          <cell r="D2561">
            <v>800</v>
          </cell>
        </row>
        <row r="2562">
          <cell r="D2562">
            <v>3000</v>
          </cell>
        </row>
        <row r="2563">
          <cell r="D2563">
            <v>100000</v>
          </cell>
        </row>
        <row r="2564">
          <cell r="D2564">
            <v>10000</v>
          </cell>
        </row>
        <row r="2565">
          <cell r="D2565">
            <v>20000</v>
          </cell>
        </row>
        <row r="2566">
          <cell r="D2566">
            <v>40000</v>
          </cell>
        </row>
        <row r="2567">
          <cell r="D2567">
            <v>10000</v>
          </cell>
        </row>
        <row r="2568">
          <cell r="D2568">
            <v>35000</v>
          </cell>
        </row>
        <row r="2569">
          <cell r="D2569">
            <v>45000</v>
          </cell>
        </row>
        <row r="2570">
          <cell r="D2570">
            <v>10000</v>
          </cell>
        </row>
        <row r="2571">
          <cell r="D2571">
            <v>6500</v>
          </cell>
        </row>
        <row r="2572">
          <cell r="D2572">
            <v>7000</v>
          </cell>
        </row>
        <row r="2573">
          <cell r="D2573">
            <v>100000</v>
          </cell>
        </row>
        <row r="2574">
          <cell r="D2574">
            <v>30000</v>
          </cell>
        </row>
        <row r="2575">
          <cell r="D2575">
            <v>8000</v>
          </cell>
        </row>
        <row r="2576">
          <cell r="D2576">
            <v>10000</v>
          </cell>
        </row>
        <row r="2577">
          <cell r="D2577">
            <v>85000</v>
          </cell>
        </row>
        <row r="2578">
          <cell r="D2578">
            <v>10000</v>
          </cell>
        </row>
        <row r="2579">
          <cell r="D2579">
            <v>15000</v>
          </cell>
        </row>
        <row r="2580">
          <cell r="D2580">
            <v>6000</v>
          </cell>
        </row>
        <row r="2581">
          <cell r="D2581">
            <v>200000</v>
          </cell>
        </row>
        <row r="2582">
          <cell r="D2582">
            <v>8500</v>
          </cell>
        </row>
        <row r="2583">
          <cell r="D2583">
            <v>5000</v>
          </cell>
        </row>
        <row r="2584">
          <cell r="D2584">
            <v>90000</v>
          </cell>
        </row>
        <row r="2585">
          <cell r="D2585">
            <v>1000</v>
          </cell>
        </row>
        <row r="2586">
          <cell r="D2586">
            <v>10000</v>
          </cell>
        </row>
        <row r="2587">
          <cell r="D2587">
            <v>30000</v>
          </cell>
        </row>
        <row r="2588">
          <cell r="D2588">
            <v>3000</v>
          </cell>
        </row>
        <row r="2589">
          <cell r="D2589">
            <v>50000</v>
          </cell>
        </row>
        <row r="2590">
          <cell r="D2590">
            <v>6000</v>
          </cell>
        </row>
        <row r="2591">
          <cell r="D2591">
            <v>50000</v>
          </cell>
        </row>
        <row r="2592">
          <cell r="D2592">
            <v>3000</v>
          </cell>
        </row>
        <row r="2593">
          <cell r="D2593">
            <v>1500</v>
          </cell>
        </row>
        <row r="2594">
          <cell r="D2594">
            <v>30000</v>
          </cell>
        </row>
        <row r="2595">
          <cell r="D2595">
            <v>10000</v>
          </cell>
        </row>
        <row r="2596">
          <cell r="D2596">
            <v>80000</v>
          </cell>
        </row>
        <row r="2597">
          <cell r="D2597">
            <v>15000</v>
          </cell>
        </row>
        <row r="2598">
          <cell r="D2598">
            <v>35000</v>
          </cell>
        </row>
        <row r="2599">
          <cell r="D2599">
            <v>1500</v>
          </cell>
        </row>
        <row r="2600">
          <cell r="D2600">
            <v>3000</v>
          </cell>
        </row>
        <row r="2601">
          <cell r="D2601">
            <v>9041</v>
          </cell>
        </row>
        <row r="2602">
          <cell r="D2602">
            <v>50000</v>
          </cell>
        </row>
        <row r="2603">
          <cell r="D2603">
            <v>500</v>
          </cell>
        </row>
        <row r="2604">
          <cell r="D2604">
            <v>12000</v>
          </cell>
        </row>
        <row r="2605">
          <cell r="D2605">
            <v>1750</v>
          </cell>
        </row>
        <row r="2606">
          <cell r="D2606">
            <v>20000</v>
          </cell>
        </row>
        <row r="2607">
          <cell r="D2607">
            <v>100000</v>
          </cell>
        </row>
        <row r="2608">
          <cell r="D2608">
            <v>11000</v>
          </cell>
        </row>
        <row r="2609">
          <cell r="D2609">
            <v>8000</v>
          </cell>
        </row>
        <row r="2610">
          <cell r="D2610">
            <v>8000</v>
          </cell>
        </row>
        <row r="2611">
          <cell r="D2611">
            <v>35000</v>
          </cell>
        </row>
        <row r="2612">
          <cell r="D2612">
            <v>22765</v>
          </cell>
        </row>
        <row r="2613">
          <cell r="D2613">
            <v>11000</v>
          </cell>
        </row>
        <row r="2614">
          <cell r="D2614">
            <v>10000</v>
          </cell>
        </row>
        <row r="2615">
          <cell r="D2615">
            <v>7500</v>
          </cell>
        </row>
        <row r="2616">
          <cell r="D2616">
            <v>10500</v>
          </cell>
        </row>
        <row r="2617">
          <cell r="D2617">
            <v>2001</v>
          </cell>
        </row>
        <row r="2618">
          <cell r="D2618">
            <v>25000</v>
          </cell>
        </row>
        <row r="2619">
          <cell r="D2619">
            <v>500</v>
          </cell>
        </row>
        <row r="2620">
          <cell r="D2620">
            <v>15000</v>
          </cell>
        </row>
        <row r="2621">
          <cell r="D2621">
            <v>1000</v>
          </cell>
        </row>
        <row r="2622">
          <cell r="D2622">
            <v>65000</v>
          </cell>
        </row>
        <row r="2623">
          <cell r="D2623">
            <v>15000</v>
          </cell>
        </row>
        <row r="2624">
          <cell r="D2624">
            <v>1500</v>
          </cell>
        </row>
        <row r="2625">
          <cell r="D2625">
            <v>2000</v>
          </cell>
        </row>
        <row r="2626">
          <cell r="D2626">
            <v>8000</v>
          </cell>
        </row>
        <row r="2627">
          <cell r="D2627">
            <v>150</v>
          </cell>
        </row>
        <row r="2628">
          <cell r="D2628">
            <v>2500</v>
          </cell>
        </row>
        <row r="2629">
          <cell r="D2629">
            <v>150</v>
          </cell>
        </row>
        <row r="2630">
          <cell r="D2630">
            <v>839</v>
          </cell>
        </row>
        <row r="2631">
          <cell r="D2631">
            <v>5000</v>
          </cell>
        </row>
        <row r="2632">
          <cell r="D2632">
            <v>2000</v>
          </cell>
        </row>
        <row r="2633">
          <cell r="D2633">
            <v>20000</v>
          </cell>
        </row>
        <row r="2634">
          <cell r="D2634">
            <v>1070</v>
          </cell>
        </row>
        <row r="2635">
          <cell r="D2635">
            <v>5000</v>
          </cell>
        </row>
        <row r="2636">
          <cell r="D2636">
            <v>930</v>
          </cell>
        </row>
        <row r="2637">
          <cell r="D2637">
            <v>11500</v>
          </cell>
        </row>
        <row r="2638">
          <cell r="D2638">
            <v>1000</v>
          </cell>
        </row>
        <row r="2639">
          <cell r="D2639">
            <v>500</v>
          </cell>
        </row>
        <row r="2640">
          <cell r="D2640">
            <v>347</v>
          </cell>
        </row>
        <row r="2641">
          <cell r="D2641">
            <v>300</v>
          </cell>
        </row>
        <row r="2642">
          <cell r="D2642">
            <v>3000</v>
          </cell>
        </row>
        <row r="2643">
          <cell r="D2643">
            <v>1500</v>
          </cell>
        </row>
        <row r="2644">
          <cell r="D2644">
            <v>500000</v>
          </cell>
        </row>
        <row r="2645">
          <cell r="D2645">
            <v>1000000</v>
          </cell>
        </row>
        <row r="2646">
          <cell r="D2646">
            <v>100000</v>
          </cell>
        </row>
        <row r="2647">
          <cell r="D2647">
            <v>20000</v>
          </cell>
        </row>
        <row r="2648">
          <cell r="D2648">
            <v>500000</v>
          </cell>
        </row>
        <row r="2649">
          <cell r="D2649">
            <v>2500</v>
          </cell>
        </row>
        <row r="2650">
          <cell r="D2650">
            <v>12000</v>
          </cell>
        </row>
        <row r="2651">
          <cell r="D2651">
            <v>125000</v>
          </cell>
        </row>
        <row r="2652">
          <cell r="D2652">
            <v>60000</v>
          </cell>
        </row>
        <row r="2653">
          <cell r="D2653">
            <v>280000</v>
          </cell>
        </row>
        <row r="2654">
          <cell r="D2654">
            <v>100000</v>
          </cell>
        </row>
        <row r="2655">
          <cell r="D2655">
            <v>51000</v>
          </cell>
        </row>
        <row r="2656">
          <cell r="D2656">
            <v>100000</v>
          </cell>
        </row>
        <row r="2657">
          <cell r="D2657">
            <v>15000</v>
          </cell>
        </row>
        <row r="2658">
          <cell r="D2658">
            <v>150000</v>
          </cell>
        </row>
        <row r="2659">
          <cell r="D2659">
            <v>30000</v>
          </cell>
        </row>
        <row r="2660">
          <cell r="D2660">
            <v>98000</v>
          </cell>
        </row>
        <row r="2661">
          <cell r="D2661">
            <v>49000</v>
          </cell>
        </row>
        <row r="2662">
          <cell r="D2662">
            <v>20000</v>
          </cell>
        </row>
        <row r="2663">
          <cell r="D2663">
            <v>5000</v>
          </cell>
        </row>
        <row r="2664">
          <cell r="D2664">
            <v>20000</v>
          </cell>
        </row>
        <row r="2665">
          <cell r="D2665">
            <v>20000</v>
          </cell>
        </row>
        <row r="2666">
          <cell r="D2666">
            <v>17500</v>
          </cell>
        </row>
        <row r="2667">
          <cell r="D2667">
            <v>3500</v>
          </cell>
        </row>
        <row r="2668">
          <cell r="D2668">
            <v>10000</v>
          </cell>
        </row>
        <row r="2669">
          <cell r="D2669">
            <v>1500</v>
          </cell>
        </row>
        <row r="2670">
          <cell r="D2670">
            <v>1000</v>
          </cell>
        </row>
        <row r="2671">
          <cell r="D2671">
            <v>800</v>
          </cell>
        </row>
        <row r="2672">
          <cell r="D2672">
            <v>38888</v>
          </cell>
        </row>
        <row r="2673">
          <cell r="D2673">
            <v>25000</v>
          </cell>
        </row>
        <row r="2674">
          <cell r="D2674">
            <v>10000</v>
          </cell>
        </row>
        <row r="2675">
          <cell r="D2675">
            <v>40000</v>
          </cell>
        </row>
        <row r="2676">
          <cell r="D2676">
            <v>35000</v>
          </cell>
        </row>
        <row r="2677">
          <cell r="D2677">
            <v>25000</v>
          </cell>
        </row>
        <row r="2678">
          <cell r="D2678">
            <v>2100</v>
          </cell>
        </row>
        <row r="2679">
          <cell r="D2679">
            <v>19500</v>
          </cell>
        </row>
        <row r="2680">
          <cell r="D2680">
            <v>8000000</v>
          </cell>
        </row>
        <row r="2681">
          <cell r="D2681">
            <v>40000</v>
          </cell>
        </row>
        <row r="2682">
          <cell r="D2682">
            <v>32000</v>
          </cell>
        </row>
        <row r="2683">
          <cell r="D2683">
            <v>8000</v>
          </cell>
        </row>
        <row r="2684">
          <cell r="D2684">
            <v>6000</v>
          </cell>
        </row>
        <row r="2685">
          <cell r="D2685">
            <v>15000</v>
          </cell>
        </row>
        <row r="2686">
          <cell r="D2686">
            <v>70000</v>
          </cell>
        </row>
        <row r="2687">
          <cell r="D2687">
            <v>50000</v>
          </cell>
        </row>
        <row r="2688">
          <cell r="D2688">
            <v>30000</v>
          </cell>
        </row>
        <row r="2689">
          <cell r="D2689">
            <v>15000</v>
          </cell>
        </row>
        <row r="2690">
          <cell r="D2690">
            <v>50000</v>
          </cell>
        </row>
        <row r="2691">
          <cell r="D2691">
            <v>35000</v>
          </cell>
        </row>
        <row r="2692">
          <cell r="D2692">
            <v>80000</v>
          </cell>
        </row>
        <row r="2693">
          <cell r="D2693">
            <v>65000</v>
          </cell>
        </row>
        <row r="2694">
          <cell r="D2694">
            <v>3500</v>
          </cell>
        </row>
        <row r="2695">
          <cell r="D2695">
            <v>5000</v>
          </cell>
        </row>
        <row r="2696">
          <cell r="D2696">
            <v>30000</v>
          </cell>
        </row>
        <row r="2697">
          <cell r="D2697">
            <v>15000</v>
          </cell>
        </row>
        <row r="2698">
          <cell r="D2698">
            <v>60000</v>
          </cell>
        </row>
        <row r="2699">
          <cell r="D2699">
            <v>23000</v>
          </cell>
        </row>
        <row r="2700">
          <cell r="D2700">
            <v>8000</v>
          </cell>
        </row>
        <row r="2701">
          <cell r="D2701">
            <v>2</v>
          </cell>
        </row>
        <row r="2702">
          <cell r="D2702">
            <v>9999</v>
          </cell>
        </row>
        <row r="2703">
          <cell r="D2703">
            <v>3400</v>
          </cell>
        </row>
        <row r="2704">
          <cell r="D2704">
            <v>10000</v>
          </cell>
        </row>
        <row r="2705">
          <cell r="D2705">
            <v>40000</v>
          </cell>
        </row>
        <row r="2706">
          <cell r="D2706">
            <v>19000</v>
          </cell>
        </row>
        <row r="2707">
          <cell r="D2707">
            <v>16500</v>
          </cell>
        </row>
        <row r="2708">
          <cell r="D2708">
            <v>35000</v>
          </cell>
        </row>
        <row r="2709">
          <cell r="D2709">
            <v>8000</v>
          </cell>
        </row>
        <row r="2710">
          <cell r="D2710">
            <v>20000</v>
          </cell>
        </row>
        <row r="2711">
          <cell r="D2711">
            <v>50000</v>
          </cell>
        </row>
        <row r="2712">
          <cell r="D2712">
            <v>60000</v>
          </cell>
        </row>
        <row r="2713">
          <cell r="D2713">
            <v>3910</v>
          </cell>
        </row>
        <row r="2714">
          <cell r="D2714">
            <v>5500</v>
          </cell>
        </row>
        <row r="2715">
          <cell r="D2715">
            <v>150000</v>
          </cell>
        </row>
        <row r="2716">
          <cell r="D2716">
            <v>25000</v>
          </cell>
        </row>
        <row r="2717">
          <cell r="D2717">
            <v>12000</v>
          </cell>
        </row>
        <row r="2718">
          <cell r="D2718">
            <v>10000</v>
          </cell>
        </row>
        <row r="2719">
          <cell r="D2719">
            <v>25000</v>
          </cell>
        </row>
        <row r="2720">
          <cell r="D2720">
            <v>18000</v>
          </cell>
        </row>
        <row r="2721">
          <cell r="D2721">
            <v>6000</v>
          </cell>
        </row>
        <row r="2722">
          <cell r="D2722">
            <v>25000</v>
          </cell>
        </row>
        <row r="2723">
          <cell r="D2723">
            <v>750</v>
          </cell>
        </row>
        <row r="2724">
          <cell r="D2724">
            <v>5000</v>
          </cell>
        </row>
        <row r="2725">
          <cell r="D2725">
            <v>12000</v>
          </cell>
        </row>
        <row r="2726">
          <cell r="D2726">
            <v>2468</v>
          </cell>
        </row>
        <row r="2727">
          <cell r="D2727">
            <v>40000</v>
          </cell>
        </row>
        <row r="2728">
          <cell r="D2728">
            <v>100000</v>
          </cell>
        </row>
        <row r="2729">
          <cell r="D2729">
            <v>10000</v>
          </cell>
        </row>
        <row r="2730">
          <cell r="D2730">
            <v>15000</v>
          </cell>
        </row>
        <row r="2731">
          <cell r="D2731">
            <v>7500</v>
          </cell>
        </row>
        <row r="2732">
          <cell r="D2732">
            <v>27000</v>
          </cell>
        </row>
        <row r="2733">
          <cell r="D2733">
            <v>30000</v>
          </cell>
        </row>
        <row r="2734">
          <cell r="D2734">
            <v>12000</v>
          </cell>
        </row>
        <row r="2735">
          <cell r="D2735">
            <v>50000</v>
          </cell>
        </row>
        <row r="2736">
          <cell r="D2736">
            <v>1</v>
          </cell>
        </row>
        <row r="2737">
          <cell r="D2737">
            <v>750</v>
          </cell>
        </row>
        <row r="2738">
          <cell r="D2738">
            <v>8000</v>
          </cell>
        </row>
        <row r="2739">
          <cell r="D2739">
            <v>30000</v>
          </cell>
        </row>
        <row r="2740">
          <cell r="D2740">
            <v>5000</v>
          </cell>
        </row>
        <row r="2741">
          <cell r="D2741">
            <v>1100</v>
          </cell>
        </row>
        <row r="2742">
          <cell r="D2742">
            <v>300</v>
          </cell>
        </row>
        <row r="2743">
          <cell r="D2743">
            <v>8000</v>
          </cell>
        </row>
        <row r="2744">
          <cell r="D2744">
            <v>2500</v>
          </cell>
        </row>
        <row r="2745">
          <cell r="D2745">
            <v>5999</v>
          </cell>
        </row>
        <row r="2746">
          <cell r="D2746">
            <v>16000</v>
          </cell>
        </row>
        <row r="2747">
          <cell r="D2747">
            <v>8000</v>
          </cell>
        </row>
        <row r="2748">
          <cell r="D2748">
            <v>3000</v>
          </cell>
        </row>
        <row r="2749">
          <cell r="D2749">
            <v>500</v>
          </cell>
        </row>
        <row r="2750">
          <cell r="D2750">
            <v>5000</v>
          </cell>
        </row>
        <row r="2751">
          <cell r="D2751">
            <v>10000</v>
          </cell>
        </row>
        <row r="2752">
          <cell r="D2752">
            <v>1999</v>
          </cell>
        </row>
        <row r="2753">
          <cell r="D2753">
            <v>3274</v>
          </cell>
        </row>
        <row r="2754">
          <cell r="D2754">
            <v>4800</v>
          </cell>
        </row>
        <row r="2755">
          <cell r="D2755">
            <v>2000</v>
          </cell>
        </row>
        <row r="2756">
          <cell r="D2756">
            <v>10000</v>
          </cell>
        </row>
        <row r="2757">
          <cell r="D2757">
            <v>500</v>
          </cell>
        </row>
        <row r="2758">
          <cell r="D2758">
            <v>10000</v>
          </cell>
        </row>
        <row r="2759">
          <cell r="D2759">
            <v>1500</v>
          </cell>
        </row>
        <row r="2760">
          <cell r="D2760">
            <v>2000</v>
          </cell>
        </row>
        <row r="2761">
          <cell r="D2761">
            <v>1000</v>
          </cell>
        </row>
        <row r="2762">
          <cell r="D2762">
            <v>5000</v>
          </cell>
        </row>
        <row r="2763">
          <cell r="D2763">
            <v>5000</v>
          </cell>
        </row>
        <row r="2764">
          <cell r="D2764">
            <v>3250</v>
          </cell>
        </row>
        <row r="2765">
          <cell r="D2765">
            <v>39400</v>
          </cell>
        </row>
        <row r="2766">
          <cell r="D2766">
            <v>4000</v>
          </cell>
        </row>
        <row r="2767">
          <cell r="D2767">
            <v>4000</v>
          </cell>
        </row>
        <row r="2768">
          <cell r="D2768">
            <v>5000</v>
          </cell>
        </row>
        <row r="2769">
          <cell r="D2769">
            <v>4000</v>
          </cell>
        </row>
        <row r="2770">
          <cell r="D2770">
            <v>7000</v>
          </cell>
        </row>
        <row r="2771">
          <cell r="D2771">
            <v>800</v>
          </cell>
        </row>
        <row r="2772">
          <cell r="D2772">
            <v>20000</v>
          </cell>
        </row>
        <row r="2773">
          <cell r="D2773">
            <v>19980</v>
          </cell>
        </row>
        <row r="2774">
          <cell r="D2774">
            <v>8000</v>
          </cell>
        </row>
        <row r="2775">
          <cell r="D2775">
            <v>530</v>
          </cell>
        </row>
        <row r="2776">
          <cell r="D2776">
            <v>4000</v>
          </cell>
        </row>
        <row r="2777">
          <cell r="D2777">
            <v>5000</v>
          </cell>
        </row>
        <row r="2778">
          <cell r="D2778">
            <v>21000</v>
          </cell>
        </row>
        <row r="2779">
          <cell r="D2779">
            <v>3000</v>
          </cell>
        </row>
        <row r="2780">
          <cell r="D2780">
            <v>5500</v>
          </cell>
        </row>
        <row r="2781">
          <cell r="D2781">
            <v>2500</v>
          </cell>
        </row>
        <row r="2782">
          <cell r="D2782">
            <v>100000</v>
          </cell>
        </row>
        <row r="2783">
          <cell r="D2783">
            <v>1250</v>
          </cell>
        </row>
        <row r="2784">
          <cell r="D2784">
            <v>1000</v>
          </cell>
        </row>
        <row r="2785">
          <cell r="D2785">
            <v>1000</v>
          </cell>
        </row>
        <row r="2786">
          <cell r="D2786">
            <v>6000</v>
          </cell>
        </row>
        <row r="2787">
          <cell r="D2787">
            <v>5000</v>
          </cell>
        </row>
        <row r="2788">
          <cell r="D2788">
            <v>2500</v>
          </cell>
        </row>
        <row r="2789">
          <cell r="D2789">
            <v>1000</v>
          </cell>
        </row>
        <row r="2790">
          <cell r="D2790">
            <v>2000</v>
          </cell>
        </row>
        <row r="2791">
          <cell r="D2791">
            <v>3000</v>
          </cell>
        </row>
        <row r="2792">
          <cell r="D2792">
            <v>3000</v>
          </cell>
        </row>
        <row r="2793">
          <cell r="D2793">
            <v>2000</v>
          </cell>
        </row>
        <row r="2794">
          <cell r="D2794">
            <v>2000</v>
          </cell>
        </row>
        <row r="2795">
          <cell r="D2795">
            <v>10000</v>
          </cell>
        </row>
        <row r="2796">
          <cell r="D2796">
            <v>50</v>
          </cell>
        </row>
        <row r="2797">
          <cell r="D2797">
            <v>700</v>
          </cell>
        </row>
        <row r="2798">
          <cell r="D2798">
            <v>800</v>
          </cell>
        </row>
        <row r="2799">
          <cell r="D2799">
            <v>8000</v>
          </cell>
        </row>
        <row r="2800">
          <cell r="D2800">
            <v>5000</v>
          </cell>
        </row>
        <row r="2801">
          <cell r="D2801">
            <v>5000</v>
          </cell>
        </row>
        <row r="2802">
          <cell r="D2802">
            <v>1000</v>
          </cell>
        </row>
        <row r="2803">
          <cell r="D2803">
            <v>500</v>
          </cell>
        </row>
        <row r="2804">
          <cell r="D2804">
            <v>3000</v>
          </cell>
        </row>
        <row r="2805">
          <cell r="D2805">
            <v>10000</v>
          </cell>
        </row>
        <row r="2806">
          <cell r="D2806">
            <v>1000</v>
          </cell>
        </row>
        <row r="2807">
          <cell r="D2807">
            <v>400</v>
          </cell>
        </row>
        <row r="2808">
          <cell r="D2808">
            <v>3000</v>
          </cell>
        </row>
        <row r="2809">
          <cell r="D2809">
            <v>5000</v>
          </cell>
        </row>
        <row r="2810">
          <cell r="D2810">
            <v>4500</v>
          </cell>
        </row>
        <row r="2811">
          <cell r="D2811">
            <v>2500</v>
          </cell>
        </row>
        <row r="2812">
          <cell r="D2812">
            <v>2500</v>
          </cell>
        </row>
        <row r="2813">
          <cell r="D2813">
            <v>10000</v>
          </cell>
        </row>
        <row r="2814">
          <cell r="D2814">
            <v>5000</v>
          </cell>
        </row>
        <row r="2815">
          <cell r="D2815">
            <v>2800</v>
          </cell>
        </row>
        <row r="2816">
          <cell r="D2816">
            <v>1500</v>
          </cell>
        </row>
        <row r="2817">
          <cell r="D2817">
            <v>250</v>
          </cell>
        </row>
        <row r="2818">
          <cell r="D2818">
            <v>3000</v>
          </cell>
        </row>
        <row r="2819">
          <cell r="D2819">
            <v>600</v>
          </cell>
        </row>
        <row r="2820">
          <cell r="D2820">
            <v>10000</v>
          </cell>
        </row>
        <row r="2821">
          <cell r="D2821">
            <v>5000</v>
          </cell>
        </row>
        <row r="2822">
          <cell r="D2822">
            <v>200</v>
          </cell>
        </row>
        <row r="2823">
          <cell r="D2823">
            <v>1000</v>
          </cell>
        </row>
        <row r="2824">
          <cell r="D2824">
            <v>6000</v>
          </cell>
        </row>
        <row r="2825">
          <cell r="D2825">
            <v>100</v>
          </cell>
        </row>
        <row r="2826">
          <cell r="D2826">
            <v>650</v>
          </cell>
        </row>
        <row r="2827">
          <cell r="D2827">
            <v>3000</v>
          </cell>
        </row>
        <row r="2828">
          <cell r="D2828">
            <v>2000</v>
          </cell>
        </row>
        <row r="2829">
          <cell r="D2829">
            <v>2000</v>
          </cell>
        </row>
        <row r="2830">
          <cell r="D2830">
            <v>9500</v>
          </cell>
        </row>
        <row r="2831">
          <cell r="D2831">
            <v>2500</v>
          </cell>
        </row>
        <row r="2832">
          <cell r="D2832">
            <v>3000</v>
          </cell>
        </row>
        <row r="2833">
          <cell r="D2833">
            <v>3000</v>
          </cell>
        </row>
        <row r="2834">
          <cell r="D2834">
            <v>2500</v>
          </cell>
        </row>
        <row r="2835">
          <cell r="D2835">
            <v>2700</v>
          </cell>
        </row>
        <row r="2836">
          <cell r="D2836">
            <v>800</v>
          </cell>
        </row>
        <row r="2837">
          <cell r="D2837">
            <v>1000</v>
          </cell>
        </row>
        <row r="2838">
          <cell r="D2838">
            <v>450</v>
          </cell>
        </row>
        <row r="2839">
          <cell r="D2839">
            <v>850</v>
          </cell>
        </row>
        <row r="2840">
          <cell r="D2840">
            <v>2000</v>
          </cell>
        </row>
        <row r="2841">
          <cell r="D2841">
            <v>3500</v>
          </cell>
        </row>
        <row r="2842">
          <cell r="D2842">
            <v>2500</v>
          </cell>
        </row>
        <row r="2843">
          <cell r="D2843">
            <v>1000</v>
          </cell>
        </row>
        <row r="2844">
          <cell r="D2844">
            <v>1500</v>
          </cell>
        </row>
        <row r="2845">
          <cell r="D2845">
            <v>1200</v>
          </cell>
        </row>
        <row r="2846">
          <cell r="D2846">
            <v>550</v>
          </cell>
        </row>
        <row r="2847">
          <cell r="D2847">
            <v>7500</v>
          </cell>
        </row>
        <row r="2848">
          <cell r="D2848">
            <v>8000</v>
          </cell>
        </row>
        <row r="2849">
          <cell r="D2849">
            <v>2000</v>
          </cell>
        </row>
        <row r="2850">
          <cell r="D2850">
            <v>35000</v>
          </cell>
        </row>
        <row r="2851">
          <cell r="D2851">
            <v>500</v>
          </cell>
        </row>
        <row r="2852">
          <cell r="D2852">
            <v>8000</v>
          </cell>
        </row>
        <row r="2853">
          <cell r="D2853">
            <v>4500</v>
          </cell>
        </row>
        <row r="2854">
          <cell r="D2854">
            <v>5000</v>
          </cell>
        </row>
        <row r="2855">
          <cell r="D2855">
            <v>9500</v>
          </cell>
        </row>
        <row r="2856">
          <cell r="D2856">
            <v>1000</v>
          </cell>
        </row>
        <row r="2857">
          <cell r="D2857">
            <v>600</v>
          </cell>
        </row>
        <row r="2858">
          <cell r="D2858">
            <v>3000</v>
          </cell>
        </row>
        <row r="2859">
          <cell r="D2859">
            <v>38000</v>
          </cell>
        </row>
        <row r="2860">
          <cell r="D2860">
            <v>1000</v>
          </cell>
        </row>
        <row r="2861">
          <cell r="D2861">
            <v>2000</v>
          </cell>
        </row>
        <row r="2862">
          <cell r="D2862">
            <v>4000</v>
          </cell>
        </row>
        <row r="2863">
          <cell r="D2863">
            <v>250</v>
          </cell>
        </row>
        <row r="2864">
          <cell r="D2864">
            <v>12700</v>
          </cell>
        </row>
        <row r="2865">
          <cell r="D2865">
            <v>50000</v>
          </cell>
        </row>
        <row r="2866">
          <cell r="D2866">
            <v>2500</v>
          </cell>
        </row>
        <row r="2867">
          <cell r="D2867">
            <v>2888</v>
          </cell>
        </row>
        <row r="2868">
          <cell r="D2868">
            <v>5000</v>
          </cell>
        </row>
        <row r="2869">
          <cell r="D2869">
            <v>2500</v>
          </cell>
        </row>
        <row r="2870">
          <cell r="D2870">
            <v>15000</v>
          </cell>
        </row>
        <row r="2871">
          <cell r="D2871">
            <v>20000</v>
          </cell>
        </row>
        <row r="2872">
          <cell r="D2872">
            <v>5000</v>
          </cell>
        </row>
        <row r="2873">
          <cell r="D2873">
            <v>10000</v>
          </cell>
        </row>
        <row r="2874">
          <cell r="D2874">
            <v>3000</v>
          </cell>
        </row>
        <row r="2875">
          <cell r="D2875">
            <v>2500</v>
          </cell>
        </row>
        <row r="2876">
          <cell r="D2876">
            <v>5000</v>
          </cell>
        </row>
        <row r="2877">
          <cell r="D2877">
            <v>20000</v>
          </cell>
        </row>
        <row r="2878">
          <cell r="D2878">
            <v>150000</v>
          </cell>
        </row>
        <row r="2879">
          <cell r="D2879">
            <v>6000</v>
          </cell>
        </row>
        <row r="2880">
          <cell r="D2880">
            <v>3000</v>
          </cell>
        </row>
        <row r="2881">
          <cell r="D2881">
            <v>11200</v>
          </cell>
        </row>
        <row r="2882">
          <cell r="D2882">
            <v>12000</v>
          </cell>
        </row>
        <row r="2883">
          <cell r="D2883">
            <v>5500</v>
          </cell>
        </row>
        <row r="2884">
          <cell r="D2884">
            <v>750</v>
          </cell>
        </row>
        <row r="2885">
          <cell r="D2885">
            <v>10000</v>
          </cell>
        </row>
        <row r="2886">
          <cell r="D2886">
            <v>45000</v>
          </cell>
        </row>
        <row r="2887">
          <cell r="D2887">
            <v>400</v>
          </cell>
        </row>
        <row r="2888">
          <cell r="D2888">
            <v>200</v>
          </cell>
        </row>
        <row r="2889">
          <cell r="D2889">
            <v>3000</v>
          </cell>
        </row>
        <row r="2890">
          <cell r="D2890">
            <v>30000</v>
          </cell>
        </row>
        <row r="2891">
          <cell r="D2891">
            <v>3000</v>
          </cell>
        </row>
        <row r="2892">
          <cell r="D2892">
            <v>2000</v>
          </cell>
        </row>
        <row r="2893">
          <cell r="D2893">
            <v>10000</v>
          </cell>
        </row>
        <row r="2894">
          <cell r="D2894">
            <v>5500</v>
          </cell>
        </row>
        <row r="2895">
          <cell r="D2895">
            <v>5000</v>
          </cell>
        </row>
        <row r="2896">
          <cell r="D2896">
            <v>50000</v>
          </cell>
        </row>
        <row r="2897">
          <cell r="D2897">
            <v>500</v>
          </cell>
        </row>
        <row r="2898">
          <cell r="D2898">
            <v>3000</v>
          </cell>
        </row>
        <row r="2899">
          <cell r="D2899">
            <v>12000</v>
          </cell>
        </row>
        <row r="2900">
          <cell r="D2900">
            <v>7500</v>
          </cell>
        </row>
        <row r="2901">
          <cell r="D2901">
            <v>10000</v>
          </cell>
        </row>
        <row r="2902">
          <cell r="D2902">
            <v>5500</v>
          </cell>
        </row>
        <row r="2903">
          <cell r="D2903">
            <v>750</v>
          </cell>
        </row>
        <row r="2904">
          <cell r="D2904">
            <v>150000</v>
          </cell>
        </row>
        <row r="2905">
          <cell r="D2905">
            <v>5000</v>
          </cell>
        </row>
        <row r="2906">
          <cell r="D2906">
            <v>1500</v>
          </cell>
        </row>
        <row r="2907">
          <cell r="D2907">
            <v>3500</v>
          </cell>
        </row>
        <row r="2908">
          <cell r="D2908">
            <v>6000</v>
          </cell>
        </row>
        <row r="2909">
          <cell r="D2909">
            <v>2500</v>
          </cell>
        </row>
        <row r="2910">
          <cell r="D2910">
            <v>9600</v>
          </cell>
        </row>
        <row r="2911">
          <cell r="D2911">
            <v>180000</v>
          </cell>
        </row>
        <row r="2912">
          <cell r="D2912">
            <v>30000</v>
          </cell>
        </row>
        <row r="2913">
          <cell r="D2913">
            <v>1800</v>
          </cell>
        </row>
        <row r="2914">
          <cell r="D2914">
            <v>14440</v>
          </cell>
        </row>
        <row r="2915">
          <cell r="D2915">
            <v>10000</v>
          </cell>
        </row>
        <row r="2916">
          <cell r="D2916">
            <v>25000</v>
          </cell>
        </row>
        <row r="2917">
          <cell r="D2917">
            <v>1000</v>
          </cell>
        </row>
        <row r="2918">
          <cell r="D2918">
            <v>1850</v>
          </cell>
        </row>
        <row r="2919">
          <cell r="D2919">
            <v>2000</v>
          </cell>
        </row>
        <row r="2920">
          <cell r="D2920">
            <v>5000</v>
          </cell>
        </row>
        <row r="2921">
          <cell r="D2921">
            <v>600</v>
          </cell>
        </row>
        <row r="2922">
          <cell r="D2922">
            <v>2500</v>
          </cell>
        </row>
        <row r="2923">
          <cell r="D2923">
            <v>100</v>
          </cell>
        </row>
        <row r="2924">
          <cell r="D2924">
            <v>500</v>
          </cell>
        </row>
        <row r="2925">
          <cell r="D2925">
            <v>300</v>
          </cell>
        </row>
        <row r="2926">
          <cell r="D2926">
            <v>25000</v>
          </cell>
        </row>
        <row r="2927">
          <cell r="D2927">
            <v>45000</v>
          </cell>
        </row>
        <row r="2928">
          <cell r="D2928">
            <v>3000</v>
          </cell>
        </row>
        <row r="2929">
          <cell r="D2929">
            <v>1800</v>
          </cell>
        </row>
        <row r="2930">
          <cell r="D2930">
            <v>1000</v>
          </cell>
        </row>
        <row r="2931">
          <cell r="D2931">
            <v>8000</v>
          </cell>
        </row>
        <row r="2932">
          <cell r="D2932">
            <v>10000</v>
          </cell>
        </row>
        <row r="2933">
          <cell r="D2933">
            <v>750</v>
          </cell>
        </row>
        <row r="2934">
          <cell r="D2934">
            <v>3100</v>
          </cell>
        </row>
        <row r="2935">
          <cell r="D2935">
            <v>2500</v>
          </cell>
        </row>
        <row r="2936">
          <cell r="D2936">
            <v>2500</v>
          </cell>
        </row>
        <row r="2937">
          <cell r="D2937">
            <v>3500</v>
          </cell>
        </row>
        <row r="2938">
          <cell r="D2938">
            <v>1000</v>
          </cell>
        </row>
        <row r="2939">
          <cell r="D2939">
            <v>1500</v>
          </cell>
        </row>
        <row r="2940">
          <cell r="D2940">
            <v>4000</v>
          </cell>
        </row>
        <row r="2941">
          <cell r="D2941">
            <v>8000</v>
          </cell>
        </row>
        <row r="2942">
          <cell r="D2942">
            <v>2500</v>
          </cell>
        </row>
        <row r="2943">
          <cell r="D2943">
            <v>25000</v>
          </cell>
        </row>
        <row r="2944">
          <cell r="D2944">
            <v>200000</v>
          </cell>
        </row>
        <row r="2945">
          <cell r="D2945">
            <v>3000</v>
          </cell>
        </row>
        <row r="2946">
          <cell r="D2946">
            <v>10000</v>
          </cell>
        </row>
        <row r="2947">
          <cell r="D2947">
            <v>50000</v>
          </cell>
        </row>
        <row r="2948">
          <cell r="D2948">
            <v>2000</v>
          </cell>
        </row>
        <row r="2949">
          <cell r="D2949">
            <v>25000</v>
          </cell>
        </row>
        <row r="2950">
          <cell r="D2950">
            <v>500000</v>
          </cell>
        </row>
        <row r="2951">
          <cell r="D2951">
            <v>1000</v>
          </cell>
        </row>
        <row r="2952">
          <cell r="D2952">
            <v>5000000</v>
          </cell>
        </row>
        <row r="2953">
          <cell r="D2953">
            <v>50000</v>
          </cell>
        </row>
        <row r="2954">
          <cell r="D2954">
            <v>20000</v>
          </cell>
        </row>
        <row r="2955">
          <cell r="D2955">
            <v>400000</v>
          </cell>
        </row>
        <row r="2956">
          <cell r="D2956">
            <v>15000</v>
          </cell>
        </row>
        <row r="2957">
          <cell r="D2957">
            <v>1200</v>
          </cell>
        </row>
        <row r="2958">
          <cell r="D2958">
            <v>7900</v>
          </cell>
        </row>
        <row r="2959">
          <cell r="D2959">
            <v>15000</v>
          </cell>
        </row>
        <row r="2960">
          <cell r="D2960">
            <v>80000</v>
          </cell>
        </row>
        <row r="2961">
          <cell r="D2961">
            <v>10000</v>
          </cell>
        </row>
        <row r="2962">
          <cell r="D2962">
            <v>30000000</v>
          </cell>
        </row>
        <row r="2963">
          <cell r="D2963">
            <v>5000</v>
          </cell>
        </row>
        <row r="2964">
          <cell r="D2964">
            <v>1000</v>
          </cell>
        </row>
        <row r="2965">
          <cell r="D2965">
            <v>10000</v>
          </cell>
        </row>
        <row r="2966">
          <cell r="D2966">
            <v>5000</v>
          </cell>
        </row>
        <row r="2967">
          <cell r="D2967">
            <v>1500</v>
          </cell>
        </row>
        <row r="2968">
          <cell r="D2968">
            <v>10000</v>
          </cell>
        </row>
        <row r="2969">
          <cell r="D2969">
            <v>5000</v>
          </cell>
        </row>
        <row r="2970">
          <cell r="D2970">
            <v>3500</v>
          </cell>
        </row>
        <row r="2971">
          <cell r="D2971">
            <v>1000</v>
          </cell>
        </row>
        <row r="2972">
          <cell r="D2972">
            <v>6000</v>
          </cell>
        </row>
        <row r="2973">
          <cell r="D2973">
            <v>3200</v>
          </cell>
        </row>
        <row r="2974">
          <cell r="D2974">
            <v>2000</v>
          </cell>
        </row>
        <row r="2975">
          <cell r="D2975">
            <v>5000</v>
          </cell>
        </row>
        <row r="2976">
          <cell r="D2976">
            <v>5000</v>
          </cell>
        </row>
        <row r="2977">
          <cell r="D2977">
            <v>8000</v>
          </cell>
        </row>
        <row r="2978">
          <cell r="D2978">
            <v>70</v>
          </cell>
        </row>
        <row r="2979">
          <cell r="D2979">
            <v>3000</v>
          </cell>
        </row>
        <row r="2980">
          <cell r="D2980">
            <v>750</v>
          </cell>
        </row>
        <row r="2981">
          <cell r="D2981">
            <v>5000</v>
          </cell>
        </row>
        <row r="2982">
          <cell r="D2982">
            <v>3000</v>
          </cell>
        </row>
        <row r="2983">
          <cell r="D2983">
            <v>4000</v>
          </cell>
        </row>
        <row r="2984">
          <cell r="D2984">
            <v>5000</v>
          </cell>
        </row>
        <row r="2985">
          <cell r="D2985">
            <v>116000</v>
          </cell>
        </row>
        <row r="2986">
          <cell r="D2986">
            <v>25000</v>
          </cell>
        </row>
        <row r="2987">
          <cell r="D2987">
            <v>10000</v>
          </cell>
        </row>
        <row r="2988">
          <cell r="D2988">
            <v>2400</v>
          </cell>
        </row>
        <row r="2989">
          <cell r="D2989">
            <v>25000</v>
          </cell>
        </row>
        <row r="2990">
          <cell r="D2990">
            <v>1000</v>
          </cell>
        </row>
        <row r="2991">
          <cell r="D2991">
            <v>20000</v>
          </cell>
        </row>
        <row r="2992">
          <cell r="D2992">
            <v>10000</v>
          </cell>
        </row>
        <row r="2993">
          <cell r="D2993">
            <v>8500</v>
          </cell>
        </row>
        <row r="2994">
          <cell r="D2994">
            <v>3000</v>
          </cell>
        </row>
        <row r="2995">
          <cell r="D2995">
            <v>1000</v>
          </cell>
        </row>
        <row r="2996">
          <cell r="D2996">
            <v>300</v>
          </cell>
        </row>
        <row r="2997">
          <cell r="D2997">
            <v>15000</v>
          </cell>
        </row>
        <row r="2998">
          <cell r="D2998">
            <v>35000</v>
          </cell>
        </row>
        <row r="2999">
          <cell r="D2999">
            <v>10000</v>
          </cell>
        </row>
        <row r="3000">
          <cell r="D3000">
            <v>50000</v>
          </cell>
        </row>
        <row r="3001">
          <cell r="D3001">
            <v>1350</v>
          </cell>
        </row>
        <row r="3002">
          <cell r="D3002">
            <v>500</v>
          </cell>
        </row>
        <row r="3003">
          <cell r="D3003">
            <v>7214</v>
          </cell>
        </row>
        <row r="3004">
          <cell r="D3004">
            <v>7000</v>
          </cell>
        </row>
        <row r="3005">
          <cell r="D3005">
            <v>3000</v>
          </cell>
        </row>
        <row r="3006">
          <cell r="D3006">
            <v>40000</v>
          </cell>
        </row>
        <row r="3007">
          <cell r="D3007">
            <v>10600</v>
          </cell>
        </row>
        <row r="3008">
          <cell r="D3008">
            <v>8000</v>
          </cell>
        </row>
        <row r="3009">
          <cell r="D3009">
            <v>600</v>
          </cell>
        </row>
        <row r="3010">
          <cell r="D3010">
            <v>3000</v>
          </cell>
        </row>
        <row r="3011">
          <cell r="D3011">
            <v>25000</v>
          </cell>
        </row>
        <row r="3012">
          <cell r="D3012">
            <v>1500</v>
          </cell>
        </row>
        <row r="3013">
          <cell r="D3013">
            <v>300</v>
          </cell>
        </row>
        <row r="3014">
          <cell r="D3014">
            <v>4000</v>
          </cell>
        </row>
        <row r="3015">
          <cell r="D3015">
            <v>10000</v>
          </cell>
        </row>
        <row r="3016">
          <cell r="D3016">
            <v>25000</v>
          </cell>
        </row>
        <row r="3017">
          <cell r="D3017">
            <v>3400</v>
          </cell>
        </row>
        <row r="3018">
          <cell r="D3018">
            <v>8500</v>
          </cell>
        </row>
        <row r="3019">
          <cell r="D3019">
            <v>22000</v>
          </cell>
        </row>
        <row r="3020">
          <cell r="D3020">
            <v>4200</v>
          </cell>
        </row>
        <row r="3021">
          <cell r="D3021">
            <v>15000</v>
          </cell>
        </row>
        <row r="3022">
          <cell r="D3022">
            <v>7000</v>
          </cell>
        </row>
        <row r="3023">
          <cell r="D3023">
            <v>4500</v>
          </cell>
        </row>
        <row r="3024">
          <cell r="D3024">
            <v>10000</v>
          </cell>
        </row>
        <row r="3025">
          <cell r="D3025">
            <v>700</v>
          </cell>
        </row>
        <row r="3026">
          <cell r="D3026">
            <v>5000</v>
          </cell>
        </row>
        <row r="3027">
          <cell r="D3027">
            <v>2500</v>
          </cell>
        </row>
        <row r="3028">
          <cell r="D3028">
            <v>900</v>
          </cell>
        </row>
        <row r="3029">
          <cell r="D3029">
            <v>40000</v>
          </cell>
        </row>
        <row r="3030">
          <cell r="D3030">
            <v>5000</v>
          </cell>
        </row>
        <row r="3031">
          <cell r="D3031">
            <v>30000</v>
          </cell>
        </row>
        <row r="3032">
          <cell r="D3032">
            <v>1750</v>
          </cell>
        </row>
        <row r="3033">
          <cell r="D3033">
            <v>1500</v>
          </cell>
        </row>
        <row r="3034">
          <cell r="D3034">
            <v>1000</v>
          </cell>
        </row>
        <row r="3035">
          <cell r="D3035">
            <v>3000</v>
          </cell>
        </row>
        <row r="3036">
          <cell r="D3036">
            <v>100000</v>
          </cell>
        </row>
        <row r="3037">
          <cell r="D3037">
            <v>25000</v>
          </cell>
        </row>
        <row r="3038">
          <cell r="D3038">
            <v>25000</v>
          </cell>
        </row>
        <row r="3039">
          <cell r="D3039">
            <v>500</v>
          </cell>
        </row>
        <row r="3040">
          <cell r="D3040">
            <v>1000</v>
          </cell>
        </row>
        <row r="3041">
          <cell r="D3041">
            <v>20000</v>
          </cell>
        </row>
        <row r="3042">
          <cell r="D3042">
            <v>3000</v>
          </cell>
        </row>
        <row r="3043">
          <cell r="D3043">
            <v>8300</v>
          </cell>
        </row>
        <row r="3044">
          <cell r="D3044">
            <v>1500</v>
          </cell>
        </row>
        <row r="3045">
          <cell r="D3045">
            <v>15000</v>
          </cell>
        </row>
        <row r="3046">
          <cell r="D3046">
            <v>12000</v>
          </cell>
        </row>
        <row r="3047">
          <cell r="D3047">
            <v>4000</v>
          </cell>
        </row>
        <row r="3048">
          <cell r="D3048">
            <v>7900</v>
          </cell>
        </row>
        <row r="3049">
          <cell r="D3049">
            <v>500</v>
          </cell>
        </row>
        <row r="3050">
          <cell r="D3050">
            <v>5000</v>
          </cell>
        </row>
        <row r="3051">
          <cell r="D3051">
            <v>3750</v>
          </cell>
        </row>
        <row r="3052">
          <cell r="D3052">
            <v>600</v>
          </cell>
        </row>
        <row r="3053">
          <cell r="D3053">
            <v>3500</v>
          </cell>
        </row>
        <row r="3054">
          <cell r="D3054">
            <v>50000</v>
          </cell>
        </row>
        <row r="3055">
          <cell r="D3055">
            <v>10000</v>
          </cell>
        </row>
        <row r="3056">
          <cell r="D3056">
            <v>300</v>
          </cell>
        </row>
        <row r="3057">
          <cell r="D3057">
            <v>20000</v>
          </cell>
        </row>
        <row r="3058">
          <cell r="D3058">
            <v>25000</v>
          </cell>
        </row>
        <row r="3059">
          <cell r="D3059">
            <v>50000</v>
          </cell>
        </row>
        <row r="3060">
          <cell r="D3060">
            <v>18000</v>
          </cell>
        </row>
        <row r="3061">
          <cell r="D3061">
            <v>15000</v>
          </cell>
        </row>
        <row r="3062">
          <cell r="D3062">
            <v>220000</v>
          </cell>
        </row>
        <row r="3063">
          <cell r="D3063">
            <v>1000000</v>
          </cell>
        </row>
        <row r="3064">
          <cell r="D3064">
            <v>10000</v>
          </cell>
        </row>
        <row r="3065">
          <cell r="D3065">
            <v>3000</v>
          </cell>
        </row>
        <row r="3066">
          <cell r="D3066">
            <v>75000</v>
          </cell>
        </row>
        <row r="3067">
          <cell r="D3067">
            <v>25000</v>
          </cell>
        </row>
        <row r="3068">
          <cell r="D3068">
            <v>350000</v>
          </cell>
        </row>
        <row r="3069">
          <cell r="D3069">
            <v>8000</v>
          </cell>
        </row>
        <row r="3070">
          <cell r="D3070">
            <v>250000</v>
          </cell>
        </row>
        <row r="3071">
          <cell r="D3071">
            <v>1000</v>
          </cell>
        </row>
        <row r="3072">
          <cell r="D3072">
            <v>10000</v>
          </cell>
        </row>
        <row r="3073">
          <cell r="D3073">
            <v>12000</v>
          </cell>
        </row>
        <row r="3074">
          <cell r="D3074">
            <v>12000</v>
          </cell>
        </row>
        <row r="3075">
          <cell r="D3075">
            <v>2800000</v>
          </cell>
        </row>
        <row r="3076">
          <cell r="D3076">
            <v>25000</v>
          </cell>
        </row>
        <row r="3077">
          <cell r="D3077">
            <v>15000</v>
          </cell>
        </row>
        <row r="3078">
          <cell r="D3078">
            <v>10000</v>
          </cell>
        </row>
        <row r="3079">
          <cell r="D3079">
            <v>22000</v>
          </cell>
        </row>
        <row r="3080">
          <cell r="D3080">
            <v>60000</v>
          </cell>
        </row>
        <row r="3081">
          <cell r="D3081">
            <v>1333666</v>
          </cell>
        </row>
        <row r="3082">
          <cell r="D3082">
            <v>2000000</v>
          </cell>
        </row>
        <row r="3083">
          <cell r="D3083">
            <v>1000000</v>
          </cell>
        </row>
        <row r="3084">
          <cell r="D3084">
            <v>9000</v>
          </cell>
        </row>
        <row r="3085">
          <cell r="D3085">
            <v>20000</v>
          </cell>
        </row>
        <row r="3086">
          <cell r="D3086">
            <v>4059</v>
          </cell>
        </row>
        <row r="3087">
          <cell r="D3087">
            <v>25000</v>
          </cell>
        </row>
        <row r="3088">
          <cell r="D3088">
            <v>20000</v>
          </cell>
        </row>
        <row r="3089">
          <cell r="D3089">
            <v>20000</v>
          </cell>
        </row>
        <row r="3090">
          <cell r="D3090">
            <v>65000</v>
          </cell>
        </row>
        <row r="3091">
          <cell r="D3091">
            <v>25000</v>
          </cell>
        </row>
        <row r="3092">
          <cell r="D3092">
            <v>225000</v>
          </cell>
        </row>
        <row r="3093">
          <cell r="D3093">
            <v>5000</v>
          </cell>
        </row>
        <row r="3094">
          <cell r="D3094">
            <v>100000</v>
          </cell>
        </row>
        <row r="3095">
          <cell r="D3095">
            <v>4000</v>
          </cell>
        </row>
        <row r="3096">
          <cell r="D3096">
            <v>100000</v>
          </cell>
        </row>
        <row r="3097">
          <cell r="D3097">
            <v>14920</v>
          </cell>
        </row>
        <row r="3098">
          <cell r="D3098">
            <v>20000</v>
          </cell>
        </row>
        <row r="3099">
          <cell r="D3099">
            <v>10000</v>
          </cell>
        </row>
        <row r="3100">
          <cell r="D3100">
            <v>48725</v>
          </cell>
        </row>
        <row r="3101">
          <cell r="D3101">
            <v>2000</v>
          </cell>
        </row>
        <row r="3102">
          <cell r="D3102">
            <v>12000</v>
          </cell>
        </row>
        <row r="3103">
          <cell r="D3103">
            <v>2500</v>
          </cell>
        </row>
        <row r="3104">
          <cell r="D3104">
            <v>16000</v>
          </cell>
        </row>
        <row r="3105">
          <cell r="D3105">
            <v>4100</v>
          </cell>
        </row>
        <row r="3106">
          <cell r="D3106">
            <v>4000</v>
          </cell>
        </row>
        <row r="3107">
          <cell r="D3107">
            <v>5845</v>
          </cell>
        </row>
        <row r="3108">
          <cell r="D3108">
            <v>1000</v>
          </cell>
        </row>
        <row r="3109">
          <cell r="D3109">
            <v>40000</v>
          </cell>
        </row>
        <row r="3110">
          <cell r="D3110">
            <v>50000</v>
          </cell>
        </row>
        <row r="3111">
          <cell r="D3111">
            <v>26500</v>
          </cell>
        </row>
        <row r="3112">
          <cell r="D3112">
            <v>25000</v>
          </cell>
        </row>
        <row r="3113">
          <cell r="D3113">
            <v>20000</v>
          </cell>
        </row>
        <row r="3114">
          <cell r="D3114">
            <v>11000</v>
          </cell>
        </row>
        <row r="3115">
          <cell r="D3115">
            <v>109225</v>
          </cell>
        </row>
        <row r="3116">
          <cell r="D3116">
            <v>75000</v>
          </cell>
        </row>
        <row r="3117">
          <cell r="D3117">
            <v>10000</v>
          </cell>
        </row>
        <row r="3118">
          <cell r="D3118">
            <v>750</v>
          </cell>
        </row>
        <row r="3119">
          <cell r="D3119">
            <v>1000</v>
          </cell>
        </row>
        <row r="3120">
          <cell r="D3120">
            <v>500000</v>
          </cell>
        </row>
        <row r="3121">
          <cell r="D3121">
            <v>10000</v>
          </cell>
        </row>
        <row r="3122">
          <cell r="D3122">
            <v>1300000</v>
          </cell>
        </row>
        <row r="3123">
          <cell r="D3123">
            <v>1500</v>
          </cell>
        </row>
        <row r="3124">
          <cell r="D3124">
            <v>199</v>
          </cell>
        </row>
        <row r="3125">
          <cell r="D3125">
            <v>125000</v>
          </cell>
        </row>
        <row r="3126">
          <cell r="D3126">
            <v>800000</v>
          </cell>
        </row>
        <row r="3127">
          <cell r="D3127">
            <v>1500000</v>
          </cell>
        </row>
        <row r="3128">
          <cell r="D3128">
            <v>25000</v>
          </cell>
        </row>
        <row r="3129">
          <cell r="D3129">
            <v>100000</v>
          </cell>
        </row>
        <row r="3130">
          <cell r="D3130">
            <v>15000</v>
          </cell>
        </row>
        <row r="3131">
          <cell r="D3131">
            <v>1250</v>
          </cell>
        </row>
        <row r="3132">
          <cell r="D3132">
            <v>10000</v>
          </cell>
        </row>
        <row r="3133">
          <cell r="D3133">
            <v>4100</v>
          </cell>
        </row>
        <row r="3134">
          <cell r="D3134">
            <v>30000</v>
          </cell>
        </row>
        <row r="3135">
          <cell r="D3135">
            <v>500</v>
          </cell>
        </row>
        <row r="3136">
          <cell r="D3136">
            <v>1000</v>
          </cell>
        </row>
        <row r="3137">
          <cell r="D3137">
            <v>777</v>
          </cell>
        </row>
        <row r="3138">
          <cell r="D3138">
            <v>500</v>
          </cell>
        </row>
        <row r="3139">
          <cell r="D3139">
            <v>1500</v>
          </cell>
        </row>
        <row r="3140">
          <cell r="D3140">
            <v>200</v>
          </cell>
        </row>
        <row r="3141">
          <cell r="D3141">
            <v>50000</v>
          </cell>
        </row>
        <row r="3142">
          <cell r="D3142">
            <v>10000</v>
          </cell>
        </row>
        <row r="3143">
          <cell r="D3143">
            <v>500</v>
          </cell>
        </row>
        <row r="3144">
          <cell r="D3144">
            <v>2750</v>
          </cell>
        </row>
        <row r="3145">
          <cell r="D3145">
            <v>700</v>
          </cell>
        </row>
        <row r="3146">
          <cell r="D3146">
            <v>10000</v>
          </cell>
        </row>
        <row r="3147">
          <cell r="D3147">
            <v>25000</v>
          </cell>
        </row>
        <row r="3148">
          <cell r="D3148">
            <v>50000</v>
          </cell>
        </row>
        <row r="3149">
          <cell r="D3149">
            <v>20000</v>
          </cell>
        </row>
        <row r="3150">
          <cell r="D3150">
            <v>1800</v>
          </cell>
        </row>
        <row r="3151">
          <cell r="D3151">
            <v>1250</v>
          </cell>
        </row>
        <row r="3152">
          <cell r="D3152">
            <v>3500</v>
          </cell>
        </row>
        <row r="3153">
          <cell r="D3153">
            <v>3500</v>
          </cell>
        </row>
        <row r="3154">
          <cell r="D3154">
            <v>2200</v>
          </cell>
        </row>
        <row r="3155">
          <cell r="D3155">
            <v>3000</v>
          </cell>
        </row>
        <row r="3156">
          <cell r="D3156">
            <v>7000</v>
          </cell>
        </row>
        <row r="3157">
          <cell r="D3157">
            <v>5000</v>
          </cell>
        </row>
        <row r="3158">
          <cell r="D3158">
            <v>5500</v>
          </cell>
        </row>
        <row r="3159">
          <cell r="D3159">
            <v>4000</v>
          </cell>
        </row>
        <row r="3160">
          <cell r="D3160">
            <v>5000</v>
          </cell>
        </row>
        <row r="3161">
          <cell r="D3161">
            <v>1500</v>
          </cell>
        </row>
        <row r="3162">
          <cell r="D3162">
            <v>4500</v>
          </cell>
        </row>
        <row r="3163">
          <cell r="D3163">
            <v>2000</v>
          </cell>
        </row>
        <row r="3164">
          <cell r="D3164">
            <v>4000</v>
          </cell>
        </row>
        <row r="3165">
          <cell r="D3165">
            <v>13000</v>
          </cell>
        </row>
        <row r="3166">
          <cell r="D3166">
            <v>2500</v>
          </cell>
        </row>
        <row r="3167">
          <cell r="D3167">
            <v>750</v>
          </cell>
        </row>
        <row r="3168">
          <cell r="D3168">
            <v>35000</v>
          </cell>
        </row>
        <row r="3169">
          <cell r="D3169">
            <v>3000</v>
          </cell>
        </row>
        <row r="3170">
          <cell r="D3170">
            <v>2500</v>
          </cell>
        </row>
        <row r="3171">
          <cell r="D3171">
            <v>8000</v>
          </cell>
        </row>
        <row r="3172">
          <cell r="D3172">
            <v>2000</v>
          </cell>
        </row>
        <row r="3173">
          <cell r="D3173">
            <v>7000</v>
          </cell>
        </row>
        <row r="3174">
          <cell r="D3174">
            <v>2000</v>
          </cell>
        </row>
        <row r="3175">
          <cell r="D3175">
            <v>10000</v>
          </cell>
        </row>
        <row r="3176">
          <cell r="D3176">
            <v>3000</v>
          </cell>
        </row>
        <row r="3177">
          <cell r="D3177">
            <v>5000</v>
          </cell>
        </row>
        <row r="3178">
          <cell r="D3178">
            <v>1900</v>
          </cell>
        </row>
        <row r="3179">
          <cell r="D3179">
            <v>2500</v>
          </cell>
        </row>
        <row r="3180">
          <cell r="D3180">
            <v>1500</v>
          </cell>
        </row>
        <row r="3181">
          <cell r="D3181">
            <v>4200</v>
          </cell>
        </row>
        <row r="3182">
          <cell r="D3182">
            <v>1200</v>
          </cell>
        </row>
        <row r="3183">
          <cell r="D3183">
            <v>500</v>
          </cell>
        </row>
        <row r="3184">
          <cell r="D3184">
            <v>7000</v>
          </cell>
        </row>
        <row r="3185">
          <cell r="D3185">
            <v>2500</v>
          </cell>
        </row>
        <row r="3186">
          <cell r="D3186">
            <v>4300</v>
          </cell>
        </row>
        <row r="3187">
          <cell r="D3187">
            <v>1000</v>
          </cell>
        </row>
        <row r="3188">
          <cell r="D3188">
            <v>3200</v>
          </cell>
        </row>
        <row r="3189">
          <cell r="D3189">
            <v>15000</v>
          </cell>
        </row>
        <row r="3190">
          <cell r="D3190">
            <v>200</v>
          </cell>
        </row>
        <row r="3191">
          <cell r="D3191">
            <v>55000</v>
          </cell>
        </row>
        <row r="3192">
          <cell r="D3192">
            <v>4000</v>
          </cell>
        </row>
        <row r="3193">
          <cell r="D3193">
            <v>3750</v>
          </cell>
        </row>
        <row r="3194">
          <cell r="D3194">
            <v>10000</v>
          </cell>
        </row>
        <row r="3195">
          <cell r="D3195">
            <v>5000</v>
          </cell>
        </row>
        <row r="3196">
          <cell r="D3196">
            <v>11000</v>
          </cell>
        </row>
        <row r="3197">
          <cell r="D3197">
            <v>3500</v>
          </cell>
        </row>
        <row r="3198">
          <cell r="D3198">
            <v>3000000</v>
          </cell>
        </row>
        <row r="3199">
          <cell r="D3199">
            <v>10000</v>
          </cell>
        </row>
        <row r="3200">
          <cell r="D3200">
            <v>30000</v>
          </cell>
        </row>
        <row r="3201">
          <cell r="D3201">
            <v>5000</v>
          </cell>
        </row>
        <row r="3202">
          <cell r="D3202">
            <v>50000</v>
          </cell>
        </row>
        <row r="3203">
          <cell r="D3203">
            <v>2000</v>
          </cell>
        </row>
        <row r="3204">
          <cell r="D3204">
            <v>5000</v>
          </cell>
        </row>
        <row r="3205">
          <cell r="D3205">
            <v>1000</v>
          </cell>
        </row>
        <row r="3206">
          <cell r="D3206">
            <v>500</v>
          </cell>
        </row>
        <row r="3207">
          <cell r="D3207">
            <v>8000</v>
          </cell>
        </row>
        <row r="3208">
          <cell r="D3208">
            <v>5000</v>
          </cell>
        </row>
        <row r="3209">
          <cell r="D3209">
            <v>5500</v>
          </cell>
        </row>
        <row r="3210">
          <cell r="D3210">
            <v>5000</v>
          </cell>
        </row>
        <row r="3211">
          <cell r="D3211">
            <v>9500</v>
          </cell>
        </row>
        <row r="3212">
          <cell r="D3212">
            <v>3000</v>
          </cell>
        </row>
        <row r="3213">
          <cell r="D3213">
            <v>23000</v>
          </cell>
        </row>
        <row r="3214">
          <cell r="D3214">
            <v>4000</v>
          </cell>
        </row>
        <row r="3215">
          <cell r="D3215">
            <v>6000</v>
          </cell>
        </row>
        <row r="3216">
          <cell r="D3216">
            <v>12000</v>
          </cell>
        </row>
        <row r="3217">
          <cell r="D3217">
            <v>35000</v>
          </cell>
        </row>
        <row r="3218">
          <cell r="D3218">
            <v>2000</v>
          </cell>
        </row>
        <row r="3219">
          <cell r="D3219">
            <v>4500</v>
          </cell>
        </row>
        <row r="3220">
          <cell r="D3220">
            <v>12000</v>
          </cell>
        </row>
        <row r="3221">
          <cell r="D3221">
            <v>20000</v>
          </cell>
        </row>
        <row r="3222">
          <cell r="D3222">
            <v>15000</v>
          </cell>
        </row>
        <row r="3223">
          <cell r="D3223">
            <v>4000</v>
          </cell>
        </row>
        <row r="3224">
          <cell r="D3224">
            <v>2500</v>
          </cell>
        </row>
        <row r="3225">
          <cell r="D3225">
            <v>3100</v>
          </cell>
        </row>
        <row r="3226">
          <cell r="D3226">
            <v>30000</v>
          </cell>
        </row>
        <row r="3227">
          <cell r="D3227">
            <v>2000</v>
          </cell>
        </row>
        <row r="3228">
          <cell r="D3228">
            <v>1200</v>
          </cell>
        </row>
        <row r="3229">
          <cell r="D3229">
            <v>1200</v>
          </cell>
        </row>
        <row r="3230">
          <cell r="D3230">
            <v>7000</v>
          </cell>
        </row>
        <row r="3231">
          <cell r="D3231">
            <v>20000</v>
          </cell>
        </row>
        <row r="3232">
          <cell r="D3232">
            <v>2600</v>
          </cell>
        </row>
        <row r="3233">
          <cell r="D3233">
            <v>1000</v>
          </cell>
        </row>
        <row r="3234">
          <cell r="D3234">
            <v>1000</v>
          </cell>
        </row>
        <row r="3235">
          <cell r="D3235">
            <v>5000</v>
          </cell>
        </row>
        <row r="3236">
          <cell r="D3236">
            <v>4000</v>
          </cell>
        </row>
        <row r="3237">
          <cell r="D3237">
            <v>15000</v>
          </cell>
        </row>
        <row r="3238">
          <cell r="D3238">
            <v>20000</v>
          </cell>
        </row>
        <row r="3239">
          <cell r="D3239">
            <v>35000</v>
          </cell>
        </row>
        <row r="3240">
          <cell r="D3240">
            <v>2800</v>
          </cell>
        </row>
        <row r="3241">
          <cell r="D3241">
            <v>5862</v>
          </cell>
        </row>
        <row r="3242">
          <cell r="D3242">
            <v>3000</v>
          </cell>
        </row>
        <row r="3243">
          <cell r="D3243">
            <v>8500</v>
          </cell>
        </row>
        <row r="3244">
          <cell r="D3244">
            <v>10000</v>
          </cell>
        </row>
        <row r="3245">
          <cell r="D3245">
            <v>8000</v>
          </cell>
        </row>
        <row r="3246">
          <cell r="D3246">
            <v>1600</v>
          </cell>
        </row>
        <row r="3247">
          <cell r="D3247">
            <v>21000</v>
          </cell>
        </row>
        <row r="3248">
          <cell r="D3248">
            <v>10000</v>
          </cell>
        </row>
        <row r="3249">
          <cell r="D3249">
            <v>2500</v>
          </cell>
        </row>
        <row r="3250">
          <cell r="D3250">
            <v>12000</v>
          </cell>
        </row>
        <row r="3251">
          <cell r="D3251">
            <v>5500</v>
          </cell>
        </row>
        <row r="3252">
          <cell r="D3252">
            <v>25000</v>
          </cell>
        </row>
        <row r="3253">
          <cell r="D3253">
            <v>1500</v>
          </cell>
        </row>
        <row r="3254">
          <cell r="D3254">
            <v>2250</v>
          </cell>
        </row>
        <row r="3255">
          <cell r="D3255">
            <v>20000</v>
          </cell>
        </row>
        <row r="3256">
          <cell r="D3256">
            <v>13000</v>
          </cell>
        </row>
        <row r="3257">
          <cell r="D3257">
            <v>300</v>
          </cell>
        </row>
        <row r="3258">
          <cell r="D3258">
            <v>10000</v>
          </cell>
        </row>
        <row r="3259">
          <cell r="D3259">
            <v>2000</v>
          </cell>
        </row>
        <row r="3260">
          <cell r="D3260">
            <v>7000</v>
          </cell>
        </row>
        <row r="3261">
          <cell r="D3261">
            <v>23000</v>
          </cell>
        </row>
        <row r="3262">
          <cell r="D3262">
            <v>5000</v>
          </cell>
        </row>
        <row r="3263">
          <cell r="D3263">
            <v>3300</v>
          </cell>
        </row>
        <row r="3264">
          <cell r="D3264">
            <v>12200</v>
          </cell>
        </row>
        <row r="3265">
          <cell r="D3265">
            <v>2500</v>
          </cell>
        </row>
        <row r="3266">
          <cell r="D3266">
            <v>2500</v>
          </cell>
        </row>
        <row r="3267">
          <cell r="D3267">
            <v>2700</v>
          </cell>
        </row>
        <row r="3268">
          <cell r="D3268">
            <v>6000</v>
          </cell>
        </row>
        <row r="3269">
          <cell r="D3269">
            <v>15000</v>
          </cell>
        </row>
        <row r="3270">
          <cell r="D3270">
            <v>2000</v>
          </cell>
        </row>
        <row r="3271">
          <cell r="D3271">
            <v>8000</v>
          </cell>
        </row>
        <row r="3272">
          <cell r="D3272">
            <v>1800</v>
          </cell>
        </row>
        <row r="3273">
          <cell r="D3273">
            <v>1500</v>
          </cell>
        </row>
        <row r="3274">
          <cell r="D3274">
            <v>10000</v>
          </cell>
        </row>
        <row r="3275">
          <cell r="D3275">
            <v>4000</v>
          </cell>
        </row>
        <row r="3276">
          <cell r="D3276">
            <v>15500</v>
          </cell>
        </row>
        <row r="3277">
          <cell r="D3277">
            <v>1800</v>
          </cell>
        </row>
        <row r="3278">
          <cell r="D3278">
            <v>4500</v>
          </cell>
        </row>
        <row r="3279">
          <cell r="D3279">
            <v>5000</v>
          </cell>
        </row>
        <row r="3280">
          <cell r="D3280">
            <v>2500</v>
          </cell>
        </row>
        <row r="3281">
          <cell r="D3281">
            <v>5800</v>
          </cell>
        </row>
        <row r="3282">
          <cell r="D3282">
            <v>2000</v>
          </cell>
        </row>
        <row r="3283">
          <cell r="D3283">
            <v>5000</v>
          </cell>
        </row>
        <row r="3284">
          <cell r="D3284">
            <v>31000</v>
          </cell>
        </row>
        <row r="3285">
          <cell r="D3285">
            <v>800</v>
          </cell>
        </row>
        <row r="3286">
          <cell r="D3286">
            <v>3000</v>
          </cell>
        </row>
        <row r="3287">
          <cell r="D3287">
            <v>4999</v>
          </cell>
        </row>
        <row r="3288">
          <cell r="D3288">
            <v>15000</v>
          </cell>
        </row>
        <row r="3289">
          <cell r="D3289">
            <v>2500</v>
          </cell>
        </row>
        <row r="3290">
          <cell r="D3290">
            <v>10000</v>
          </cell>
        </row>
        <row r="3291">
          <cell r="D3291">
            <v>500</v>
          </cell>
        </row>
        <row r="3292">
          <cell r="D3292">
            <v>2000</v>
          </cell>
        </row>
        <row r="3293">
          <cell r="D3293">
            <v>500</v>
          </cell>
        </row>
        <row r="3294">
          <cell r="D3294">
            <v>101</v>
          </cell>
        </row>
        <row r="3295">
          <cell r="D3295">
            <v>4500</v>
          </cell>
        </row>
        <row r="3296">
          <cell r="D3296">
            <v>600</v>
          </cell>
        </row>
        <row r="3297">
          <cell r="D3297">
            <v>700</v>
          </cell>
        </row>
        <row r="3298">
          <cell r="D3298">
            <v>1500</v>
          </cell>
        </row>
        <row r="3299">
          <cell r="D3299">
            <v>5500</v>
          </cell>
        </row>
        <row r="3300">
          <cell r="D3300">
            <v>10000</v>
          </cell>
        </row>
        <row r="3301">
          <cell r="D3301">
            <v>3000</v>
          </cell>
        </row>
        <row r="3302">
          <cell r="D3302">
            <v>3000</v>
          </cell>
        </row>
        <row r="3303">
          <cell r="D3303">
            <v>3000</v>
          </cell>
        </row>
        <row r="3304">
          <cell r="D3304">
            <v>8400</v>
          </cell>
        </row>
        <row r="3305">
          <cell r="D3305">
            <v>1800</v>
          </cell>
        </row>
        <row r="3306">
          <cell r="D3306">
            <v>15000</v>
          </cell>
        </row>
        <row r="3307">
          <cell r="D3307">
            <v>4000</v>
          </cell>
        </row>
        <row r="3308">
          <cell r="D3308">
            <v>1500</v>
          </cell>
        </row>
        <row r="3309">
          <cell r="D3309">
            <v>1000</v>
          </cell>
        </row>
        <row r="3310">
          <cell r="D3310">
            <v>3500</v>
          </cell>
        </row>
        <row r="3311">
          <cell r="D3311">
            <v>350</v>
          </cell>
        </row>
        <row r="3312">
          <cell r="D3312">
            <v>6500</v>
          </cell>
        </row>
        <row r="3313">
          <cell r="D3313">
            <v>2500</v>
          </cell>
        </row>
        <row r="3314">
          <cell r="D3314">
            <v>2500</v>
          </cell>
        </row>
        <row r="3315">
          <cell r="D3315">
            <v>2000</v>
          </cell>
        </row>
        <row r="3316">
          <cell r="D3316">
            <v>800</v>
          </cell>
        </row>
        <row r="3317">
          <cell r="D3317">
            <v>4000</v>
          </cell>
        </row>
        <row r="3318">
          <cell r="D3318">
            <v>11737</v>
          </cell>
        </row>
        <row r="3319">
          <cell r="D3319">
            <v>1050</v>
          </cell>
        </row>
        <row r="3320">
          <cell r="D3320">
            <v>2000</v>
          </cell>
        </row>
        <row r="3321">
          <cell r="D3321">
            <v>500</v>
          </cell>
        </row>
        <row r="3322">
          <cell r="D3322">
            <v>2500</v>
          </cell>
        </row>
        <row r="3323">
          <cell r="D3323">
            <v>500</v>
          </cell>
        </row>
        <row r="3324">
          <cell r="D3324">
            <v>3300</v>
          </cell>
        </row>
        <row r="3325">
          <cell r="D3325">
            <v>1000</v>
          </cell>
        </row>
        <row r="3326">
          <cell r="D3326">
            <v>1500</v>
          </cell>
        </row>
        <row r="3327">
          <cell r="D3327">
            <v>400</v>
          </cell>
        </row>
        <row r="3328">
          <cell r="D3328">
            <v>8000</v>
          </cell>
        </row>
        <row r="3329">
          <cell r="D3329">
            <v>800</v>
          </cell>
        </row>
        <row r="3330">
          <cell r="D3330">
            <v>1800</v>
          </cell>
        </row>
        <row r="3331">
          <cell r="D3331">
            <v>1000</v>
          </cell>
        </row>
        <row r="3332">
          <cell r="D3332">
            <v>1500</v>
          </cell>
        </row>
        <row r="3333">
          <cell r="D3333">
            <v>5000</v>
          </cell>
        </row>
        <row r="3334">
          <cell r="D3334">
            <v>6000</v>
          </cell>
        </row>
        <row r="3335">
          <cell r="D3335">
            <v>3500</v>
          </cell>
        </row>
        <row r="3336">
          <cell r="D3336">
            <v>3871</v>
          </cell>
        </row>
        <row r="3337">
          <cell r="D3337">
            <v>5000</v>
          </cell>
        </row>
        <row r="3338">
          <cell r="D3338">
            <v>250</v>
          </cell>
        </row>
        <row r="3339">
          <cell r="D3339">
            <v>2500</v>
          </cell>
        </row>
        <row r="3340">
          <cell r="D3340">
            <v>15000</v>
          </cell>
        </row>
        <row r="3341">
          <cell r="D3341">
            <v>8000</v>
          </cell>
        </row>
        <row r="3342">
          <cell r="D3342">
            <v>3000</v>
          </cell>
        </row>
        <row r="3343">
          <cell r="D3343">
            <v>3350</v>
          </cell>
        </row>
        <row r="3344">
          <cell r="D3344">
            <v>6000</v>
          </cell>
        </row>
        <row r="3345">
          <cell r="D3345">
            <v>700</v>
          </cell>
        </row>
        <row r="3346">
          <cell r="D3346">
            <v>4500</v>
          </cell>
        </row>
        <row r="3347">
          <cell r="D3347">
            <v>500</v>
          </cell>
        </row>
        <row r="3348">
          <cell r="D3348">
            <v>1500</v>
          </cell>
        </row>
        <row r="3349">
          <cell r="D3349">
            <v>2000</v>
          </cell>
        </row>
        <row r="3350">
          <cell r="D3350">
            <v>5500</v>
          </cell>
        </row>
        <row r="3351">
          <cell r="D3351">
            <v>1000</v>
          </cell>
        </row>
        <row r="3352">
          <cell r="D3352">
            <v>3500</v>
          </cell>
        </row>
        <row r="3353">
          <cell r="D3353">
            <v>5000</v>
          </cell>
        </row>
        <row r="3354">
          <cell r="D3354">
            <v>5000</v>
          </cell>
        </row>
        <row r="3355">
          <cell r="D3355">
            <v>500</v>
          </cell>
        </row>
        <row r="3356">
          <cell r="D3356">
            <v>3000</v>
          </cell>
        </row>
        <row r="3357">
          <cell r="D3357">
            <v>1750</v>
          </cell>
        </row>
        <row r="3358">
          <cell r="D3358">
            <v>1500</v>
          </cell>
        </row>
        <row r="3359">
          <cell r="D3359">
            <v>2000</v>
          </cell>
        </row>
        <row r="3360">
          <cell r="D3360">
            <v>10000</v>
          </cell>
        </row>
        <row r="3361">
          <cell r="D3361">
            <v>4000</v>
          </cell>
        </row>
        <row r="3362">
          <cell r="D3362">
            <v>9000</v>
          </cell>
        </row>
        <row r="3363">
          <cell r="D3363">
            <v>5000</v>
          </cell>
        </row>
        <row r="3364">
          <cell r="D3364">
            <v>500</v>
          </cell>
        </row>
        <row r="3365">
          <cell r="D3365">
            <v>7750</v>
          </cell>
        </row>
        <row r="3366">
          <cell r="D3366">
            <v>3000</v>
          </cell>
        </row>
        <row r="3367">
          <cell r="D3367">
            <v>2500</v>
          </cell>
        </row>
        <row r="3368">
          <cell r="D3368">
            <v>500</v>
          </cell>
        </row>
        <row r="3369">
          <cell r="D3369">
            <v>750</v>
          </cell>
        </row>
        <row r="3370">
          <cell r="D3370">
            <v>1000</v>
          </cell>
        </row>
        <row r="3371">
          <cell r="D3371">
            <v>5000</v>
          </cell>
        </row>
        <row r="3372">
          <cell r="D3372">
            <v>1500</v>
          </cell>
        </row>
        <row r="3373">
          <cell r="D3373">
            <v>200</v>
          </cell>
        </row>
        <row r="3374">
          <cell r="D3374">
            <v>1000</v>
          </cell>
        </row>
        <row r="3375">
          <cell r="D3375">
            <v>2000</v>
          </cell>
        </row>
        <row r="3376">
          <cell r="D3376">
            <v>3500</v>
          </cell>
        </row>
        <row r="3377">
          <cell r="D3377">
            <v>3000</v>
          </cell>
        </row>
        <row r="3378">
          <cell r="D3378">
            <v>8000</v>
          </cell>
        </row>
        <row r="3379">
          <cell r="D3379">
            <v>8000</v>
          </cell>
        </row>
        <row r="3380">
          <cell r="D3380">
            <v>550</v>
          </cell>
        </row>
        <row r="3381">
          <cell r="D3381">
            <v>2000</v>
          </cell>
        </row>
        <row r="3382">
          <cell r="D3382">
            <v>3000</v>
          </cell>
        </row>
        <row r="3383">
          <cell r="D3383">
            <v>4000</v>
          </cell>
        </row>
        <row r="3384">
          <cell r="D3384">
            <v>3500</v>
          </cell>
        </row>
        <row r="3385">
          <cell r="D3385">
            <v>1750</v>
          </cell>
        </row>
        <row r="3386">
          <cell r="D3386">
            <v>6000</v>
          </cell>
        </row>
        <row r="3387">
          <cell r="D3387">
            <v>2000</v>
          </cell>
        </row>
        <row r="3388">
          <cell r="D3388">
            <v>2000</v>
          </cell>
        </row>
        <row r="3389">
          <cell r="D3389">
            <v>3000</v>
          </cell>
        </row>
        <row r="3390">
          <cell r="D3390">
            <v>1500</v>
          </cell>
        </row>
        <row r="3391">
          <cell r="D3391">
            <v>10000</v>
          </cell>
        </row>
        <row r="3392">
          <cell r="D3392">
            <v>1500</v>
          </cell>
        </row>
        <row r="3393">
          <cell r="D3393">
            <v>500</v>
          </cell>
        </row>
        <row r="3394">
          <cell r="D3394">
            <v>500</v>
          </cell>
        </row>
        <row r="3395">
          <cell r="D3395">
            <v>1500</v>
          </cell>
        </row>
        <row r="3396">
          <cell r="D3396">
            <v>550</v>
          </cell>
        </row>
        <row r="3397">
          <cell r="D3397">
            <v>500</v>
          </cell>
        </row>
        <row r="3398">
          <cell r="D3398">
            <v>1500</v>
          </cell>
        </row>
        <row r="3399">
          <cell r="D3399">
            <v>250</v>
          </cell>
        </row>
        <row r="3400">
          <cell r="D3400">
            <v>4000</v>
          </cell>
        </row>
        <row r="3401">
          <cell r="D3401">
            <v>1200</v>
          </cell>
        </row>
        <row r="3402">
          <cell r="D3402">
            <v>10000</v>
          </cell>
        </row>
        <row r="3403">
          <cell r="D3403">
            <v>2900</v>
          </cell>
        </row>
        <row r="3404">
          <cell r="D3404">
            <v>15000</v>
          </cell>
        </row>
        <row r="3405">
          <cell r="D3405">
            <v>2000</v>
          </cell>
        </row>
        <row r="3406">
          <cell r="D3406">
            <v>500</v>
          </cell>
        </row>
        <row r="3407">
          <cell r="D3407">
            <v>350</v>
          </cell>
        </row>
        <row r="3408">
          <cell r="D3408">
            <v>10000</v>
          </cell>
        </row>
        <row r="3409">
          <cell r="D3409">
            <v>2000</v>
          </cell>
        </row>
        <row r="3410">
          <cell r="D3410">
            <v>500</v>
          </cell>
        </row>
        <row r="3411">
          <cell r="D3411">
            <v>500</v>
          </cell>
        </row>
        <row r="3412">
          <cell r="D3412">
            <v>3000</v>
          </cell>
        </row>
        <row r="3413">
          <cell r="D3413">
            <v>15000</v>
          </cell>
        </row>
        <row r="3414">
          <cell r="D3414">
            <v>3000</v>
          </cell>
        </row>
        <row r="3415">
          <cell r="D3415">
            <v>500</v>
          </cell>
        </row>
        <row r="3416">
          <cell r="D3416">
            <v>3000</v>
          </cell>
        </row>
        <row r="3417">
          <cell r="D3417">
            <v>200</v>
          </cell>
        </row>
        <row r="3418">
          <cell r="D3418">
            <v>4000</v>
          </cell>
        </row>
        <row r="3419">
          <cell r="D3419">
            <v>1700</v>
          </cell>
        </row>
        <row r="3420">
          <cell r="D3420">
            <v>4000</v>
          </cell>
        </row>
        <row r="3421">
          <cell r="D3421">
            <v>2750</v>
          </cell>
        </row>
        <row r="3422">
          <cell r="D3422">
            <v>700</v>
          </cell>
        </row>
        <row r="3423">
          <cell r="D3423">
            <v>10000</v>
          </cell>
        </row>
        <row r="3424">
          <cell r="D3424">
            <v>3000</v>
          </cell>
        </row>
        <row r="3425">
          <cell r="D3425">
            <v>250</v>
          </cell>
        </row>
        <row r="3426">
          <cell r="D3426">
            <v>6000</v>
          </cell>
        </row>
        <row r="3427">
          <cell r="D3427">
            <v>30000</v>
          </cell>
        </row>
        <row r="3428">
          <cell r="D3428">
            <v>3750</v>
          </cell>
        </row>
        <row r="3429">
          <cell r="D3429">
            <v>1500</v>
          </cell>
        </row>
        <row r="3430">
          <cell r="D3430">
            <v>2000</v>
          </cell>
        </row>
        <row r="3431">
          <cell r="D3431">
            <v>150</v>
          </cell>
        </row>
        <row r="3432">
          <cell r="D3432">
            <v>2000</v>
          </cell>
        </row>
        <row r="3433">
          <cell r="D3433">
            <v>2000</v>
          </cell>
        </row>
        <row r="3434">
          <cell r="D3434">
            <v>2000</v>
          </cell>
        </row>
        <row r="3435">
          <cell r="D3435">
            <v>9500</v>
          </cell>
        </row>
        <row r="3436">
          <cell r="D3436">
            <v>10000</v>
          </cell>
        </row>
        <row r="3437">
          <cell r="D3437">
            <v>1000</v>
          </cell>
        </row>
        <row r="3438">
          <cell r="D3438">
            <v>5000</v>
          </cell>
        </row>
        <row r="3439">
          <cell r="D3439">
            <v>3000</v>
          </cell>
        </row>
        <row r="3440">
          <cell r="D3440">
            <v>2500</v>
          </cell>
        </row>
        <row r="3441">
          <cell r="D3441">
            <v>1200</v>
          </cell>
        </row>
        <row r="3442">
          <cell r="D3442">
            <v>5000</v>
          </cell>
        </row>
        <row r="3443">
          <cell r="D3443">
            <v>2500</v>
          </cell>
        </row>
        <row r="3444">
          <cell r="D3444">
            <v>250</v>
          </cell>
        </row>
        <row r="3445">
          <cell r="D3445">
            <v>1000</v>
          </cell>
        </row>
        <row r="3446">
          <cell r="D3446">
            <v>300</v>
          </cell>
        </row>
        <row r="3447">
          <cell r="D3447">
            <v>2000</v>
          </cell>
        </row>
        <row r="3448">
          <cell r="D3448">
            <v>1000</v>
          </cell>
        </row>
        <row r="3449">
          <cell r="D3449">
            <v>1000</v>
          </cell>
        </row>
        <row r="3450">
          <cell r="D3450">
            <v>2100</v>
          </cell>
        </row>
        <row r="3451">
          <cell r="D3451">
            <v>800</v>
          </cell>
        </row>
        <row r="3452">
          <cell r="D3452">
            <v>500</v>
          </cell>
        </row>
        <row r="3453">
          <cell r="D3453">
            <v>650</v>
          </cell>
        </row>
        <row r="3454">
          <cell r="D3454">
            <v>1000</v>
          </cell>
        </row>
        <row r="3455">
          <cell r="D3455">
            <v>300</v>
          </cell>
        </row>
        <row r="3456">
          <cell r="D3456">
            <v>700</v>
          </cell>
        </row>
        <row r="3457">
          <cell r="D3457">
            <v>10000</v>
          </cell>
        </row>
        <row r="3458">
          <cell r="D3458">
            <v>3000</v>
          </cell>
        </row>
        <row r="3459">
          <cell r="D3459">
            <v>2000</v>
          </cell>
        </row>
        <row r="3460">
          <cell r="D3460">
            <v>978</v>
          </cell>
        </row>
        <row r="3461">
          <cell r="D3461">
            <v>500</v>
          </cell>
        </row>
        <row r="3462">
          <cell r="D3462">
            <v>500</v>
          </cell>
        </row>
        <row r="3463">
          <cell r="D3463">
            <v>500</v>
          </cell>
        </row>
        <row r="3464">
          <cell r="D3464">
            <v>250</v>
          </cell>
        </row>
        <row r="3465">
          <cell r="D3465">
            <v>10000</v>
          </cell>
        </row>
        <row r="3466">
          <cell r="D3466">
            <v>5000</v>
          </cell>
        </row>
        <row r="3467">
          <cell r="D3467">
            <v>2000</v>
          </cell>
        </row>
        <row r="3468">
          <cell r="D3468">
            <v>3500</v>
          </cell>
        </row>
        <row r="3469">
          <cell r="D3469">
            <v>3000</v>
          </cell>
        </row>
        <row r="3470">
          <cell r="D3470">
            <v>10000</v>
          </cell>
        </row>
        <row r="3471">
          <cell r="D3471">
            <v>2800</v>
          </cell>
        </row>
        <row r="3472">
          <cell r="D3472">
            <v>250</v>
          </cell>
        </row>
        <row r="3473">
          <cell r="D3473">
            <v>500</v>
          </cell>
        </row>
        <row r="3474">
          <cell r="D3474">
            <v>2000</v>
          </cell>
        </row>
        <row r="3475">
          <cell r="D3475">
            <v>4900</v>
          </cell>
        </row>
        <row r="3476">
          <cell r="D3476">
            <v>2000</v>
          </cell>
        </row>
        <row r="3477">
          <cell r="D3477">
            <v>300</v>
          </cell>
        </row>
        <row r="3478">
          <cell r="D3478">
            <v>300</v>
          </cell>
        </row>
        <row r="3479">
          <cell r="D3479">
            <v>1800</v>
          </cell>
        </row>
        <row r="3480">
          <cell r="D3480">
            <v>2000</v>
          </cell>
        </row>
        <row r="3481">
          <cell r="D3481">
            <v>1500</v>
          </cell>
        </row>
        <row r="3482">
          <cell r="D3482">
            <v>1500</v>
          </cell>
        </row>
        <row r="3483">
          <cell r="D3483">
            <v>10000</v>
          </cell>
        </row>
        <row r="3484">
          <cell r="D3484">
            <v>3000</v>
          </cell>
        </row>
        <row r="3485">
          <cell r="D3485">
            <v>3350</v>
          </cell>
        </row>
        <row r="3486">
          <cell r="D3486">
            <v>2500</v>
          </cell>
        </row>
        <row r="3487">
          <cell r="D3487">
            <v>1650</v>
          </cell>
        </row>
        <row r="3488">
          <cell r="D3488">
            <v>3000</v>
          </cell>
        </row>
        <row r="3489">
          <cell r="D3489">
            <v>2000</v>
          </cell>
        </row>
        <row r="3490">
          <cell r="D3490">
            <v>3000</v>
          </cell>
        </row>
        <row r="3491">
          <cell r="D3491">
            <v>5000</v>
          </cell>
        </row>
        <row r="3492">
          <cell r="D3492">
            <v>1000</v>
          </cell>
        </row>
        <row r="3493">
          <cell r="D3493">
            <v>500</v>
          </cell>
        </row>
        <row r="3494">
          <cell r="D3494">
            <v>3800</v>
          </cell>
        </row>
        <row r="3495">
          <cell r="D3495">
            <v>1500</v>
          </cell>
        </row>
        <row r="3496">
          <cell r="D3496">
            <v>400</v>
          </cell>
        </row>
        <row r="3497">
          <cell r="D3497">
            <v>5000</v>
          </cell>
        </row>
        <row r="3498">
          <cell r="D3498">
            <v>3000</v>
          </cell>
        </row>
        <row r="3499">
          <cell r="D3499">
            <v>1551</v>
          </cell>
        </row>
        <row r="3500">
          <cell r="D3500">
            <v>1650</v>
          </cell>
        </row>
        <row r="3501">
          <cell r="D3501">
            <v>2000</v>
          </cell>
        </row>
        <row r="3502">
          <cell r="D3502">
            <v>1000</v>
          </cell>
        </row>
        <row r="3503">
          <cell r="D3503">
            <v>1500</v>
          </cell>
        </row>
        <row r="3504">
          <cell r="D3504">
            <v>4000</v>
          </cell>
        </row>
        <row r="3505">
          <cell r="D3505">
            <v>2500</v>
          </cell>
        </row>
        <row r="3506">
          <cell r="D3506">
            <v>1000</v>
          </cell>
        </row>
        <row r="3507">
          <cell r="D3507">
            <v>2500</v>
          </cell>
        </row>
        <row r="3508">
          <cell r="D3508">
            <v>3000</v>
          </cell>
        </row>
        <row r="3509">
          <cell r="D3509">
            <v>10000</v>
          </cell>
        </row>
        <row r="3510">
          <cell r="D3510">
            <v>100</v>
          </cell>
        </row>
        <row r="3511">
          <cell r="D3511">
            <v>3000</v>
          </cell>
        </row>
        <row r="3512">
          <cell r="D3512">
            <v>900</v>
          </cell>
        </row>
        <row r="3513">
          <cell r="D3513">
            <v>1500</v>
          </cell>
        </row>
        <row r="3514">
          <cell r="D3514">
            <v>1000</v>
          </cell>
        </row>
        <row r="3515">
          <cell r="D3515">
            <v>2800</v>
          </cell>
        </row>
        <row r="3516">
          <cell r="D3516">
            <v>500</v>
          </cell>
        </row>
        <row r="3517">
          <cell r="D3517">
            <v>3000</v>
          </cell>
        </row>
        <row r="3518">
          <cell r="D3518">
            <v>2500</v>
          </cell>
        </row>
        <row r="3519">
          <cell r="D3519">
            <v>4000</v>
          </cell>
        </row>
        <row r="3520">
          <cell r="D3520">
            <v>1500</v>
          </cell>
        </row>
        <row r="3521">
          <cell r="D3521">
            <v>2000</v>
          </cell>
        </row>
        <row r="3522">
          <cell r="D3522">
            <v>2000</v>
          </cell>
        </row>
        <row r="3523">
          <cell r="D3523">
            <v>350</v>
          </cell>
        </row>
        <row r="3524">
          <cell r="D3524">
            <v>1395</v>
          </cell>
        </row>
        <row r="3525">
          <cell r="D3525">
            <v>4000</v>
          </cell>
        </row>
        <row r="3526">
          <cell r="D3526">
            <v>10000</v>
          </cell>
        </row>
        <row r="3527">
          <cell r="D3527">
            <v>500</v>
          </cell>
        </row>
        <row r="3528">
          <cell r="D3528">
            <v>3300</v>
          </cell>
        </row>
        <row r="3529">
          <cell r="D3529">
            <v>6000</v>
          </cell>
        </row>
        <row r="3530">
          <cell r="D3530">
            <v>1650</v>
          </cell>
        </row>
        <row r="3531">
          <cell r="D3531">
            <v>500</v>
          </cell>
        </row>
        <row r="3532">
          <cell r="D3532">
            <v>2750</v>
          </cell>
        </row>
        <row r="3533">
          <cell r="D3533">
            <v>1000</v>
          </cell>
        </row>
        <row r="3534">
          <cell r="D3534">
            <v>960</v>
          </cell>
        </row>
        <row r="3535">
          <cell r="D3535">
            <v>500</v>
          </cell>
        </row>
        <row r="3536">
          <cell r="D3536">
            <v>5000</v>
          </cell>
        </row>
        <row r="3537">
          <cell r="D3537">
            <v>2000</v>
          </cell>
        </row>
        <row r="3538">
          <cell r="D3538">
            <v>150</v>
          </cell>
        </row>
        <row r="3539">
          <cell r="D3539">
            <v>675</v>
          </cell>
        </row>
        <row r="3540">
          <cell r="D3540">
            <v>2000</v>
          </cell>
        </row>
        <row r="3541">
          <cell r="D3541">
            <v>600</v>
          </cell>
        </row>
        <row r="3542">
          <cell r="D3542">
            <v>300</v>
          </cell>
        </row>
        <row r="3543">
          <cell r="D3543">
            <v>1200</v>
          </cell>
        </row>
        <row r="3544">
          <cell r="D3544">
            <v>5500</v>
          </cell>
        </row>
        <row r="3545">
          <cell r="D3545">
            <v>1500</v>
          </cell>
        </row>
        <row r="3546">
          <cell r="D3546">
            <v>2500</v>
          </cell>
        </row>
        <row r="3547">
          <cell r="D3547">
            <v>250</v>
          </cell>
        </row>
        <row r="3548">
          <cell r="D3548">
            <v>1100</v>
          </cell>
        </row>
        <row r="3549">
          <cell r="D3549">
            <v>35000</v>
          </cell>
        </row>
        <row r="3550">
          <cell r="D3550">
            <v>2100</v>
          </cell>
        </row>
        <row r="3551">
          <cell r="D3551">
            <v>1000</v>
          </cell>
        </row>
        <row r="3552">
          <cell r="D3552">
            <v>2500</v>
          </cell>
        </row>
        <row r="3553">
          <cell r="D3553">
            <v>1500</v>
          </cell>
        </row>
        <row r="3554">
          <cell r="D3554">
            <v>773</v>
          </cell>
        </row>
        <row r="3555">
          <cell r="D3555">
            <v>5500</v>
          </cell>
        </row>
        <row r="3556">
          <cell r="D3556">
            <v>5000</v>
          </cell>
        </row>
        <row r="3557">
          <cell r="D3557">
            <v>2400</v>
          </cell>
        </row>
        <row r="3558">
          <cell r="D3558">
            <v>2200</v>
          </cell>
        </row>
        <row r="3559">
          <cell r="D3559">
            <v>100000</v>
          </cell>
        </row>
        <row r="3560">
          <cell r="D3560">
            <v>350</v>
          </cell>
        </row>
        <row r="3561">
          <cell r="D3561">
            <v>1000</v>
          </cell>
        </row>
        <row r="3562">
          <cell r="D3562">
            <v>3200</v>
          </cell>
        </row>
        <row r="3563">
          <cell r="D3563">
            <v>2500</v>
          </cell>
        </row>
        <row r="3564">
          <cell r="D3564">
            <v>315</v>
          </cell>
        </row>
        <row r="3565">
          <cell r="D3565">
            <v>500</v>
          </cell>
        </row>
        <row r="3566">
          <cell r="D3566">
            <v>1000</v>
          </cell>
        </row>
        <row r="3567">
          <cell r="D3567">
            <v>900</v>
          </cell>
        </row>
        <row r="3568">
          <cell r="D3568">
            <v>2000</v>
          </cell>
        </row>
        <row r="3569">
          <cell r="D3569">
            <v>1000</v>
          </cell>
        </row>
        <row r="3570">
          <cell r="D3570">
            <v>1000</v>
          </cell>
        </row>
        <row r="3571">
          <cell r="D3571">
            <v>5000</v>
          </cell>
        </row>
        <row r="3572">
          <cell r="D3572">
            <v>2000</v>
          </cell>
        </row>
        <row r="3573">
          <cell r="D3573">
            <v>1500</v>
          </cell>
        </row>
        <row r="3574">
          <cell r="D3574">
            <v>500</v>
          </cell>
        </row>
        <row r="3575">
          <cell r="D3575">
            <v>3000</v>
          </cell>
        </row>
        <row r="3576">
          <cell r="D3576">
            <v>5800</v>
          </cell>
        </row>
        <row r="3577">
          <cell r="D3577">
            <v>10000</v>
          </cell>
        </row>
        <row r="3578">
          <cell r="D3578">
            <v>100</v>
          </cell>
        </row>
        <row r="3579">
          <cell r="D3579">
            <v>600</v>
          </cell>
        </row>
        <row r="3580">
          <cell r="D3580">
            <v>1500</v>
          </cell>
        </row>
        <row r="3581">
          <cell r="D3581">
            <v>500</v>
          </cell>
        </row>
        <row r="3582">
          <cell r="D3582">
            <v>900</v>
          </cell>
        </row>
        <row r="3583">
          <cell r="D3583">
            <v>1500</v>
          </cell>
        </row>
        <row r="3584">
          <cell r="D3584">
            <v>1000</v>
          </cell>
        </row>
        <row r="3585">
          <cell r="D3585">
            <v>3000</v>
          </cell>
        </row>
        <row r="3586">
          <cell r="D3586">
            <v>3000</v>
          </cell>
        </row>
        <row r="3587">
          <cell r="D3587">
            <v>3400</v>
          </cell>
        </row>
        <row r="3588">
          <cell r="D3588">
            <v>7500</v>
          </cell>
        </row>
        <row r="3589">
          <cell r="D3589">
            <v>500</v>
          </cell>
        </row>
        <row r="3590">
          <cell r="D3590">
            <v>200</v>
          </cell>
        </row>
        <row r="3591">
          <cell r="D3591">
            <v>4000</v>
          </cell>
        </row>
        <row r="3592">
          <cell r="D3592">
            <v>5000</v>
          </cell>
        </row>
        <row r="3593">
          <cell r="D3593">
            <v>700</v>
          </cell>
        </row>
        <row r="3594">
          <cell r="D3594">
            <v>2000</v>
          </cell>
        </row>
        <row r="3595">
          <cell r="D3595">
            <v>3000</v>
          </cell>
        </row>
        <row r="3596">
          <cell r="D3596">
            <v>1600</v>
          </cell>
        </row>
        <row r="3597">
          <cell r="D3597">
            <v>2600</v>
          </cell>
        </row>
        <row r="3598">
          <cell r="D3598">
            <v>1100</v>
          </cell>
        </row>
        <row r="3599">
          <cell r="D3599">
            <v>2500</v>
          </cell>
        </row>
        <row r="3600">
          <cell r="D3600">
            <v>1000</v>
          </cell>
        </row>
        <row r="3601">
          <cell r="D3601">
            <v>500</v>
          </cell>
        </row>
        <row r="3602">
          <cell r="D3602">
            <v>10</v>
          </cell>
        </row>
        <row r="3603">
          <cell r="D3603">
            <v>2000</v>
          </cell>
        </row>
        <row r="3604">
          <cell r="D3604">
            <v>4000</v>
          </cell>
        </row>
        <row r="3605">
          <cell r="D3605">
            <v>1500</v>
          </cell>
        </row>
        <row r="3606">
          <cell r="D3606">
            <v>3000</v>
          </cell>
        </row>
        <row r="3607">
          <cell r="D3607">
            <v>250</v>
          </cell>
        </row>
        <row r="3608">
          <cell r="D3608">
            <v>3000</v>
          </cell>
        </row>
        <row r="3609">
          <cell r="D3609">
            <v>550</v>
          </cell>
        </row>
        <row r="3610">
          <cell r="D3610">
            <v>800</v>
          </cell>
        </row>
        <row r="3611">
          <cell r="D3611">
            <v>1960</v>
          </cell>
        </row>
        <row r="3612">
          <cell r="D3612">
            <v>1000</v>
          </cell>
        </row>
        <row r="3613">
          <cell r="D3613">
            <v>2500</v>
          </cell>
        </row>
        <row r="3614">
          <cell r="D3614">
            <v>5000</v>
          </cell>
        </row>
        <row r="3615">
          <cell r="D3615">
            <v>1250</v>
          </cell>
        </row>
        <row r="3616">
          <cell r="D3616">
            <v>2500</v>
          </cell>
        </row>
        <row r="3617">
          <cell r="D3617">
            <v>2500</v>
          </cell>
        </row>
        <row r="3618">
          <cell r="D3618">
            <v>2500</v>
          </cell>
        </row>
        <row r="3619">
          <cell r="D3619">
            <v>740</v>
          </cell>
        </row>
        <row r="3620">
          <cell r="D3620">
            <v>2000</v>
          </cell>
        </row>
        <row r="3621">
          <cell r="D3621">
            <v>1000</v>
          </cell>
        </row>
        <row r="3622">
          <cell r="D3622">
            <v>10500</v>
          </cell>
        </row>
        <row r="3623">
          <cell r="D3623">
            <v>3000</v>
          </cell>
        </row>
        <row r="3624">
          <cell r="D3624">
            <v>1000</v>
          </cell>
        </row>
        <row r="3625">
          <cell r="D3625">
            <v>2500</v>
          </cell>
        </row>
        <row r="3626">
          <cell r="D3626">
            <v>3000</v>
          </cell>
        </row>
        <row r="3627">
          <cell r="D3627">
            <v>3000</v>
          </cell>
        </row>
        <row r="3628">
          <cell r="D3628">
            <v>4000</v>
          </cell>
        </row>
        <row r="3629">
          <cell r="D3629">
            <v>2000</v>
          </cell>
        </row>
        <row r="3630">
          <cell r="D3630">
            <v>100000</v>
          </cell>
        </row>
        <row r="3631">
          <cell r="D3631">
            <v>1000000</v>
          </cell>
        </row>
        <row r="3632">
          <cell r="D3632">
            <v>3000</v>
          </cell>
        </row>
        <row r="3633">
          <cell r="D3633">
            <v>17100</v>
          </cell>
        </row>
        <row r="3634">
          <cell r="D3634">
            <v>500</v>
          </cell>
        </row>
        <row r="3635">
          <cell r="D3635">
            <v>5000</v>
          </cell>
        </row>
        <row r="3636">
          <cell r="D3636">
            <v>75000</v>
          </cell>
        </row>
        <row r="3637">
          <cell r="D3637">
            <v>3500</v>
          </cell>
        </row>
        <row r="3638">
          <cell r="D3638">
            <v>150000</v>
          </cell>
        </row>
        <row r="3639">
          <cell r="D3639">
            <v>3000</v>
          </cell>
        </row>
        <row r="3640">
          <cell r="D3640">
            <v>3300</v>
          </cell>
        </row>
        <row r="3641">
          <cell r="D3641">
            <v>25000</v>
          </cell>
        </row>
        <row r="3642">
          <cell r="D3642">
            <v>1000</v>
          </cell>
        </row>
        <row r="3643">
          <cell r="D3643">
            <v>3000</v>
          </cell>
        </row>
        <row r="3644">
          <cell r="D3644">
            <v>700</v>
          </cell>
        </row>
        <row r="3645">
          <cell r="D3645">
            <v>25000</v>
          </cell>
        </row>
        <row r="3646">
          <cell r="D3646">
            <v>5000</v>
          </cell>
        </row>
        <row r="3647">
          <cell r="D3647">
            <v>1000</v>
          </cell>
        </row>
        <row r="3648">
          <cell r="D3648">
            <v>10000</v>
          </cell>
        </row>
        <row r="3649">
          <cell r="D3649">
            <v>500</v>
          </cell>
        </row>
        <row r="3650">
          <cell r="D3650">
            <v>40000</v>
          </cell>
        </row>
        <row r="3651">
          <cell r="D3651">
            <v>750</v>
          </cell>
        </row>
        <row r="3652">
          <cell r="D3652">
            <v>500</v>
          </cell>
        </row>
        <row r="3653">
          <cell r="D3653">
            <v>500</v>
          </cell>
        </row>
        <row r="3654">
          <cell r="D3654">
            <v>300</v>
          </cell>
        </row>
        <row r="3655">
          <cell r="D3655">
            <v>2000</v>
          </cell>
        </row>
        <row r="3656">
          <cell r="D3656">
            <v>1500</v>
          </cell>
        </row>
        <row r="3657">
          <cell r="D3657">
            <v>5000</v>
          </cell>
        </row>
        <row r="3658">
          <cell r="D3658">
            <v>5000</v>
          </cell>
        </row>
        <row r="3659">
          <cell r="D3659">
            <v>2000</v>
          </cell>
        </row>
        <row r="3660">
          <cell r="D3660">
            <v>1500</v>
          </cell>
        </row>
        <row r="3661">
          <cell r="D3661">
            <v>3000</v>
          </cell>
        </row>
        <row r="3662">
          <cell r="D3662">
            <v>250</v>
          </cell>
        </row>
        <row r="3663">
          <cell r="D3663">
            <v>3000</v>
          </cell>
        </row>
        <row r="3664">
          <cell r="D3664">
            <v>8000</v>
          </cell>
        </row>
        <row r="3665">
          <cell r="D3665">
            <v>225</v>
          </cell>
        </row>
        <row r="3666">
          <cell r="D3666">
            <v>800</v>
          </cell>
        </row>
        <row r="3667">
          <cell r="D3667">
            <v>620</v>
          </cell>
        </row>
        <row r="3668">
          <cell r="D3668">
            <v>1200</v>
          </cell>
        </row>
        <row r="3669">
          <cell r="D3669">
            <v>3000</v>
          </cell>
        </row>
        <row r="3670">
          <cell r="D3670">
            <v>1000</v>
          </cell>
        </row>
        <row r="3671">
          <cell r="D3671">
            <v>1000</v>
          </cell>
        </row>
        <row r="3672">
          <cell r="D3672">
            <v>220</v>
          </cell>
        </row>
        <row r="3673">
          <cell r="D3673">
            <v>3500</v>
          </cell>
        </row>
        <row r="3674">
          <cell r="D3674">
            <v>3000</v>
          </cell>
        </row>
        <row r="3675">
          <cell r="D3675">
            <v>4000</v>
          </cell>
        </row>
        <row r="3676">
          <cell r="D3676">
            <v>4500</v>
          </cell>
        </row>
        <row r="3677">
          <cell r="D3677">
            <v>50</v>
          </cell>
        </row>
        <row r="3678">
          <cell r="D3678">
            <v>800</v>
          </cell>
        </row>
        <row r="3679">
          <cell r="D3679">
            <v>12000</v>
          </cell>
        </row>
        <row r="3680">
          <cell r="D3680">
            <v>2000</v>
          </cell>
        </row>
        <row r="3681">
          <cell r="D3681">
            <v>2000</v>
          </cell>
        </row>
        <row r="3682">
          <cell r="D3682">
            <v>3000</v>
          </cell>
        </row>
        <row r="3683">
          <cell r="D3683">
            <v>1000</v>
          </cell>
        </row>
        <row r="3684">
          <cell r="D3684">
            <v>3000</v>
          </cell>
        </row>
        <row r="3685">
          <cell r="D3685">
            <v>3500</v>
          </cell>
        </row>
        <row r="3686">
          <cell r="D3686">
            <v>750</v>
          </cell>
        </row>
        <row r="3687">
          <cell r="D3687">
            <v>5000</v>
          </cell>
        </row>
        <row r="3688">
          <cell r="D3688">
            <v>350</v>
          </cell>
        </row>
        <row r="3689">
          <cell r="D3689">
            <v>5000</v>
          </cell>
        </row>
        <row r="3690">
          <cell r="D3690">
            <v>3000</v>
          </cell>
        </row>
        <row r="3691">
          <cell r="D3691">
            <v>3000</v>
          </cell>
        </row>
        <row r="3692">
          <cell r="D3692">
            <v>1500</v>
          </cell>
        </row>
        <row r="3693">
          <cell r="D3693">
            <v>40000</v>
          </cell>
        </row>
        <row r="3694">
          <cell r="D3694">
            <v>1000</v>
          </cell>
        </row>
        <row r="3695">
          <cell r="D3695">
            <v>333</v>
          </cell>
        </row>
        <row r="3696">
          <cell r="D3696">
            <v>3500</v>
          </cell>
        </row>
        <row r="3697">
          <cell r="D3697">
            <v>4000</v>
          </cell>
        </row>
        <row r="3698">
          <cell r="D3698">
            <v>2000</v>
          </cell>
        </row>
        <row r="3699">
          <cell r="D3699">
            <v>2000</v>
          </cell>
        </row>
        <row r="3700">
          <cell r="D3700">
            <v>5000</v>
          </cell>
        </row>
        <row r="3701">
          <cell r="D3701">
            <v>2500</v>
          </cell>
        </row>
        <row r="3702">
          <cell r="D3702">
            <v>500</v>
          </cell>
        </row>
        <row r="3703">
          <cell r="D3703">
            <v>1500</v>
          </cell>
        </row>
        <row r="3704">
          <cell r="D3704">
            <v>3000</v>
          </cell>
        </row>
        <row r="3705">
          <cell r="D3705">
            <v>1050</v>
          </cell>
        </row>
        <row r="3706">
          <cell r="D3706">
            <v>300</v>
          </cell>
        </row>
        <row r="3707">
          <cell r="D3707">
            <v>2827</v>
          </cell>
        </row>
        <row r="3708">
          <cell r="D3708">
            <v>1500</v>
          </cell>
        </row>
        <row r="3709">
          <cell r="D3709">
            <v>1000</v>
          </cell>
        </row>
        <row r="3710">
          <cell r="D3710">
            <v>700</v>
          </cell>
        </row>
        <row r="3711">
          <cell r="D3711">
            <v>1000</v>
          </cell>
        </row>
        <row r="3712">
          <cell r="D3712">
            <v>1300</v>
          </cell>
        </row>
        <row r="3713">
          <cell r="D3713">
            <v>500</v>
          </cell>
        </row>
        <row r="3714">
          <cell r="D3714">
            <v>7500</v>
          </cell>
        </row>
        <row r="3715">
          <cell r="D3715">
            <v>2000</v>
          </cell>
        </row>
        <row r="3716">
          <cell r="D3716">
            <v>10000</v>
          </cell>
        </row>
        <row r="3717">
          <cell r="D3717">
            <v>3500</v>
          </cell>
        </row>
        <row r="3718">
          <cell r="D3718">
            <v>800</v>
          </cell>
        </row>
        <row r="3719">
          <cell r="D3719">
            <v>4000</v>
          </cell>
        </row>
        <row r="3720">
          <cell r="D3720">
            <v>500</v>
          </cell>
        </row>
        <row r="3721">
          <cell r="D3721">
            <v>200</v>
          </cell>
        </row>
        <row r="3722">
          <cell r="D3722">
            <v>3300</v>
          </cell>
        </row>
        <row r="3723">
          <cell r="D3723">
            <v>5000</v>
          </cell>
        </row>
        <row r="3724">
          <cell r="D3724">
            <v>1500</v>
          </cell>
        </row>
        <row r="3725">
          <cell r="D3725">
            <v>4500</v>
          </cell>
        </row>
        <row r="3726">
          <cell r="D3726">
            <v>4300</v>
          </cell>
        </row>
        <row r="3727">
          <cell r="D3727">
            <v>300</v>
          </cell>
        </row>
        <row r="3728">
          <cell r="D3728">
            <v>850</v>
          </cell>
        </row>
        <row r="3729">
          <cell r="D3729">
            <v>2000</v>
          </cell>
        </row>
        <row r="3730">
          <cell r="D3730">
            <v>20000</v>
          </cell>
        </row>
        <row r="3731">
          <cell r="D3731">
            <v>5000</v>
          </cell>
        </row>
        <row r="3732">
          <cell r="D3732">
            <v>1000</v>
          </cell>
        </row>
        <row r="3733">
          <cell r="D3733">
            <v>5500</v>
          </cell>
        </row>
        <row r="3734">
          <cell r="D3734">
            <v>850</v>
          </cell>
        </row>
        <row r="3735">
          <cell r="D3735">
            <v>1500</v>
          </cell>
        </row>
        <row r="3736">
          <cell r="D3736">
            <v>1500</v>
          </cell>
        </row>
        <row r="3737">
          <cell r="D3737">
            <v>150</v>
          </cell>
        </row>
        <row r="3738">
          <cell r="D3738">
            <v>1500</v>
          </cell>
        </row>
        <row r="3739">
          <cell r="D3739">
            <v>700</v>
          </cell>
        </row>
        <row r="3740">
          <cell r="D3740">
            <v>1500</v>
          </cell>
        </row>
        <row r="3741">
          <cell r="D3741">
            <v>4000</v>
          </cell>
        </row>
        <row r="3742">
          <cell r="D3742">
            <v>2000</v>
          </cell>
        </row>
        <row r="3743">
          <cell r="D3743">
            <v>20000</v>
          </cell>
        </row>
        <row r="3744">
          <cell r="D3744">
            <v>5000</v>
          </cell>
        </row>
        <row r="3745">
          <cell r="D3745">
            <v>2200</v>
          </cell>
        </row>
        <row r="3746">
          <cell r="D3746">
            <v>1200</v>
          </cell>
        </row>
        <row r="3747">
          <cell r="D3747">
            <v>100</v>
          </cell>
        </row>
        <row r="3748">
          <cell r="D3748">
            <v>8500</v>
          </cell>
        </row>
        <row r="3749">
          <cell r="D3749">
            <v>2500</v>
          </cell>
        </row>
        <row r="3750">
          <cell r="D3750">
            <v>5000</v>
          </cell>
        </row>
        <row r="3751">
          <cell r="D3751">
            <v>500</v>
          </cell>
        </row>
        <row r="3752">
          <cell r="D3752">
            <v>6000</v>
          </cell>
        </row>
        <row r="3753">
          <cell r="D3753">
            <v>1000</v>
          </cell>
        </row>
        <row r="3754">
          <cell r="D3754">
            <v>500</v>
          </cell>
        </row>
        <row r="3755">
          <cell r="D3755">
            <v>5000</v>
          </cell>
        </row>
        <row r="3756">
          <cell r="D3756">
            <v>2500</v>
          </cell>
        </row>
        <row r="3757">
          <cell r="D3757">
            <v>550</v>
          </cell>
        </row>
        <row r="3758">
          <cell r="D3758">
            <v>4500</v>
          </cell>
        </row>
        <row r="3759">
          <cell r="D3759">
            <v>3500</v>
          </cell>
        </row>
        <row r="3760">
          <cell r="D3760">
            <v>1500</v>
          </cell>
        </row>
        <row r="3761">
          <cell r="D3761">
            <v>4000</v>
          </cell>
        </row>
        <row r="3762">
          <cell r="D3762">
            <v>5000</v>
          </cell>
        </row>
        <row r="3763">
          <cell r="D3763">
            <v>500</v>
          </cell>
        </row>
        <row r="3764">
          <cell r="D3764">
            <v>1250</v>
          </cell>
        </row>
        <row r="3765">
          <cell r="D3765">
            <v>5000</v>
          </cell>
        </row>
        <row r="3766">
          <cell r="D3766">
            <v>1500</v>
          </cell>
        </row>
        <row r="3767">
          <cell r="D3767">
            <v>7000</v>
          </cell>
        </row>
        <row r="3768">
          <cell r="D3768">
            <v>10000</v>
          </cell>
        </row>
        <row r="3769">
          <cell r="D3769">
            <v>2000</v>
          </cell>
        </row>
        <row r="3770">
          <cell r="D3770">
            <v>4000</v>
          </cell>
        </row>
        <row r="3771">
          <cell r="D3771">
            <v>1100</v>
          </cell>
        </row>
        <row r="3772">
          <cell r="D3772">
            <v>2000</v>
          </cell>
        </row>
        <row r="3773">
          <cell r="D3773">
            <v>1000</v>
          </cell>
        </row>
        <row r="3774">
          <cell r="D3774">
            <v>5000</v>
          </cell>
        </row>
        <row r="3775">
          <cell r="D3775">
            <v>5000</v>
          </cell>
        </row>
        <row r="3776">
          <cell r="D3776">
            <v>2500</v>
          </cell>
        </row>
        <row r="3777">
          <cell r="D3777">
            <v>2000</v>
          </cell>
        </row>
        <row r="3778">
          <cell r="D3778">
            <v>8000</v>
          </cell>
        </row>
        <row r="3779">
          <cell r="D3779">
            <v>2000</v>
          </cell>
        </row>
        <row r="3780">
          <cell r="D3780">
            <v>2400</v>
          </cell>
        </row>
        <row r="3781">
          <cell r="D3781">
            <v>15000</v>
          </cell>
        </row>
        <row r="3782">
          <cell r="D3782">
            <v>2500</v>
          </cell>
        </row>
        <row r="3783">
          <cell r="D3783">
            <v>4500</v>
          </cell>
        </row>
        <row r="3784">
          <cell r="D3784">
            <v>2000</v>
          </cell>
        </row>
        <row r="3785">
          <cell r="D3785">
            <v>1200</v>
          </cell>
        </row>
        <row r="3786">
          <cell r="D3786">
            <v>1000</v>
          </cell>
        </row>
        <row r="3787">
          <cell r="D3787">
            <v>2000</v>
          </cell>
        </row>
        <row r="3788">
          <cell r="D3788">
            <v>6000</v>
          </cell>
        </row>
        <row r="3789">
          <cell r="D3789">
            <v>350</v>
          </cell>
        </row>
        <row r="3790">
          <cell r="D3790">
            <v>75000</v>
          </cell>
        </row>
        <row r="3791">
          <cell r="D3791">
            <v>3550</v>
          </cell>
        </row>
        <row r="3792">
          <cell r="D3792">
            <v>15000</v>
          </cell>
        </row>
        <row r="3793">
          <cell r="D3793">
            <v>1500</v>
          </cell>
        </row>
        <row r="3794">
          <cell r="D3794">
            <v>12500</v>
          </cell>
        </row>
        <row r="3795">
          <cell r="D3795">
            <v>7000</v>
          </cell>
        </row>
        <row r="3796">
          <cell r="D3796">
            <v>5000</v>
          </cell>
        </row>
        <row r="3797">
          <cell r="D3797">
            <v>600</v>
          </cell>
        </row>
        <row r="3798">
          <cell r="D3798">
            <v>22500</v>
          </cell>
        </row>
        <row r="3799">
          <cell r="D3799">
            <v>6000</v>
          </cell>
        </row>
        <row r="3800">
          <cell r="D3800">
            <v>70000</v>
          </cell>
        </row>
        <row r="3801">
          <cell r="D3801">
            <v>10000</v>
          </cell>
        </row>
        <row r="3802">
          <cell r="D3802">
            <v>22000</v>
          </cell>
        </row>
        <row r="3803">
          <cell r="D3803">
            <v>5000</v>
          </cell>
        </row>
        <row r="3804">
          <cell r="D3804">
            <v>3000</v>
          </cell>
        </row>
        <row r="3805">
          <cell r="D3805">
            <v>12000</v>
          </cell>
        </row>
        <row r="3806">
          <cell r="D3806">
            <v>8000</v>
          </cell>
        </row>
        <row r="3807">
          <cell r="D3807">
            <v>150000</v>
          </cell>
        </row>
        <row r="3808">
          <cell r="D3808">
            <v>7500</v>
          </cell>
        </row>
        <row r="3809">
          <cell r="D3809">
            <v>1500</v>
          </cell>
        </row>
        <row r="3810">
          <cell r="D3810">
            <v>1000</v>
          </cell>
        </row>
        <row r="3811">
          <cell r="D3811">
            <v>2000</v>
          </cell>
        </row>
        <row r="3812">
          <cell r="D3812">
            <v>1500</v>
          </cell>
        </row>
        <row r="3813">
          <cell r="D3813">
            <v>250</v>
          </cell>
        </row>
        <row r="3814">
          <cell r="D3814">
            <v>2000</v>
          </cell>
        </row>
        <row r="3815">
          <cell r="D3815">
            <v>2100</v>
          </cell>
        </row>
        <row r="3816">
          <cell r="D3816">
            <v>1500</v>
          </cell>
        </row>
        <row r="3817">
          <cell r="D3817">
            <v>1000</v>
          </cell>
        </row>
        <row r="3818">
          <cell r="D3818">
            <v>1500</v>
          </cell>
        </row>
        <row r="3819">
          <cell r="D3819">
            <v>2000</v>
          </cell>
        </row>
        <row r="3820">
          <cell r="D3820">
            <v>250</v>
          </cell>
        </row>
        <row r="3821">
          <cell r="D3821">
            <v>1000</v>
          </cell>
        </row>
        <row r="3822">
          <cell r="D3822">
            <v>300</v>
          </cell>
        </row>
        <row r="3823">
          <cell r="D3823">
            <v>3500</v>
          </cell>
        </row>
        <row r="3824">
          <cell r="D3824">
            <v>5000</v>
          </cell>
        </row>
        <row r="3825">
          <cell r="D3825">
            <v>2500</v>
          </cell>
        </row>
        <row r="3826">
          <cell r="D3826">
            <v>250</v>
          </cell>
        </row>
        <row r="3827">
          <cell r="D3827">
            <v>5000</v>
          </cell>
        </row>
        <row r="3828">
          <cell r="D3828">
            <v>600</v>
          </cell>
        </row>
        <row r="3829">
          <cell r="D3829">
            <v>3000</v>
          </cell>
        </row>
        <row r="3830">
          <cell r="D3830">
            <v>5000</v>
          </cell>
        </row>
        <row r="3831">
          <cell r="D3831">
            <v>500</v>
          </cell>
        </row>
        <row r="3832">
          <cell r="D3832">
            <v>100</v>
          </cell>
        </row>
        <row r="3833">
          <cell r="D3833">
            <v>500</v>
          </cell>
        </row>
        <row r="3834">
          <cell r="D3834">
            <v>1200</v>
          </cell>
        </row>
        <row r="3835">
          <cell r="D3835">
            <v>1200</v>
          </cell>
        </row>
        <row r="3836">
          <cell r="D3836">
            <v>3000</v>
          </cell>
        </row>
        <row r="3837">
          <cell r="D3837">
            <v>200</v>
          </cell>
        </row>
        <row r="3838">
          <cell r="D3838">
            <v>800</v>
          </cell>
        </row>
        <row r="3839">
          <cell r="D3839">
            <v>2000</v>
          </cell>
        </row>
        <row r="3840">
          <cell r="D3840">
            <v>100000</v>
          </cell>
        </row>
        <row r="3841">
          <cell r="D3841">
            <v>2000</v>
          </cell>
        </row>
        <row r="3842">
          <cell r="D3842">
            <v>1</v>
          </cell>
        </row>
        <row r="3843">
          <cell r="D3843">
            <v>10000</v>
          </cell>
        </row>
        <row r="3844">
          <cell r="D3844">
            <v>5000</v>
          </cell>
        </row>
        <row r="3845">
          <cell r="D3845">
            <v>5000</v>
          </cell>
        </row>
        <row r="3846">
          <cell r="D3846">
            <v>9800</v>
          </cell>
        </row>
        <row r="3847">
          <cell r="D3847">
            <v>40000</v>
          </cell>
        </row>
        <row r="3848">
          <cell r="D3848">
            <v>7000</v>
          </cell>
        </row>
        <row r="3849">
          <cell r="D3849">
            <v>10500</v>
          </cell>
        </row>
        <row r="3850">
          <cell r="D3850">
            <v>13000</v>
          </cell>
        </row>
        <row r="3851">
          <cell r="D3851">
            <v>30000</v>
          </cell>
        </row>
        <row r="3852">
          <cell r="D3852">
            <v>1000</v>
          </cell>
        </row>
        <row r="3853">
          <cell r="D3853">
            <v>2500</v>
          </cell>
        </row>
        <row r="3854">
          <cell r="D3854">
            <v>10000</v>
          </cell>
        </row>
        <row r="3855">
          <cell r="D3855">
            <v>100000</v>
          </cell>
        </row>
        <row r="3856">
          <cell r="D3856">
            <v>11000</v>
          </cell>
        </row>
        <row r="3857">
          <cell r="D3857">
            <v>1000</v>
          </cell>
        </row>
        <row r="3858">
          <cell r="D3858">
            <v>5000</v>
          </cell>
        </row>
        <row r="3859">
          <cell r="D3859">
            <v>5000</v>
          </cell>
        </row>
        <row r="3860">
          <cell r="D3860">
            <v>500</v>
          </cell>
        </row>
        <row r="3861">
          <cell r="D3861">
            <v>2500</v>
          </cell>
        </row>
        <row r="3862">
          <cell r="D3862">
            <v>6000</v>
          </cell>
        </row>
        <row r="3863">
          <cell r="D3863">
            <v>2000</v>
          </cell>
        </row>
        <row r="3864">
          <cell r="D3864">
            <v>7500</v>
          </cell>
        </row>
        <row r="3865">
          <cell r="D3865">
            <v>6000</v>
          </cell>
        </row>
        <row r="3866">
          <cell r="D3866">
            <v>5000</v>
          </cell>
        </row>
        <row r="3867">
          <cell r="D3867">
            <v>2413</v>
          </cell>
        </row>
        <row r="3868">
          <cell r="D3868">
            <v>2000</v>
          </cell>
        </row>
        <row r="3869">
          <cell r="D3869">
            <v>2000</v>
          </cell>
        </row>
        <row r="3870">
          <cell r="D3870">
            <v>5000</v>
          </cell>
        </row>
        <row r="3871">
          <cell r="D3871">
            <v>13111</v>
          </cell>
        </row>
        <row r="3872">
          <cell r="D3872">
            <v>10000</v>
          </cell>
        </row>
        <row r="3873">
          <cell r="D3873">
            <v>1500</v>
          </cell>
        </row>
        <row r="3874">
          <cell r="D3874">
            <v>15000</v>
          </cell>
        </row>
        <row r="3875">
          <cell r="D3875">
            <v>5500</v>
          </cell>
        </row>
        <row r="3876">
          <cell r="D3876">
            <v>620</v>
          </cell>
        </row>
        <row r="3877">
          <cell r="D3877">
            <v>30000</v>
          </cell>
        </row>
        <row r="3878">
          <cell r="D3878">
            <v>3900</v>
          </cell>
        </row>
        <row r="3879">
          <cell r="D3879">
            <v>25000</v>
          </cell>
        </row>
        <row r="3880">
          <cell r="D3880">
            <v>18000</v>
          </cell>
        </row>
        <row r="3881">
          <cell r="D3881">
            <v>15000</v>
          </cell>
        </row>
        <row r="3882">
          <cell r="D3882">
            <v>7500</v>
          </cell>
        </row>
        <row r="3883">
          <cell r="D3883">
            <v>500</v>
          </cell>
        </row>
        <row r="3884">
          <cell r="D3884">
            <v>30000</v>
          </cell>
        </row>
        <row r="3885">
          <cell r="D3885">
            <v>15000</v>
          </cell>
        </row>
        <row r="3886">
          <cell r="D3886">
            <v>10000</v>
          </cell>
        </row>
        <row r="3887">
          <cell r="D3887">
            <v>375000</v>
          </cell>
        </row>
        <row r="3888">
          <cell r="D3888">
            <v>10000</v>
          </cell>
        </row>
        <row r="3889">
          <cell r="D3889">
            <v>2000</v>
          </cell>
        </row>
        <row r="3890">
          <cell r="D3890">
            <v>2000</v>
          </cell>
        </row>
        <row r="3891">
          <cell r="D3891">
            <v>8000</v>
          </cell>
        </row>
        <row r="3892">
          <cell r="D3892">
            <v>15000</v>
          </cell>
        </row>
        <row r="3893">
          <cell r="D3893">
            <v>800</v>
          </cell>
        </row>
        <row r="3894">
          <cell r="D3894">
            <v>1000</v>
          </cell>
        </row>
        <row r="3895">
          <cell r="D3895">
            <v>50000</v>
          </cell>
        </row>
        <row r="3896">
          <cell r="D3896">
            <v>15000</v>
          </cell>
        </row>
        <row r="3897">
          <cell r="D3897">
            <v>1000</v>
          </cell>
        </row>
        <row r="3898">
          <cell r="D3898">
            <v>1600</v>
          </cell>
        </row>
        <row r="3899">
          <cell r="D3899">
            <v>2500</v>
          </cell>
        </row>
        <row r="3900">
          <cell r="D3900">
            <v>2500</v>
          </cell>
        </row>
        <row r="3901">
          <cell r="D3901">
            <v>10000</v>
          </cell>
        </row>
        <row r="3902">
          <cell r="D3902">
            <v>2500</v>
          </cell>
        </row>
        <row r="3903">
          <cell r="D3903">
            <v>3000</v>
          </cell>
        </row>
        <row r="3904">
          <cell r="D3904">
            <v>3000</v>
          </cell>
        </row>
        <row r="3905">
          <cell r="D3905">
            <v>1500</v>
          </cell>
        </row>
        <row r="3906">
          <cell r="D3906">
            <v>10000</v>
          </cell>
        </row>
        <row r="3907">
          <cell r="D3907">
            <v>1500</v>
          </cell>
        </row>
        <row r="3908">
          <cell r="D3908">
            <v>1500</v>
          </cell>
        </row>
        <row r="3909">
          <cell r="D3909">
            <v>1000</v>
          </cell>
        </row>
        <row r="3910">
          <cell r="D3910">
            <v>750</v>
          </cell>
        </row>
        <row r="3911">
          <cell r="D3911">
            <v>60000</v>
          </cell>
        </row>
        <row r="3912">
          <cell r="D3912">
            <v>6000</v>
          </cell>
        </row>
        <row r="3913">
          <cell r="D3913">
            <v>8000</v>
          </cell>
        </row>
        <row r="3914">
          <cell r="D3914">
            <v>15000</v>
          </cell>
        </row>
        <row r="3915">
          <cell r="D3915">
            <v>10000</v>
          </cell>
        </row>
        <row r="3916">
          <cell r="D3916">
            <v>2500</v>
          </cell>
        </row>
        <row r="3917">
          <cell r="D3917">
            <v>1500</v>
          </cell>
        </row>
        <row r="3918">
          <cell r="D3918">
            <v>2000</v>
          </cell>
        </row>
        <row r="3919">
          <cell r="D3919">
            <v>3500</v>
          </cell>
        </row>
        <row r="3920">
          <cell r="D3920">
            <v>60000</v>
          </cell>
        </row>
        <row r="3921">
          <cell r="D3921">
            <v>5000</v>
          </cell>
        </row>
        <row r="3922">
          <cell r="D3922">
            <v>2500</v>
          </cell>
        </row>
        <row r="3923">
          <cell r="D3923">
            <v>3000</v>
          </cell>
        </row>
        <row r="3924">
          <cell r="D3924">
            <v>750</v>
          </cell>
        </row>
        <row r="3925">
          <cell r="D3925">
            <v>11500</v>
          </cell>
        </row>
        <row r="3926">
          <cell r="D3926">
            <v>15000</v>
          </cell>
        </row>
        <row r="3927">
          <cell r="D3927">
            <v>150</v>
          </cell>
        </row>
        <row r="3928">
          <cell r="D3928">
            <v>5000</v>
          </cell>
        </row>
        <row r="3929">
          <cell r="D3929">
            <v>2500</v>
          </cell>
        </row>
        <row r="3930">
          <cell r="D3930">
            <v>5000</v>
          </cell>
        </row>
        <row r="3931">
          <cell r="D3931">
            <v>20000</v>
          </cell>
        </row>
        <row r="3932">
          <cell r="D3932">
            <v>10000</v>
          </cell>
        </row>
        <row r="3933">
          <cell r="D3933">
            <v>8000</v>
          </cell>
        </row>
        <row r="3934">
          <cell r="D3934">
            <v>12000</v>
          </cell>
        </row>
        <row r="3935">
          <cell r="D3935">
            <v>7000</v>
          </cell>
        </row>
        <row r="3936">
          <cell r="D3936">
            <v>5000</v>
          </cell>
        </row>
        <row r="3937">
          <cell r="D3937">
            <v>3000</v>
          </cell>
        </row>
        <row r="3938">
          <cell r="D3938">
            <v>20000</v>
          </cell>
        </row>
        <row r="3939">
          <cell r="D3939">
            <v>2885</v>
          </cell>
        </row>
        <row r="3940">
          <cell r="D3940">
            <v>3255</v>
          </cell>
        </row>
        <row r="3941">
          <cell r="D3941">
            <v>5000</v>
          </cell>
        </row>
        <row r="3942">
          <cell r="D3942">
            <v>5000</v>
          </cell>
        </row>
        <row r="3943">
          <cell r="D3943">
            <v>5500</v>
          </cell>
        </row>
        <row r="3944">
          <cell r="D3944">
            <v>1200</v>
          </cell>
        </row>
        <row r="3945">
          <cell r="D3945">
            <v>5000</v>
          </cell>
        </row>
        <row r="3946">
          <cell r="D3946">
            <v>5000</v>
          </cell>
        </row>
        <row r="3947">
          <cell r="D3947">
            <v>2000</v>
          </cell>
        </row>
        <row r="3948">
          <cell r="D3948">
            <v>6000</v>
          </cell>
        </row>
        <row r="3949">
          <cell r="D3949">
            <v>3000</v>
          </cell>
        </row>
        <row r="3950">
          <cell r="D3950">
            <v>30000</v>
          </cell>
        </row>
        <row r="3951">
          <cell r="D3951">
            <v>10000</v>
          </cell>
        </row>
        <row r="3952">
          <cell r="D3952">
            <v>4000</v>
          </cell>
        </row>
        <row r="3953">
          <cell r="D3953">
            <v>200000</v>
          </cell>
        </row>
        <row r="3954">
          <cell r="D3954">
            <v>26000</v>
          </cell>
        </row>
        <row r="3955">
          <cell r="D3955">
            <v>17600</v>
          </cell>
        </row>
        <row r="3956">
          <cell r="D3956">
            <v>25000</v>
          </cell>
        </row>
        <row r="3957">
          <cell r="D3957">
            <v>1750</v>
          </cell>
        </row>
        <row r="3958">
          <cell r="D3958">
            <v>5500</v>
          </cell>
        </row>
        <row r="3959">
          <cell r="D3959">
            <v>28000</v>
          </cell>
        </row>
        <row r="3960">
          <cell r="D3960">
            <v>2000</v>
          </cell>
        </row>
        <row r="3961">
          <cell r="D3961">
            <v>1200</v>
          </cell>
        </row>
        <row r="3962">
          <cell r="D3962">
            <v>3000</v>
          </cell>
        </row>
        <row r="3963">
          <cell r="D3963">
            <v>5000</v>
          </cell>
        </row>
        <row r="3964">
          <cell r="D3964">
            <v>1400</v>
          </cell>
        </row>
        <row r="3965">
          <cell r="D3965">
            <v>10000</v>
          </cell>
        </row>
        <row r="3966">
          <cell r="D3966">
            <v>2000</v>
          </cell>
        </row>
        <row r="3967">
          <cell r="D3967">
            <v>2000</v>
          </cell>
        </row>
        <row r="3968">
          <cell r="D3968">
            <v>7500</v>
          </cell>
        </row>
        <row r="3969">
          <cell r="D3969">
            <v>1700</v>
          </cell>
        </row>
        <row r="3970">
          <cell r="D3970">
            <v>5000</v>
          </cell>
        </row>
        <row r="3971">
          <cell r="D3971">
            <v>2825</v>
          </cell>
        </row>
        <row r="3972">
          <cell r="D3972">
            <v>15000</v>
          </cell>
        </row>
        <row r="3973">
          <cell r="D3973">
            <v>14000</v>
          </cell>
        </row>
        <row r="3974">
          <cell r="D3974">
            <v>1000</v>
          </cell>
        </row>
        <row r="3975">
          <cell r="D3975">
            <v>5000</v>
          </cell>
        </row>
        <row r="3976">
          <cell r="D3976">
            <v>1000</v>
          </cell>
        </row>
        <row r="3977">
          <cell r="D3977">
            <v>678</v>
          </cell>
        </row>
        <row r="3978">
          <cell r="D3978">
            <v>1300</v>
          </cell>
        </row>
        <row r="3979">
          <cell r="D3979">
            <v>90000</v>
          </cell>
        </row>
        <row r="3980">
          <cell r="D3980">
            <v>2000</v>
          </cell>
        </row>
        <row r="3981">
          <cell r="D3981">
            <v>6000</v>
          </cell>
        </row>
        <row r="3982">
          <cell r="D3982">
            <v>2500</v>
          </cell>
        </row>
        <row r="3983">
          <cell r="D3983">
            <v>30000</v>
          </cell>
        </row>
        <row r="3984">
          <cell r="D3984">
            <v>850</v>
          </cell>
        </row>
        <row r="3985">
          <cell r="D3985">
            <v>11140</v>
          </cell>
        </row>
        <row r="3986">
          <cell r="D3986">
            <v>1500</v>
          </cell>
        </row>
        <row r="3987">
          <cell r="D3987">
            <v>2000</v>
          </cell>
        </row>
        <row r="3988">
          <cell r="D3988">
            <v>5000</v>
          </cell>
        </row>
        <row r="3989">
          <cell r="D3989">
            <v>400</v>
          </cell>
        </row>
        <row r="3990">
          <cell r="D3990">
            <v>1500</v>
          </cell>
        </row>
        <row r="3991">
          <cell r="D3991">
            <v>3000</v>
          </cell>
        </row>
        <row r="3992">
          <cell r="D3992">
            <v>1650</v>
          </cell>
        </row>
        <row r="3993">
          <cell r="D3993">
            <v>500</v>
          </cell>
        </row>
        <row r="3994">
          <cell r="D3994">
            <v>10000</v>
          </cell>
        </row>
        <row r="3995">
          <cell r="D3995">
            <v>50000</v>
          </cell>
        </row>
        <row r="3996">
          <cell r="D3996">
            <v>2000</v>
          </cell>
        </row>
        <row r="3997">
          <cell r="D3997">
            <v>200</v>
          </cell>
        </row>
        <row r="3998">
          <cell r="D3998">
            <v>3000</v>
          </cell>
        </row>
        <row r="3999">
          <cell r="D3999">
            <v>3000</v>
          </cell>
        </row>
        <row r="4000">
          <cell r="D4000">
            <v>1250</v>
          </cell>
        </row>
        <row r="4001">
          <cell r="D4001">
            <v>7000</v>
          </cell>
        </row>
        <row r="4002">
          <cell r="D4002">
            <v>8000</v>
          </cell>
        </row>
        <row r="4003">
          <cell r="D4003">
            <v>1200</v>
          </cell>
        </row>
        <row r="4004">
          <cell r="D4004">
            <v>1250</v>
          </cell>
        </row>
        <row r="4005">
          <cell r="D4005">
            <v>2000</v>
          </cell>
        </row>
        <row r="4006">
          <cell r="D4006">
            <v>500</v>
          </cell>
        </row>
        <row r="4007">
          <cell r="D4007">
            <v>3000</v>
          </cell>
        </row>
        <row r="4008">
          <cell r="D4008">
            <v>30000</v>
          </cell>
        </row>
        <row r="4009">
          <cell r="D4009">
            <v>2000</v>
          </cell>
        </row>
        <row r="4010">
          <cell r="D4010">
            <v>1000</v>
          </cell>
        </row>
        <row r="4011">
          <cell r="D4011">
            <v>1930</v>
          </cell>
        </row>
        <row r="4012">
          <cell r="D4012">
            <v>7200</v>
          </cell>
        </row>
        <row r="4013">
          <cell r="D4013">
            <v>250</v>
          </cell>
        </row>
        <row r="4014">
          <cell r="D4014">
            <v>575</v>
          </cell>
        </row>
        <row r="4015">
          <cell r="D4015">
            <v>2000</v>
          </cell>
        </row>
        <row r="4016">
          <cell r="D4016">
            <v>9000</v>
          </cell>
        </row>
        <row r="4017">
          <cell r="D4017">
            <v>7000</v>
          </cell>
        </row>
        <row r="4018">
          <cell r="D4018">
            <v>500</v>
          </cell>
        </row>
        <row r="4019">
          <cell r="D4019">
            <v>10000</v>
          </cell>
        </row>
        <row r="4020">
          <cell r="D4020">
            <v>1500</v>
          </cell>
        </row>
        <row r="4021">
          <cell r="D4021">
            <v>3500</v>
          </cell>
        </row>
        <row r="4022">
          <cell r="D4022">
            <v>600</v>
          </cell>
        </row>
        <row r="4023">
          <cell r="D4023">
            <v>15000</v>
          </cell>
        </row>
        <row r="4024">
          <cell r="D4024">
            <v>18000</v>
          </cell>
        </row>
        <row r="4025">
          <cell r="D4025">
            <v>7000</v>
          </cell>
        </row>
        <row r="4026">
          <cell r="D4026">
            <v>800</v>
          </cell>
        </row>
        <row r="4027">
          <cell r="D4027">
            <v>5000</v>
          </cell>
        </row>
        <row r="4028">
          <cell r="D4028">
            <v>4000</v>
          </cell>
        </row>
        <row r="4029">
          <cell r="D4029">
            <v>3000</v>
          </cell>
        </row>
        <row r="4030">
          <cell r="D4030">
            <v>2000</v>
          </cell>
        </row>
        <row r="4031">
          <cell r="D4031">
            <v>20000</v>
          </cell>
        </row>
        <row r="4032">
          <cell r="D4032">
            <v>2500</v>
          </cell>
        </row>
        <row r="4033">
          <cell r="D4033">
            <v>5000</v>
          </cell>
        </row>
        <row r="4034">
          <cell r="D4034">
            <v>6048</v>
          </cell>
        </row>
        <row r="4035">
          <cell r="D4035">
            <v>23900</v>
          </cell>
        </row>
        <row r="4036">
          <cell r="D4036">
            <v>13500</v>
          </cell>
        </row>
        <row r="4037">
          <cell r="D4037">
            <v>10000</v>
          </cell>
        </row>
        <row r="4038">
          <cell r="D4038">
            <v>6000</v>
          </cell>
        </row>
        <row r="4039">
          <cell r="D4039">
            <v>700</v>
          </cell>
        </row>
        <row r="4040">
          <cell r="D4040">
            <v>2500</v>
          </cell>
        </row>
        <row r="4041">
          <cell r="D4041">
            <v>500</v>
          </cell>
        </row>
        <row r="4042">
          <cell r="D4042">
            <v>8000</v>
          </cell>
        </row>
        <row r="4043">
          <cell r="D4043">
            <v>5000</v>
          </cell>
        </row>
        <row r="4044">
          <cell r="D4044">
            <v>10000</v>
          </cell>
        </row>
        <row r="4045">
          <cell r="D4045">
            <v>300</v>
          </cell>
        </row>
        <row r="4046">
          <cell r="D4046">
            <v>600</v>
          </cell>
        </row>
        <row r="4047">
          <cell r="D4047">
            <v>5000</v>
          </cell>
        </row>
        <row r="4048">
          <cell r="D4048">
            <v>5600</v>
          </cell>
        </row>
        <row r="4049">
          <cell r="D4049">
            <v>5000</v>
          </cell>
        </row>
        <row r="4050">
          <cell r="D4050">
            <v>17000</v>
          </cell>
        </row>
        <row r="4051">
          <cell r="D4051">
            <v>20000</v>
          </cell>
        </row>
        <row r="4052">
          <cell r="D4052">
            <v>1500</v>
          </cell>
        </row>
        <row r="4053">
          <cell r="D4053">
            <v>500</v>
          </cell>
        </row>
        <row r="4054">
          <cell r="D4054">
            <v>3000</v>
          </cell>
        </row>
        <row r="4055">
          <cell r="D4055">
            <v>500</v>
          </cell>
        </row>
        <row r="4056">
          <cell r="D4056">
            <v>8880</v>
          </cell>
        </row>
        <row r="4057">
          <cell r="D4057">
            <v>5000</v>
          </cell>
        </row>
        <row r="4058">
          <cell r="D4058">
            <v>1500</v>
          </cell>
        </row>
        <row r="4059">
          <cell r="D4059">
            <v>3500</v>
          </cell>
        </row>
        <row r="4060">
          <cell r="D4060">
            <v>3750</v>
          </cell>
        </row>
        <row r="4061">
          <cell r="D4061">
            <v>10000</v>
          </cell>
        </row>
        <row r="4062">
          <cell r="D4062">
            <v>10000</v>
          </cell>
        </row>
        <row r="4063">
          <cell r="D4063">
            <v>525</v>
          </cell>
        </row>
        <row r="4064">
          <cell r="D4064">
            <v>20000</v>
          </cell>
        </row>
        <row r="4065">
          <cell r="D4065">
            <v>9500</v>
          </cell>
        </row>
        <row r="4066">
          <cell r="D4066">
            <v>2000</v>
          </cell>
        </row>
        <row r="4067">
          <cell r="D4067">
            <v>4000</v>
          </cell>
        </row>
        <row r="4068">
          <cell r="D4068">
            <v>15000</v>
          </cell>
        </row>
        <row r="4069">
          <cell r="D4069">
            <v>5000</v>
          </cell>
        </row>
        <row r="4070">
          <cell r="D4070">
            <v>3495</v>
          </cell>
        </row>
        <row r="4071">
          <cell r="D4071">
            <v>1250</v>
          </cell>
        </row>
        <row r="4072">
          <cell r="D4072">
            <v>1000</v>
          </cell>
        </row>
        <row r="4073">
          <cell r="D4073">
            <v>20000</v>
          </cell>
        </row>
        <row r="4074">
          <cell r="D4074">
            <v>1000</v>
          </cell>
        </row>
        <row r="4075">
          <cell r="D4075">
            <v>3500</v>
          </cell>
        </row>
        <row r="4076">
          <cell r="D4076">
            <v>2750</v>
          </cell>
        </row>
        <row r="4077">
          <cell r="D4077">
            <v>2000</v>
          </cell>
        </row>
        <row r="4078">
          <cell r="D4078">
            <v>700</v>
          </cell>
        </row>
        <row r="4079">
          <cell r="D4079">
            <v>15000</v>
          </cell>
        </row>
        <row r="4080">
          <cell r="D4080">
            <v>250</v>
          </cell>
        </row>
        <row r="4081">
          <cell r="D4081">
            <v>3000</v>
          </cell>
        </row>
        <row r="4082">
          <cell r="D4082">
            <v>3000</v>
          </cell>
        </row>
        <row r="4083">
          <cell r="D4083">
            <v>2224</v>
          </cell>
        </row>
        <row r="4084">
          <cell r="D4084">
            <v>150</v>
          </cell>
        </row>
        <row r="4085">
          <cell r="D4085">
            <v>3500</v>
          </cell>
        </row>
        <row r="4086">
          <cell r="D4086">
            <v>3000</v>
          </cell>
        </row>
        <row r="4087">
          <cell r="D4087">
            <v>3500</v>
          </cell>
        </row>
        <row r="4088">
          <cell r="D4088">
            <v>1000</v>
          </cell>
        </row>
        <row r="4089">
          <cell r="D4089">
            <v>9600</v>
          </cell>
        </row>
        <row r="4090">
          <cell r="D4090">
            <v>2000</v>
          </cell>
        </row>
        <row r="4091">
          <cell r="D4091">
            <v>5000</v>
          </cell>
        </row>
        <row r="4092">
          <cell r="D4092">
            <v>1000</v>
          </cell>
        </row>
        <row r="4093">
          <cell r="D4093">
            <v>1600</v>
          </cell>
        </row>
        <row r="4094">
          <cell r="D4094">
            <v>110000</v>
          </cell>
        </row>
        <row r="4095">
          <cell r="D4095">
            <v>2500</v>
          </cell>
        </row>
        <row r="4096">
          <cell r="D4096">
            <v>2000</v>
          </cell>
        </row>
        <row r="4097">
          <cell r="D4097">
            <v>30000</v>
          </cell>
        </row>
        <row r="4098">
          <cell r="D4098">
            <v>3500</v>
          </cell>
        </row>
        <row r="4099">
          <cell r="D4099">
            <v>10000</v>
          </cell>
        </row>
        <row r="4100">
          <cell r="D4100">
            <v>75000</v>
          </cell>
        </row>
        <row r="4101">
          <cell r="D4101">
            <v>4500</v>
          </cell>
        </row>
        <row r="4102">
          <cell r="D4102">
            <v>270</v>
          </cell>
        </row>
        <row r="4103">
          <cell r="D4103">
            <v>600</v>
          </cell>
        </row>
        <row r="4104">
          <cell r="D4104">
            <v>500</v>
          </cell>
        </row>
        <row r="4105">
          <cell r="D4105">
            <v>1000</v>
          </cell>
        </row>
        <row r="4106">
          <cell r="D4106">
            <v>3000</v>
          </cell>
        </row>
        <row r="4107">
          <cell r="D4107">
            <v>33000</v>
          </cell>
        </row>
        <row r="4108">
          <cell r="D4108">
            <v>5000</v>
          </cell>
        </row>
        <row r="4109">
          <cell r="D4109">
            <v>2000</v>
          </cell>
        </row>
        <row r="4110">
          <cell r="D4110">
            <v>3000</v>
          </cell>
        </row>
        <row r="4111">
          <cell r="D4111">
            <v>500</v>
          </cell>
        </row>
        <row r="4112">
          <cell r="D4112">
            <v>300</v>
          </cell>
        </row>
        <row r="4113">
          <cell r="D4113">
            <v>3000</v>
          </cell>
        </row>
        <row r="4114">
          <cell r="D4114">
            <v>2500</v>
          </cell>
        </row>
        <row r="4115">
          <cell r="D4115">
            <v>1500</v>
          </cell>
        </row>
      </sheetData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Sheet1"/>
    </sheetNames>
    <sheetDataSet>
      <sheetData sheetId="0" refreshError="1"/>
      <sheetData sheetId="1" refreshError="1">
        <row r="1">
          <cell r="D1" t="str">
            <v>goal</v>
          </cell>
        </row>
        <row r="2">
          <cell r="D2">
            <v>8500</v>
          </cell>
        </row>
        <row r="3">
          <cell r="D3">
            <v>10275</v>
          </cell>
        </row>
        <row r="4">
          <cell r="D4">
            <v>500</v>
          </cell>
        </row>
        <row r="5">
          <cell r="D5">
            <v>10000</v>
          </cell>
        </row>
        <row r="6">
          <cell r="D6">
            <v>44000</v>
          </cell>
        </row>
        <row r="7">
          <cell r="D7">
            <v>3999</v>
          </cell>
        </row>
        <row r="8">
          <cell r="D8">
            <v>8000</v>
          </cell>
        </row>
        <row r="9">
          <cell r="D9">
            <v>9000</v>
          </cell>
        </row>
        <row r="10">
          <cell r="D10">
            <v>3500</v>
          </cell>
        </row>
        <row r="11">
          <cell r="D11">
            <v>500</v>
          </cell>
        </row>
        <row r="12">
          <cell r="D12">
            <v>3000</v>
          </cell>
        </row>
        <row r="13">
          <cell r="D13">
            <v>5000</v>
          </cell>
        </row>
        <row r="14">
          <cell r="D14">
            <v>30000</v>
          </cell>
        </row>
        <row r="15">
          <cell r="D15">
            <v>3500</v>
          </cell>
        </row>
        <row r="16">
          <cell r="D16">
            <v>6000</v>
          </cell>
        </row>
        <row r="17">
          <cell r="D17">
            <v>2000</v>
          </cell>
        </row>
        <row r="18">
          <cell r="D18">
            <v>12000</v>
          </cell>
        </row>
        <row r="19">
          <cell r="D19">
            <v>1500</v>
          </cell>
        </row>
        <row r="20">
          <cell r="D20">
            <v>30000</v>
          </cell>
        </row>
        <row r="21">
          <cell r="D21">
            <v>850</v>
          </cell>
        </row>
        <row r="22">
          <cell r="D22">
            <v>2000</v>
          </cell>
        </row>
        <row r="23">
          <cell r="D23">
            <v>18500</v>
          </cell>
        </row>
        <row r="24">
          <cell r="D24">
            <v>350</v>
          </cell>
        </row>
        <row r="25">
          <cell r="D25">
            <v>2000</v>
          </cell>
        </row>
        <row r="26">
          <cell r="D26">
            <v>35000</v>
          </cell>
        </row>
        <row r="27">
          <cell r="D27">
            <v>600</v>
          </cell>
        </row>
        <row r="28">
          <cell r="D28">
            <v>1250</v>
          </cell>
        </row>
        <row r="29">
          <cell r="D29">
            <v>20000</v>
          </cell>
        </row>
        <row r="30">
          <cell r="D30">
            <v>12000</v>
          </cell>
        </row>
        <row r="31">
          <cell r="D31">
            <v>3000</v>
          </cell>
        </row>
        <row r="32">
          <cell r="D32">
            <v>4000</v>
          </cell>
        </row>
        <row r="33">
          <cell r="D33">
            <v>13</v>
          </cell>
        </row>
        <row r="34">
          <cell r="D34">
            <v>28450</v>
          </cell>
        </row>
        <row r="35">
          <cell r="D35">
            <v>5250</v>
          </cell>
        </row>
        <row r="36">
          <cell r="D36">
            <v>2600</v>
          </cell>
        </row>
        <row r="37">
          <cell r="D37">
            <v>1000</v>
          </cell>
        </row>
        <row r="38">
          <cell r="D38">
            <v>6000</v>
          </cell>
        </row>
        <row r="39">
          <cell r="D39">
            <v>22000</v>
          </cell>
        </row>
        <row r="40">
          <cell r="D40">
            <v>2500</v>
          </cell>
        </row>
        <row r="41">
          <cell r="D41">
            <v>25000</v>
          </cell>
        </row>
        <row r="42">
          <cell r="D42">
            <v>2000</v>
          </cell>
        </row>
        <row r="43">
          <cell r="D43">
            <v>2000</v>
          </cell>
        </row>
        <row r="44">
          <cell r="D44">
            <v>14000</v>
          </cell>
        </row>
        <row r="45">
          <cell r="D45">
            <v>10000</v>
          </cell>
        </row>
        <row r="46">
          <cell r="D46">
            <v>2000</v>
          </cell>
        </row>
        <row r="47">
          <cell r="D47">
            <v>5000</v>
          </cell>
        </row>
        <row r="48">
          <cell r="D48">
            <v>8400</v>
          </cell>
        </row>
        <row r="49">
          <cell r="D49">
            <v>5000</v>
          </cell>
        </row>
        <row r="50">
          <cell r="D50">
            <v>2000</v>
          </cell>
        </row>
        <row r="51">
          <cell r="D51">
            <v>12000</v>
          </cell>
        </row>
        <row r="52">
          <cell r="D52">
            <v>600</v>
          </cell>
        </row>
        <row r="53">
          <cell r="D53">
            <v>11000</v>
          </cell>
        </row>
        <row r="54">
          <cell r="D54">
            <v>10000</v>
          </cell>
        </row>
        <row r="55">
          <cell r="D55">
            <v>3000</v>
          </cell>
        </row>
        <row r="56">
          <cell r="D56">
            <v>10000</v>
          </cell>
        </row>
        <row r="57">
          <cell r="D57">
            <v>8600</v>
          </cell>
        </row>
        <row r="58">
          <cell r="D58">
            <v>8000</v>
          </cell>
        </row>
        <row r="59">
          <cell r="D59">
            <v>15000</v>
          </cell>
        </row>
        <row r="60">
          <cell r="D60">
            <v>10000</v>
          </cell>
        </row>
        <row r="61">
          <cell r="D61">
            <v>20000</v>
          </cell>
        </row>
        <row r="62">
          <cell r="D62">
            <v>4500</v>
          </cell>
        </row>
        <row r="63">
          <cell r="D63">
            <v>5000</v>
          </cell>
        </row>
        <row r="64">
          <cell r="D64">
            <v>3000</v>
          </cell>
        </row>
        <row r="65">
          <cell r="D65">
            <v>2000</v>
          </cell>
        </row>
        <row r="66">
          <cell r="D66">
            <v>1200</v>
          </cell>
        </row>
        <row r="67">
          <cell r="D67">
            <v>7000</v>
          </cell>
        </row>
        <row r="68">
          <cell r="D68">
            <v>2000</v>
          </cell>
        </row>
        <row r="69">
          <cell r="D69">
            <v>2000</v>
          </cell>
        </row>
        <row r="70">
          <cell r="D70">
            <v>600</v>
          </cell>
        </row>
        <row r="71">
          <cell r="D71">
            <v>10000</v>
          </cell>
        </row>
        <row r="72">
          <cell r="D72">
            <v>500</v>
          </cell>
        </row>
        <row r="73">
          <cell r="D73">
            <v>1800</v>
          </cell>
        </row>
        <row r="74">
          <cell r="D74">
            <v>2200</v>
          </cell>
        </row>
        <row r="75">
          <cell r="D75">
            <v>900</v>
          </cell>
        </row>
        <row r="76">
          <cell r="D76">
            <v>500</v>
          </cell>
        </row>
        <row r="77">
          <cell r="D77">
            <v>3500</v>
          </cell>
        </row>
        <row r="78">
          <cell r="D78">
            <v>300</v>
          </cell>
        </row>
        <row r="79">
          <cell r="D79">
            <v>400</v>
          </cell>
        </row>
        <row r="80">
          <cell r="D80">
            <v>50</v>
          </cell>
        </row>
        <row r="81">
          <cell r="D81">
            <v>1300</v>
          </cell>
        </row>
        <row r="82">
          <cell r="D82">
            <v>12000</v>
          </cell>
        </row>
        <row r="83">
          <cell r="D83">
            <v>750</v>
          </cell>
        </row>
        <row r="84">
          <cell r="D84">
            <v>4000</v>
          </cell>
        </row>
        <row r="85">
          <cell r="D85">
            <v>200</v>
          </cell>
        </row>
        <row r="86">
          <cell r="D86">
            <v>500</v>
          </cell>
        </row>
        <row r="87">
          <cell r="D87">
            <v>1200</v>
          </cell>
        </row>
        <row r="88">
          <cell r="D88">
            <v>6000</v>
          </cell>
        </row>
        <row r="89">
          <cell r="D89">
            <v>2500</v>
          </cell>
        </row>
        <row r="90">
          <cell r="D90">
            <v>3500</v>
          </cell>
        </row>
        <row r="91">
          <cell r="D91">
            <v>6000</v>
          </cell>
        </row>
        <row r="92">
          <cell r="D92">
            <v>500</v>
          </cell>
        </row>
        <row r="93">
          <cell r="D93">
            <v>3000</v>
          </cell>
        </row>
        <row r="94">
          <cell r="D94">
            <v>5000</v>
          </cell>
        </row>
        <row r="95">
          <cell r="D95">
            <v>1000</v>
          </cell>
        </row>
        <row r="96">
          <cell r="D96">
            <v>250</v>
          </cell>
        </row>
        <row r="97">
          <cell r="D97">
            <v>350</v>
          </cell>
        </row>
        <row r="98">
          <cell r="D98">
            <v>1500</v>
          </cell>
        </row>
        <row r="99">
          <cell r="D99">
            <v>400</v>
          </cell>
        </row>
        <row r="100">
          <cell r="D100">
            <v>3200</v>
          </cell>
        </row>
        <row r="101">
          <cell r="D101">
            <v>1500</v>
          </cell>
        </row>
        <row r="102">
          <cell r="D102">
            <v>5000</v>
          </cell>
        </row>
        <row r="103">
          <cell r="D103">
            <v>3500</v>
          </cell>
        </row>
        <row r="104">
          <cell r="D104">
            <v>6000</v>
          </cell>
        </row>
        <row r="105">
          <cell r="D105">
            <v>1300</v>
          </cell>
        </row>
        <row r="106">
          <cell r="D106">
            <v>500</v>
          </cell>
        </row>
        <row r="107">
          <cell r="D107">
            <v>2200</v>
          </cell>
        </row>
        <row r="108">
          <cell r="D108">
            <v>5000</v>
          </cell>
        </row>
        <row r="109">
          <cell r="D109">
            <v>7500</v>
          </cell>
        </row>
        <row r="110">
          <cell r="D110">
            <v>1500</v>
          </cell>
        </row>
        <row r="111">
          <cell r="D111">
            <v>1000</v>
          </cell>
        </row>
        <row r="112">
          <cell r="D112">
            <v>1300</v>
          </cell>
        </row>
        <row r="113">
          <cell r="D113">
            <v>3500</v>
          </cell>
        </row>
        <row r="114">
          <cell r="D114">
            <v>5000</v>
          </cell>
        </row>
        <row r="115">
          <cell r="D115">
            <v>5000</v>
          </cell>
        </row>
        <row r="116">
          <cell r="D116">
            <v>3000</v>
          </cell>
        </row>
        <row r="117">
          <cell r="D117">
            <v>450</v>
          </cell>
        </row>
        <row r="118">
          <cell r="D118">
            <v>3500</v>
          </cell>
        </row>
        <row r="119">
          <cell r="D119">
            <v>4500</v>
          </cell>
        </row>
        <row r="120">
          <cell r="D120">
            <v>5000</v>
          </cell>
        </row>
        <row r="121">
          <cell r="D121">
            <v>3250</v>
          </cell>
        </row>
        <row r="122">
          <cell r="D122">
            <v>70000</v>
          </cell>
        </row>
        <row r="123">
          <cell r="D123">
            <v>3000</v>
          </cell>
        </row>
        <row r="124">
          <cell r="D124">
            <v>100000000</v>
          </cell>
        </row>
        <row r="125">
          <cell r="D125">
            <v>55000</v>
          </cell>
        </row>
        <row r="126">
          <cell r="D126">
            <v>4000</v>
          </cell>
        </row>
        <row r="127">
          <cell r="D127">
            <v>500</v>
          </cell>
        </row>
        <row r="128">
          <cell r="D128">
            <v>25000</v>
          </cell>
        </row>
        <row r="129">
          <cell r="D129">
            <v>8000</v>
          </cell>
        </row>
        <row r="130">
          <cell r="D130">
            <v>100000</v>
          </cell>
        </row>
        <row r="131">
          <cell r="D131">
            <v>20000</v>
          </cell>
        </row>
        <row r="132">
          <cell r="D132">
            <v>600</v>
          </cell>
        </row>
        <row r="133">
          <cell r="D133">
            <v>1200</v>
          </cell>
        </row>
        <row r="134">
          <cell r="D134">
            <v>80000</v>
          </cell>
        </row>
        <row r="135">
          <cell r="D135">
            <v>71764</v>
          </cell>
        </row>
        <row r="136">
          <cell r="D136">
            <v>5000</v>
          </cell>
        </row>
        <row r="137">
          <cell r="D137">
            <v>3000</v>
          </cell>
        </row>
        <row r="138">
          <cell r="D138">
            <v>3000</v>
          </cell>
        </row>
        <row r="139">
          <cell r="D139">
            <v>55000</v>
          </cell>
        </row>
        <row r="140">
          <cell r="D140">
            <v>150000</v>
          </cell>
        </row>
        <row r="141">
          <cell r="D141">
            <v>500</v>
          </cell>
        </row>
        <row r="142">
          <cell r="D142">
            <v>200000</v>
          </cell>
        </row>
        <row r="143">
          <cell r="D143">
            <v>12000</v>
          </cell>
        </row>
        <row r="144">
          <cell r="D144">
            <v>3000</v>
          </cell>
        </row>
        <row r="145">
          <cell r="D145">
            <v>5500</v>
          </cell>
        </row>
        <row r="146">
          <cell r="D146">
            <v>7500</v>
          </cell>
        </row>
        <row r="147">
          <cell r="D147">
            <v>4500</v>
          </cell>
        </row>
        <row r="148">
          <cell r="D148">
            <v>20000</v>
          </cell>
        </row>
        <row r="149">
          <cell r="D149">
            <v>7000</v>
          </cell>
        </row>
        <row r="150">
          <cell r="D150">
            <v>50000</v>
          </cell>
        </row>
        <row r="151">
          <cell r="D151">
            <v>10000</v>
          </cell>
        </row>
        <row r="152">
          <cell r="D152">
            <v>130000</v>
          </cell>
        </row>
        <row r="153">
          <cell r="D153">
            <v>250000</v>
          </cell>
        </row>
        <row r="154">
          <cell r="D154">
            <v>380000</v>
          </cell>
        </row>
        <row r="155">
          <cell r="D155">
            <v>50000</v>
          </cell>
        </row>
        <row r="156">
          <cell r="D156">
            <v>1500</v>
          </cell>
        </row>
        <row r="157">
          <cell r="D157">
            <v>1350000</v>
          </cell>
        </row>
        <row r="158">
          <cell r="D158">
            <v>35000</v>
          </cell>
        </row>
        <row r="159">
          <cell r="D159">
            <v>2995</v>
          </cell>
        </row>
        <row r="160">
          <cell r="D160">
            <v>5000</v>
          </cell>
        </row>
        <row r="161">
          <cell r="D161">
            <v>500000</v>
          </cell>
        </row>
        <row r="162">
          <cell r="D162">
            <v>5000</v>
          </cell>
        </row>
        <row r="163">
          <cell r="D163">
            <v>50000</v>
          </cell>
        </row>
        <row r="164">
          <cell r="D164">
            <v>2800</v>
          </cell>
        </row>
        <row r="165">
          <cell r="D165">
            <v>2000000</v>
          </cell>
        </row>
        <row r="166">
          <cell r="D166">
            <v>120000</v>
          </cell>
        </row>
        <row r="167">
          <cell r="D167">
            <v>17000</v>
          </cell>
        </row>
        <row r="168">
          <cell r="D168">
            <v>5000</v>
          </cell>
        </row>
        <row r="169">
          <cell r="D169">
            <v>110000</v>
          </cell>
        </row>
        <row r="170">
          <cell r="D170">
            <v>8000</v>
          </cell>
        </row>
        <row r="171">
          <cell r="D171">
            <v>2500</v>
          </cell>
        </row>
        <row r="172">
          <cell r="D172">
            <v>10000</v>
          </cell>
        </row>
        <row r="173">
          <cell r="D173">
            <v>50000</v>
          </cell>
        </row>
        <row r="174">
          <cell r="D174">
            <v>95000</v>
          </cell>
        </row>
        <row r="175">
          <cell r="D175">
            <v>1110</v>
          </cell>
        </row>
        <row r="176">
          <cell r="D176">
            <v>6000</v>
          </cell>
        </row>
        <row r="177">
          <cell r="D177">
            <v>20000</v>
          </cell>
        </row>
        <row r="178">
          <cell r="D178">
            <v>1500</v>
          </cell>
        </row>
        <row r="179">
          <cell r="D179">
            <v>450</v>
          </cell>
        </row>
        <row r="180">
          <cell r="D180">
            <v>500000</v>
          </cell>
        </row>
        <row r="181">
          <cell r="D181">
            <v>1000</v>
          </cell>
        </row>
        <row r="182">
          <cell r="D182">
            <v>1200</v>
          </cell>
        </row>
        <row r="183">
          <cell r="D183">
            <v>3423</v>
          </cell>
        </row>
        <row r="184">
          <cell r="D184">
            <v>1000</v>
          </cell>
        </row>
        <row r="185">
          <cell r="D185">
            <v>12500</v>
          </cell>
        </row>
        <row r="186">
          <cell r="D186">
            <v>1500</v>
          </cell>
        </row>
        <row r="187">
          <cell r="D187">
            <v>40000</v>
          </cell>
        </row>
        <row r="188">
          <cell r="D188">
            <v>5000</v>
          </cell>
        </row>
        <row r="189">
          <cell r="D189">
            <v>5000</v>
          </cell>
        </row>
        <row r="190">
          <cell r="D190">
            <v>1500</v>
          </cell>
        </row>
        <row r="191">
          <cell r="D191">
            <v>500000</v>
          </cell>
        </row>
        <row r="192">
          <cell r="D192">
            <v>12000</v>
          </cell>
        </row>
        <row r="193">
          <cell r="D193">
            <v>5000</v>
          </cell>
        </row>
        <row r="194">
          <cell r="D194">
            <v>1000000</v>
          </cell>
        </row>
        <row r="195">
          <cell r="D195">
            <v>1000</v>
          </cell>
        </row>
        <row r="196">
          <cell r="D196">
            <v>2500</v>
          </cell>
        </row>
        <row r="197">
          <cell r="D197">
            <v>2000000</v>
          </cell>
        </row>
        <row r="198">
          <cell r="D198">
            <v>3500</v>
          </cell>
        </row>
        <row r="199">
          <cell r="D199">
            <v>2500</v>
          </cell>
        </row>
        <row r="200">
          <cell r="D200">
            <v>25000</v>
          </cell>
        </row>
        <row r="201">
          <cell r="D201">
            <v>10000</v>
          </cell>
        </row>
        <row r="202">
          <cell r="D202">
            <v>6000</v>
          </cell>
        </row>
        <row r="203">
          <cell r="D203">
            <v>650</v>
          </cell>
        </row>
        <row r="204">
          <cell r="D204">
            <v>6000</v>
          </cell>
        </row>
        <row r="205">
          <cell r="D205">
            <v>2500</v>
          </cell>
        </row>
        <row r="206">
          <cell r="D206">
            <v>300000</v>
          </cell>
        </row>
        <row r="207">
          <cell r="D207">
            <v>8000</v>
          </cell>
        </row>
        <row r="208">
          <cell r="D208">
            <v>12700</v>
          </cell>
        </row>
        <row r="209">
          <cell r="D209">
            <v>14000</v>
          </cell>
        </row>
        <row r="210">
          <cell r="D210">
            <v>50000</v>
          </cell>
        </row>
        <row r="211">
          <cell r="D211">
            <v>25000</v>
          </cell>
        </row>
        <row r="212">
          <cell r="D212">
            <v>12000</v>
          </cell>
        </row>
        <row r="213">
          <cell r="D213">
            <v>5000</v>
          </cell>
        </row>
        <row r="214">
          <cell r="D214">
            <v>6300</v>
          </cell>
        </row>
        <row r="215">
          <cell r="D215">
            <v>50000</v>
          </cell>
        </row>
        <row r="216">
          <cell r="D216">
            <v>12500</v>
          </cell>
        </row>
        <row r="217">
          <cell r="D217">
            <v>4400</v>
          </cell>
        </row>
        <row r="218">
          <cell r="D218">
            <v>50000</v>
          </cell>
        </row>
        <row r="219">
          <cell r="D219">
            <v>100000</v>
          </cell>
        </row>
        <row r="220">
          <cell r="D220">
            <v>5000</v>
          </cell>
        </row>
        <row r="221">
          <cell r="D221">
            <v>50000</v>
          </cell>
        </row>
        <row r="222">
          <cell r="D222">
            <v>50000</v>
          </cell>
        </row>
        <row r="223">
          <cell r="D223">
            <v>50000</v>
          </cell>
        </row>
        <row r="224">
          <cell r="D224">
            <v>1000</v>
          </cell>
        </row>
        <row r="225">
          <cell r="D225">
            <v>1500000</v>
          </cell>
        </row>
        <row r="226">
          <cell r="D226">
            <v>6000000</v>
          </cell>
        </row>
        <row r="227">
          <cell r="D227">
            <v>200</v>
          </cell>
        </row>
        <row r="228">
          <cell r="D228">
            <v>29000</v>
          </cell>
        </row>
        <row r="229">
          <cell r="D229">
            <v>28000</v>
          </cell>
        </row>
        <row r="230">
          <cell r="D230">
            <v>8000</v>
          </cell>
        </row>
        <row r="231">
          <cell r="D231">
            <v>3000</v>
          </cell>
        </row>
        <row r="232">
          <cell r="D232">
            <v>15000</v>
          </cell>
        </row>
        <row r="233">
          <cell r="D233">
            <v>1500000</v>
          </cell>
        </row>
        <row r="234">
          <cell r="D234">
            <v>4000</v>
          </cell>
        </row>
        <row r="235">
          <cell r="D235">
            <v>350000</v>
          </cell>
        </row>
        <row r="236">
          <cell r="D236">
            <v>1000</v>
          </cell>
        </row>
        <row r="237">
          <cell r="D237">
            <v>10000</v>
          </cell>
        </row>
        <row r="238">
          <cell r="D238">
            <v>150000</v>
          </cell>
        </row>
        <row r="239">
          <cell r="D239">
            <v>15000</v>
          </cell>
        </row>
        <row r="240">
          <cell r="D240">
            <v>26000</v>
          </cell>
        </row>
        <row r="241">
          <cell r="D241">
            <v>1000</v>
          </cell>
        </row>
        <row r="242">
          <cell r="D242">
            <v>15000</v>
          </cell>
        </row>
        <row r="243">
          <cell r="D243">
            <v>36400</v>
          </cell>
        </row>
        <row r="244">
          <cell r="D244">
            <v>13000</v>
          </cell>
        </row>
        <row r="245">
          <cell r="D245">
            <v>25000</v>
          </cell>
        </row>
        <row r="246">
          <cell r="D246">
            <v>3500</v>
          </cell>
        </row>
        <row r="247">
          <cell r="D247">
            <v>5000</v>
          </cell>
        </row>
        <row r="248">
          <cell r="D248">
            <v>5000</v>
          </cell>
        </row>
        <row r="249">
          <cell r="D249">
            <v>5000</v>
          </cell>
        </row>
        <row r="250">
          <cell r="D250">
            <v>85000</v>
          </cell>
        </row>
        <row r="251">
          <cell r="D251">
            <v>10000</v>
          </cell>
        </row>
        <row r="252">
          <cell r="D252">
            <v>30000</v>
          </cell>
        </row>
        <row r="253">
          <cell r="D253">
            <v>3500</v>
          </cell>
        </row>
        <row r="254">
          <cell r="D254">
            <v>5000</v>
          </cell>
        </row>
        <row r="255">
          <cell r="D255">
            <v>1500</v>
          </cell>
        </row>
        <row r="256">
          <cell r="D256">
            <v>24000</v>
          </cell>
        </row>
        <row r="257">
          <cell r="D257">
            <v>8000</v>
          </cell>
        </row>
        <row r="258">
          <cell r="D258">
            <v>13000</v>
          </cell>
        </row>
        <row r="259">
          <cell r="D259">
            <v>35000</v>
          </cell>
        </row>
        <row r="260">
          <cell r="D260">
            <v>30000</v>
          </cell>
        </row>
        <row r="261">
          <cell r="D261">
            <v>75000</v>
          </cell>
        </row>
        <row r="262">
          <cell r="D262">
            <v>10000</v>
          </cell>
        </row>
        <row r="263">
          <cell r="D263">
            <v>20000</v>
          </cell>
        </row>
        <row r="264">
          <cell r="D264">
            <v>2500</v>
          </cell>
        </row>
        <row r="265">
          <cell r="D265">
            <v>25000</v>
          </cell>
        </row>
        <row r="266">
          <cell r="D266">
            <v>5000</v>
          </cell>
        </row>
        <row r="267">
          <cell r="D267">
            <v>5000</v>
          </cell>
        </row>
        <row r="268">
          <cell r="D268">
            <v>1000</v>
          </cell>
        </row>
        <row r="269">
          <cell r="D269">
            <v>9850</v>
          </cell>
        </row>
        <row r="270">
          <cell r="D270">
            <v>5000</v>
          </cell>
        </row>
        <row r="271">
          <cell r="D271">
            <v>100000</v>
          </cell>
        </row>
        <row r="272">
          <cell r="D272">
            <v>2300</v>
          </cell>
        </row>
        <row r="273">
          <cell r="D273">
            <v>30000</v>
          </cell>
        </row>
        <row r="274">
          <cell r="D274">
            <v>3000</v>
          </cell>
        </row>
        <row r="275">
          <cell r="D275">
            <v>5000</v>
          </cell>
        </row>
        <row r="276">
          <cell r="D276">
            <v>4000</v>
          </cell>
        </row>
        <row r="277">
          <cell r="D277">
            <v>20000</v>
          </cell>
        </row>
        <row r="278">
          <cell r="D278">
            <v>4000</v>
          </cell>
        </row>
        <row r="279">
          <cell r="D279">
            <v>65000</v>
          </cell>
        </row>
        <row r="280">
          <cell r="D280">
            <v>27000</v>
          </cell>
        </row>
        <row r="281">
          <cell r="D281">
            <v>17000</v>
          </cell>
        </row>
        <row r="282">
          <cell r="D282">
            <v>75000</v>
          </cell>
        </row>
        <row r="283">
          <cell r="D283">
            <v>5500</v>
          </cell>
        </row>
        <row r="284">
          <cell r="D284">
            <v>45000</v>
          </cell>
        </row>
        <row r="285">
          <cell r="D285">
            <v>18000</v>
          </cell>
        </row>
        <row r="286">
          <cell r="D286">
            <v>40000</v>
          </cell>
        </row>
        <row r="287">
          <cell r="D287">
            <v>14000</v>
          </cell>
        </row>
        <row r="288">
          <cell r="D288">
            <v>15000</v>
          </cell>
        </row>
        <row r="289">
          <cell r="D289">
            <v>15000</v>
          </cell>
        </row>
        <row r="290">
          <cell r="D290">
            <v>50000</v>
          </cell>
        </row>
        <row r="291">
          <cell r="D291">
            <v>15000</v>
          </cell>
        </row>
        <row r="292">
          <cell r="D292">
            <v>4500</v>
          </cell>
        </row>
        <row r="293">
          <cell r="D293">
            <v>5000</v>
          </cell>
        </row>
        <row r="294">
          <cell r="D294">
            <v>75000</v>
          </cell>
        </row>
        <row r="295">
          <cell r="D295">
            <v>26000</v>
          </cell>
        </row>
        <row r="296">
          <cell r="D296">
            <v>5000</v>
          </cell>
        </row>
        <row r="297">
          <cell r="D297">
            <v>50000</v>
          </cell>
        </row>
        <row r="298">
          <cell r="D298">
            <v>25000</v>
          </cell>
        </row>
        <row r="299">
          <cell r="D299">
            <v>20000</v>
          </cell>
        </row>
        <row r="300">
          <cell r="D300">
            <v>126000</v>
          </cell>
        </row>
        <row r="301">
          <cell r="D301">
            <v>10000</v>
          </cell>
        </row>
        <row r="302">
          <cell r="D302">
            <v>25000</v>
          </cell>
        </row>
        <row r="303">
          <cell r="D303">
            <v>13000</v>
          </cell>
        </row>
        <row r="304">
          <cell r="D304">
            <v>10000</v>
          </cell>
        </row>
        <row r="305">
          <cell r="D305">
            <v>3000</v>
          </cell>
        </row>
        <row r="306">
          <cell r="D306">
            <v>3400</v>
          </cell>
        </row>
        <row r="307">
          <cell r="D307">
            <v>7500</v>
          </cell>
        </row>
        <row r="308">
          <cell r="D308">
            <v>1000</v>
          </cell>
        </row>
        <row r="309">
          <cell r="D309">
            <v>22000</v>
          </cell>
        </row>
        <row r="310">
          <cell r="D310">
            <v>12000</v>
          </cell>
        </row>
        <row r="311">
          <cell r="D311">
            <v>18000</v>
          </cell>
        </row>
        <row r="312">
          <cell r="D312">
            <v>1000</v>
          </cell>
        </row>
        <row r="313">
          <cell r="D313">
            <v>20000</v>
          </cell>
        </row>
        <row r="314">
          <cell r="D314">
            <v>8000</v>
          </cell>
        </row>
        <row r="315">
          <cell r="D315">
            <v>17000</v>
          </cell>
        </row>
        <row r="316">
          <cell r="D316">
            <v>1000</v>
          </cell>
        </row>
        <row r="317">
          <cell r="D317">
            <v>25000</v>
          </cell>
        </row>
        <row r="318">
          <cell r="D318">
            <v>15000</v>
          </cell>
        </row>
        <row r="319">
          <cell r="D319">
            <v>30000</v>
          </cell>
        </row>
        <row r="320">
          <cell r="D320">
            <v>5000</v>
          </cell>
        </row>
        <row r="321">
          <cell r="D321">
            <v>5000</v>
          </cell>
        </row>
        <row r="322">
          <cell r="D322">
            <v>20000</v>
          </cell>
        </row>
        <row r="323">
          <cell r="D323">
            <v>35000</v>
          </cell>
        </row>
        <row r="324">
          <cell r="D324">
            <v>25000</v>
          </cell>
        </row>
        <row r="325">
          <cell r="D325">
            <v>5400</v>
          </cell>
        </row>
        <row r="326">
          <cell r="D326">
            <v>8500</v>
          </cell>
        </row>
        <row r="327">
          <cell r="D327">
            <v>50000</v>
          </cell>
        </row>
        <row r="328">
          <cell r="D328">
            <v>150000</v>
          </cell>
        </row>
        <row r="329">
          <cell r="D329">
            <v>4000</v>
          </cell>
        </row>
        <row r="330">
          <cell r="D330">
            <v>75000</v>
          </cell>
        </row>
        <row r="331">
          <cell r="D331">
            <v>10000</v>
          </cell>
        </row>
        <row r="332">
          <cell r="D332">
            <v>35000</v>
          </cell>
        </row>
        <row r="333">
          <cell r="D333">
            <v>40000</v>
          </cell>
        </row>
        <row r="334">
          <cell r="D334">
            <v>100000</v>
          </cell>
        </row>
        <row r="335">
          <cell r="D335">
            <v>40000</v>
          </cell>
        </row>
        <row r="336">
          <cell r="D336">
            <v>10000</v>
          </cell>
        </row>
        <row r="337">
          <cell r="D337">
            <v>8500</v>
          </cell>
        </row>
        <row r="338">
          <cell r="D338">
            <v>25000</v>
          </cell>
        </row>
        <row r="339">
          <cell r="D339">
            <v>3000</v>
          </cell>
        </row>
        <row r="340">
          <cell r="D340">
            <v>15000</v>
          </cell>
        </row>
        <row r="341">
          <cell r="D341">
            <v>6000</v>
          </cell>
        </row>
        <row r="342">
          <cell r="D342">
            <v>35000</v>
          </cell>
        </row>
        <row r="343">
          <cell r="D343">
            <v>3500</v>
          </cell>
        </row>
        <row r="344">
          <cell r="D344">
            <v>55000</v>
          </cell>
        </row>
        <row r="345">
          <cell r="D345">
            <v>30000</v>
          </cell>
        </row>
        <row r="346">
          <cell r="D346">
            <v>33500</v>
          </cell>
        </row>
        <row r="347">
          <cell r="D347">
            <v>14500</v>
          </cell>
        </row>
        <row r="348">
          <cell r="D348">
            <v>10000</v>
          </cell>
        </row>
        <row r="349">
          <cell r="D349">
            <v>40000</v>
          </cell>
        </row>
        <row r="350">
          <cell r="D350">
            <v>10000</v>
          </cell>
        </row>
        <row r="351">
          <cell r="D351">
            <v>11260</v>
          </cell>
        </row>
        <row r="352">
          <cell r="D352">
            <v>25000</v>
          </cell>
        </row>
        <row r="353">
          <cell r="D353">
            <v>34000</v>
          </cell>
        </row>
        <row r="354">
          <cell r="D354">
            <v>10000</v>
          </cell>
        </row>
        <row r="355">
          <cell r="D355">
            <v>58425</v>
          </cell>
        </row>
        <row r="356">
          <cell r="D356">
            <v>3500</v>
          </cell>
        </row>
        <row r="357">
          <cell r="D357">
            <v>35000</v>
          </cell>
        </row>
        <row r="358">
          <cell r="D358">
            <v>7500</v>
          </cell>
        </row>
        <row r="359">
          <cell r="D359">
            <v>15000</v>
          </cell>
        </row>
        <row r="360">
          <cell r="D360">
            <v>50000</v>
          </cell>
        </row>
        <row r="361">
          <cell r="D361">
            <v>24200</v>
          </cell>
        </row>
        <row r="362">
          <cell r="D362">
            <v>12000</v>
          </cell>
        </row>
        <row r="363">
          <cell r="D363">
            <v>35000</v>
          </cell>
        </row>
        <row r="364">
          <cell r="D364">
            <v>9665</v>
          </cell>
        </row>
        <row r="365">
          <cell r="D365">
            <v>8925</v>
          </cell>
        </row>
        <row r="366">
          <cell r="D366">
            <v>7000</v>
          </cell>
        </row>
        <row r="367">
          <cell r="D367">
            <v>15000</v>
          </cell>
        </row>
        <row r="368">
          <cell r="D368">
            <v>38000</v>
          </cell>
        </row>
        <row r="369">
          <cell r="D369">
            <v>10000</v>
          </cell>
        </row>
        <row r="370">
          <cell r="D370">
            <v>12500</v>
          </cell>
        </row>
        <row r="371">
          <cell r="D371">
            <v>6500</v>
          </cell>
        </row>
        <row r="372">
          <cell r="D372">
            <v>25000</v>
          </cell>
        </row>
        <row r="373">
          <cell r="D373">
            <v>150000</v>
          </cell>
        </row>
        <row r="374">
          <cell r="D374">
            <v>300</v>
          </cell>
        </row>
        <row r="375">
          <cell r="D375">
            <v>7500</v>
          </cell>
        </row>
        <row r="376">
          <cell r="D376">
            <v>6000</v>
          </cell>
        </row>
        <row r="377">
          <cell r="D377">
            <v>500</v>
          </cell>
        </row>
        <row r="378">
          <cell r="D378">
            <v>2450</v>
          </cell>
        </row>
        <row r="379">
          <cell r="D379">
            <v>12000</v>
          </cell>
        </row>
        <row r="380">
          <cell r="D380">
            <v>3000</v>
          </cell>
        </row>
        <row r="381">
          <cell r="D381">
            <v>15000</v>
          </cell>
        </row>
        <row r="382">
          <cell r="D382">
            <v>4000</v>
          </cell>
        </row>
        <row r="383">
          <cell r="D383">
            <v>25000</v>
          </cell>
        </row>
        <row r="384">
          <cell r="D384">
            <v>600</v>
          </cell>
        </row>
        <row r="385">
          <cell r="D385">
            <v>999</v>
          </cell>
        </row>
        <row r="386">
          <cell r="D386">
            <v>20000</v>
          </cell>
        </row>
        <row r="387">
          <cell r="D387">
            <v>25000</v>
          </cell>
        </row>
        <row r="388">
          <cell r="D388">
            <v>600</v>
          </cell>
        </row>
        <row r="389">
          <cell r="D389">
            <v>38000</v>
          </cell>
        </row>
        <row r="390">
          <cell r="D390">
            <v>5000</v>
          </cell>
        </row>
        <row r="391">
          <cell r="D391">
            <v>68000</v>
          </cell>
        </row>
        <row r="392">
          <cell r="D392">
            <v>1000</v>
          </cell>
        </row>
        <row r="393">
          <cell r="D393">
            <v>20000</v>
          </cell>
        </row>
        <row r="394">
          <cell r="D394">
            <v>18500</v>
          </cell>
        </row>
        <row r="395">
          <cell r="D395">
            <v>50000</v>
          </cell>
        </row>
        <row r="396">
          <cell r="D396">
            <v>4700</v>
          </cell>
        </row>
        <row r="397">
          <cell r="D397">
            <v>10000</v>
          </cell>
        </row>
        <row r="398">
          <cell r="D398">
            <v>15000</v>
          </cell>
        </row>
        <row r="399">
          <cell r="D399">
            <v>12444</v>
          </cell>
        </row>
        <row r="400">
          <cell r="D400">
            <v>7500</v>
          </cell>
        </row>
        <row r="401">
          <cell r="D401">
            <v>20000</v>
          </cell>
        </row>
        <row r="402">
          <cell r="D402">
            <v>10000</v>
          </cell>
        </row>
        <row r="403">
          <cell r="D403">
            <v>50000</v>
          </cell>
        </row>
        <row r="404">
          <cell r="D404">
            <v>2000</v>
          </cell>
        </row>
        <row r="405">
          <cell r="D405">
            <v>5000</v>
          </cell>
        </row>
        <row r="406">
          <cell r="D406">
            <v>35000</v>
          </cell>
        </row>
        <row r="407">
          <cell r="D407">
            <v>2820</v>
          </cell>
        </row>
        <row r="408">
          <cell r="D408">
            <v>2800</v>
          </cell>
        </row>
        <row r="409">
          <cell r="D409">
            <v>2000</v>
          </cell>
        </row>
        <row r="410">
          <cell r="D410">
            <v>6000</v>
          </cell>
        </row>
        <row r="411">
          <cell r="D411">
            <v>500</v>
          </cell>
        </row>
        <row r="412">
          <cell r="D412">
            <v>1000</v>
          </cell>
        </row>
        <row r="413">
          <cell r="D413">
            <v>30000</v>
          </cell>
        </row>
        <row r="414">
          <cell r="D414">
            <v>2500</v>
          </cell>
        </row>
        <row r="415">
          <cell r="D415">
            <v>12800</v>
          </cell>
        </row>
        <row r="416">
          <cell r="D416">
            <v>18500</v>
          </cell>
        </row>
        <row r="417">
          <cell r="D417">
            <v>1400</v>
          </cell>
        </row>
        <row r="418">
          <cell r="D418">
            <v>1000</v>
          </cell>
        </row>
        <row r="419">
          <cell r="D419">
            <v>10500</v>
          </cell>
        </row>
        <row r="420">
          <cell r="D420">
            <v>22400</v>
          </cell>
        </row>
        <row r="421">
          <cell r="D421">
            <v>8000</v>
          </cell>
        </row>
        <row r="422">
          <cell r="D422">
            <v>3300</v>
          </cell>
        </row>
        <row r="423">
          <cell r="D423">
            <v>15000</v>
          </cell>
        </row>
        <row r="424">
          <cell r="D424">
            <v>40000</v>
          </cell>
        </row>
        <row r="425">
          <cell r="D425">
            <v>20000</v>
          </cell>
        </row>
        <row r="426">
          <cell r="D426">
            <v>3000</v>
          </cell>
        </row>
        <row r="427">
          <cell r="D427">
            <v>50000</v>
          </cell>
        </row>
        <row r="428">
          <cell r="D428">
            <v>10000</v>
          </cell>
        </row>
        <row r="429">
          <cell r="D429">
            <v>6500</v>
          </cell>
        </row>
        <row r="430">
          <cell r="D430">
            <v>12000</v>
          </cell>
        </row>
        <row r="431">
          <cell r="D431">
            <v>5000</v>
          </cell>
        </row>
        <row r="432">
          <cell r="D432">
            <v>1000</v>
          </cell>
        </row>
        <row r="433">
          <cell r="D433">
            <v>3000</v>
          </cell>
        </row>
        <row r="434">
          <cell r="D434">
            <v>6000</v>
          </cell>
        </row>
        <row r="435">
          <cell r="D435">
            <v>3000</v>
          </cell>
        </row>
        <row r="436">
          <cell r="D436">
            <v>2500</v>
          </cell>
        </row>
        <row r="437">
          <cell r="D437">
            <v>110000</v>
          </cell>
        </row>
        <row r="438">
          <cell r="D438">
            <v>1000</v>
          </cell>
        </row>
        <row r="439">
          <cell r="D439">
            <v>7000</v>
          </cell>
        </row>
        <row r="440">
          <cell r="D440">
            <v>20000</v>
          </cell>
        </row>
        <row r="441">
          <cell r="D441">
            <v>450</v>
          </cell>
        </row>
        <row r="442">
          <cell r="D442">
            <v>5000</v>
          </cell>
        </row>
        <row r="443">
          <cell r="D443">
            <v>400</v>
          </cell>
        </row>
        <row r="444">
          <cell r="D444">
            <v>17000</v>
          </cell>
        </row>
        <row r="445">
          <cell r="D445">
            <v>10000</v>
          </cell>
        </row>
        <row r="446">
          <cell r="D446">
            <v>1000</v>
          </cell>
        </row>
        <row r="447">
          <cell r="D447">
            <v>60000</v>
          </cell>
        </row>
        <row r="448">
          <cell r="D448">
            <v>10500</v>
          </cell>
        </row>
        <row r="449">
          <cell r="D449">
            <v>30000</v>
          </cell>
        </row>
        <row r="450">
          <cell r="D450">
            <v>2500</v>
          </cell>
        </row>
        <row r="451">
          <cell r="D451">
            <v>2000</v>
          </cell>
        </row>
        <row r="452">
          <cell r="D452">
            <v>50000</v>
          </cell>
        </row>
        <row r="453">
          <cell r="D453">
            <v>20000</v>
          </cell>
        </row>
        <row r="454">
          <cell r="D454">
            <v>750</v>
          </cell>
        </row>
        <row r="455">
          <cell r="D455">
            <v>94875</v>
          </cell>
        </row>
        <row r="456">
          <cell r="D456">
            <v>10000</v>
          </cell>
        </row>
        <row r="457">
          <cell r="D457">
            <v>65000</v>
          </cell>
        </row>
        <row r="458">
          <cell r="D458">
            <v>8888</v>
          </cell>
        </row>
        <row r="459">
          <cell r="D459">
            <v>20000</v>
          </cell>
        </row>
        <row r="460">
          <cell r="D460">
            <v>10000</v>
          </cell>
        </row>
        <row r="461">
          <cell r="D461">
            <v>39000</v>
          </cell>
        </row>
        <row r="462">
          <cell r="D462">
            <v>8500</v>
          </cell>
        </row>
        <row r="463">
          <cell r="D463">
            <v>550</v>
          </cell>
        </row>
        <row r="464">
          <cell r="D464">
            <v>100000</v>
          </cell>
        </row>
        <row r="465">
          <cell r="D465">
            <v>55000</v>
          </cell>
        </row>
        <row r="466">
          <cell r="D466">
            <v>1010</v>
          </cell>
        </row>
        <row r="467">
          <cell r="D467">
            <v>512</v>
          </cell>
        </row>
        <row r="468">
          <cell r="D468">
            <v>10000</v>
          </cell>
        </row>
        <row r="469">
          <cell r="D469">
            <v>20000</v>
          </cell>
        </row>
        <row r="470">
          <cell r="D470">
            <v>7500</v>
          </cell>
        </row>
        <row r="471">
          <cell r="D471">
            <v>6000</v>
          </cell>
        </row>
        <row r="472">
          <cell r="D472">
            <v>5000</v>
          </cell>
        </row>
        <row r="473">
          <cell r="D473">
            <v>55000</v>
          </cell>
        </row>
        <row r="474">
          <cell r="D474">
            <v>800</v>
          </cell>
        </row>
        <row r="475">
          <cell r="D475">
            <v>30000</v>
          </cell>
        </row>
        <row r="476">
          <cell r="D476">
            <v>3300</v>
          </cell>
        </row>
        <row r="477">
          <cell r="D477">
            <v>2000</v>
          </cell>
        </row>
        <row r="478">
          <cell r="D478">
            <v>220000</v>
          </cell>
        </row>
        <row r="479">
          <cell r="D479">
            <v>1500</v>
          </cell>
        </row>
        <row r="480">
          <cell r="D480">
            <v>10000</v>
          </cell>
        </row>
        <row r="481">
          <cell r="D481">
            <v>15000</v>
          </cell>
        </row>
        <row r="482">
          <cell r="D482">
            <v>40000</v>
          </cell>
        </row>
        <row r="483">
          <cell r="D483">
            <v>30000</v>
          </cell>
        </row>
        <row r="484">
          <cell r="D484">
            <v>10000</v>
          </cell>
        </row>
        <row r="485">
          <cell r="D485">
            <v>15000</v>
          </cell>
        </row>
        <row r="486">
          <cell r="D486">
            <v>80000</v>
          </cell>
        </row>
        <row r="487">
          <cell r="D487">
            <v>37956</v>
          </cell>
        </row>
        <row r="488">
          <cell r="D488">
            <v>550000</v>
          </cell>
        </row>
        <row r="489">
          <cell r="D489">
            <v>50000</v>
          </cell>
        </row>
        <row r="490">
          <cell r="D490">
            <v>12000</v>
          </cell>
        </row>
        <row r="491">
          <cell r="D491">
            <v>74997</v>
          </cell>
        </row>
        <row r="492">
          <cell r="D492">
            <v>1000</v>
          </cell>
        </row>
        <row r="493">
          <cell r="D493">
            <v>10000</v>
          </cell>
        </row>
        <row r="494">
          <cell r="D494">
            <v>10000000</v>
          </cell>
        </row>
        <row r="495">
          <cell r="D495">
            <v>30000</v>
          </cell>
        </row>
        <row r="496">
          <cell r="D496">
            <v>20000</v>
          </cell>
        </row>
        <row r="497">
          <cell r="D497">
            <v>7000</v>
          </cell>
        </row>
        <row r="498">
          <cell r="D498">
            <v>60000</v>
          </cell>
        </row>
        <row r="499">
          <cell r="D499">
            <v>4480</v>
          </cell>
        </row>
        <row r="500">
          <cell r="D500">
            <v>65108</v>
          </cell>
        </row>
        <row r="501">
          <cell r="D501">
            <v>20000</v>
          </cell>
        </row>
        <row r="502">
          <cell r="D502">
            <v>6500</v>
          </cell>
        </row>
        <row r="503">
          <cell r="D503">
            <v>10000</v>
          </cell>
        </row>
        <row r="504">
          <cell r="D504">
            <v>20000</v>
          </cell>
        </row>
        <row r="505">
          <cell r="D505">
            <v>6500</v>
          </cell>
        </row>
        <row r="506">
          <cell r="D506">
            <v>24500</v>
          </cell>
        </row>
        <row r="507">
          <cell r="D507">
            <v>12000</v>
          </cell>
        </row>
        <row r="508">
          <cell r="D508">
            <v>200000</v>
          </cell>
        </row>
        <row r="509">
          <cell r="D509">
            <v>20000</v>
          </cell>
        </row>
        <row r="510">
          <cell r="D510">
            <v>50000</v>
          </cell>
        </row>
        <row r="511">
          <cell r="D511">
            <v>5000</v>
          </cell>
        </row>
        <row r="512">
          <cell r="D512">
            <v>14000</v>
          </cell>
        </row>
        <row r="513">
          <cell r="D513">
            <v>5000</v>
          </cell>
        </row>
        <row r="514">
          <cell r="D514">
            <v>8000</v>
          </cell>
        </row>
        <row r="515">
          <cell r="D515">
            <v>50000</v>
          </cell>
        </row>
        <row r="516">
          <cell r="D516">
            <v>1500</v>
          </cell>
        </row>
        <row r="517">
          <cell r="D517">
            <v>97000</v>
          </cell>
        </row>
        <row r="518">
          <cell r="D518">
            <v>5000</v>
          </cell>
        </row>
        <row r="519">
          <cell r="D519">
            <v>15000</v>
          </cell>
        </row>
        <row r="520">
          <cell r="D520">
            <v>7175</v>
          </cell>
        </row>
        <row r="521">
          <cell r="D521">
            <v>12001</v>
          </cell>
        </row>
        <row r="522">
          <cell r="D522">
            <v>5000</v>
          </cell>
        </row>
        <row r="523">
          <cell r="D523">
            <v>5000</v>
          </cell>
        </row>
        <row r="524">
          <cell r="D524">
            <v>3000</v>
          </cell>
        </row>
        <row r="525">
          <cell r="D525">
            <v>5000</v>
          </cell>
        </row>
        <row r="526">
          <cell r="D526">
            <v>3500</v>
          </cell>
        </row>
        <row r="527">
          <cell r="D527">
            <v>12000</v>
          </cell>
        </row>
        <row r="528">
          <cell r="D528">
            <v>1500</v>
          </cell>
        </row>
        <row r="529">
          <cell r="D529">
            <v>10000</v>
          </cell>
        </row>
        <row r="530">
          <cell r="D530">
            <v>1150</v>
          </cell>
        </row>
        <row r="531">
          <cell r="D531">
            <v>1200</v>
          </cell>
        </row>
        <row r="532">
          <cell r="D532">
            <v>3405</v>
          </cell>
        </row>
        <row r="533">
          <cell r="D533">
            <v>4000</v>
          </cell>
        </row>
        <row r="534">
          <cell r="D534">
            <v>10000</v>
          </cell>
        </row>
        <row r="535">
          <cell r="D535">
            <v>2000</v>
          </cell>
        </row>
        <row r="536">
          <cell r="D536">
            <v>15000</v>
          </cell>
        </row>
        <row r="537">
          <cell r="D537">
            <v>2000</v>
          </cell>
        </row>
        <row r="538">
          <cell r="D538">
            <v>3300</v>
          </cell>
        </row>
        <row r="539">
          <cell r="D539">
            <v>2000</v>
          </cell>
        </row>
        <row r="540">
          <cell r="D540">
            <v>5000</v>
          </cell>
        </row>
        <row r="541">
          <cell r="D541">
            <v>500</v>
          </cell>
        </row>
        <row r="542">
          <cell r="D542">
            <v>15000</v>
          </cell>
        </row>
        <row r="543">
          <cell r="D543">
            <v>4500</v>
          </cell>
        </row>
        <row r="544">
          <cell r="D544">
            <v>250000</v>
          </cell>
        </row>
        <row r="545">
          <cell r="D545">
            <v>22000</v>
          </cell>
        </row>
        <row r="546">
          <cell r="D546">
            <v>500</v>
          </cell>
        </row>
        <row r="547">
          <cell r="D547">
            <v>50000</v>
          </cell>
        </row>
        <row r="548">
          <cell r="D548">
            <v>60000</v>
          </cell>
        </row>
        <row r="549">
          <cell r="D549">
            <v>7500</v>
          </cell>
        </row>
        <row r="550">
          <cell r="D550">
            <v>10000</v>
          </cell>
        </row>
        <row r="551">
          <cell r="D551">
            <v>2500</v>
          </cell>
        </row>
        <row r="552">
          <cell r="D552">
            <v>5000</v>
          </cell>
        </row>
        <row r="553">
          <cell r="D553">
            <v>75000</v>
          </cell>
        </row>
        <row r="554">
          <cell r="D554">
            <v>45000</v>
          </cell>
        </row>
        <row r="555">
          <cell r="D555">
            <v>25000</v>
          </cell>
        </row>
        <row r="556">
          <cell r="D556">
            <v>3870</v>
          </cell>
        </row>
        <row r="557">
          <cell r="D557">
            <v>7500</v>
          </cell>
        </row>
        <row r="558">
          <cell r="D558">
            <v>8000</v>
          </cell>
        </row>
        <row r="559">
          <cell r="D559">
            <v>150000</v>
          </cell>
        </row>
        <row r="560">
          <cell r="D560">
            <v>750</v>
          </cell>
        </row>
        <row r="561">
          <cell r="D561">
            <v>240000</v>
          </cell>
        </row>
        <row r="562">
          <cell r="D562">
            <v>100000</v>
          </cell>
        </row>
        <row r="563">
          <cell r="D563">
            <v>15000</v>
          </cell>
        </row>
        <row r="564">
          <cell r="D564">
            <v>50000</v>
          </cell>
        </row>
        <row r="565">
          <cell r="D565">
            <v>75000</v>
          </cell>
        </row>
        <row r="566">
          <cell r="D566">
            <v>18000</v>
          </cell>
        </row>
        <row r="567">
          <cell r="D567">
            <v>25000</v>
          </cell>
        </row>
        <row r="568">
          <cell r="D568">
            <v>5000</v>
          </cell>
        </row>
        <row r="569">
          <cell r="D569">
            <v>10000</v>
          </cell>
        </row>
        <row r="570">
          <cell r="D570">
            <v>24500</v>
          </cell>
        </row>
        <row r="571">
          <cell r="D571">
            <v>2500</v>
          </cell>
        </row>
        <row r="572">
          <cell r="D572">
            <v>85000</v>
          </cell>
        </row>
        <row r="573">
          <cell r="D573">
            <v>25000</v>
          </cell>
        </row>
        <row r="574">
          <cell r="D574">
            <v>2500</v>
          </cell>
        </row>
        <row r="575">
          <cell r="D575">
            <v>88888</v>
          </cell>
        </row>
        <row r="576">
          <cell r="D576">
            <v>11180</v>
          </cell>
        </row>
        <row r="577">
          <cell r="D577">
            <v>60000</v>
          </cell>
        </row>
        <row r="578">
          <cell r="D578">
            <v>80000</v>
          </cell>
        </row>
        <row r="579">
          <cell r="D579">
            <v>5000</v>
          </cell>
        </row>
        <row r="580">
          <cell r="D580">
            <v>125000</v>
          </cell>
        </row>
        <row r="581">
          <cell r="D581">
            <v>12000</v>
          </cell>
        </row>
        <row r="582">
          <cell r="D582">
            <v>3000</v>
          </cell>
        </row>
        <row r="583">
          <cell r="D583">
            <v>400</v>
          </cell>
        </row>
        <row r="584">
          <cell r="D584">
            <v>100000</v>
          </cell>
        </row>
        <row r="585">
          <cell r="D585">
            <v>9000</v>
          </cell>
        </row>
        <row r="586">
          <cell r="D586">
            <v>1000</v>
          </cell>
        </row>
        <row r="587">
          <cell r="D587">
            <v>9000</v>
          </cell>
        </row>
        <row r="588">
          <cell r="D588">
            <v>10000</v>
          </cell>
        </row>
        <row r="589">
          <cell r="D589">
            <v>30000</v>
          </cell>
        </row>
        <row r="590">
          <cell r="D590">
            <v>9000</v>
          </cell>
        </row>
        <row r="591">
          <cell r="D591">
            <v>7500</v>
          </cell>
        </row>
        <row r="592">
          <cell r="D592">
            <v>5000</v>
          </cell>
        </row>
        <row r="593">
          <cell r="D593">
            <v>100000</v>
          </cell>
        </row>
        <row r="594">
          <cell r="D594">
            <v>7500</v>
          </cell>
        </row>
        <row r="595">
          <cell r="D595">
            <v>500</v>
          </cell>
        </row>
        <row r="596">
          <cell r="D596">
            <v>25000</v>
          </cell>
        </row>
        <row r="597">
          <cell r="D597">
            <v>100000</v>
          </cell>
        </row>
        <row r="598">
          <cell r="D598">
            <v>20000</v>
          </cell>
        </row>
        <row r="599">
          <cell r="D599">
            <v>7500</v>
          </cell>
        </row>
        <row r="600">
          <cell r="D600">
            <v>2500</v>
          </cell>
        </row>
        <row r="601">
          <cell r="D601">
            <v>50000</v>
          </cell>
        </row>
        <row r="602">
          <cell r="D602">
            <v>5000</v>
          </cell>
        </row>
        <row r="603">
          <cell r="D603">
            <v>10000</v>
          </cell>
        </row>
        <row r="604">
          <cell r="D604">
            <v>70000</v>
          </cell>
        </row>
        <row r="605">
          <cell r="D605">
            <v>15000</v>
          </cell>
        </row>
        <row r="606">
          <cell r="D606">
            <v>1500</v>
          </cell>
        </row>
        <row r="607">
          <cell r="D607">
            <v>5000</v>
          </cell>
        </row>
        <row r="608">
          <cell r="D608">
            <v>5000</v>
          </cell>
        </row>
        <row r="609">
          <cell r="D609">
            <v>250</v>
          </cell>
        </row>
        <row r="610">
          <cell r="D610">
            <v>150000</v>
          </cell>
        </row>
        <row r="611">
          <cell r="D611">
            <v>780</v>
          </cell>
        </row>
        <row r="612">
          <cell r="D612">
            <v>13803</v>
          </cell>
        </row>
        <row r="613">
          <cell r="D613">
            <v>80000</v>
          </cell>
        </row>
        <row r="614">
          <cell r="D614">
            <v>10000</v>
          </cell>
        </row>
        <row r="615">
          <cell r="D615">
            <v>60000</v>
          </cell>
        </row>
        <row r="616">
          <cell r="D616">
            <v>10000</v>
          </cell>
        </row>
        <row r="617">
          <cell r="D617">
            <v>515</v>
          </cell>
        </row>
        <row r="618">
          <cell r="D618">
            <v>5000</v>
          </cell>
        </row>
        <row r="619">
          <cell r="D619">
            <v>2000</v>
          </cell>
        </row>
        <row r="620">
          <cell r="D620">
            <v>400</v>
          </cell>
        </row>
        <row r="621">
          <cell r="D621">
            <v>2500000</v>
          </cell>
        </row>
        <row r="622">
          <cell r="D622">
            <v>30000</v>
          </cell>
        </row>
        <row r="623">
          <cell r="D623">
            <v>25000</v>
          </cell>
        </row>
        <row r="624">
          <cell r="D624">
            <v>6000</v>
          </cell>
        </row>
        <row r="625">
          <cell r="D625">
            <v>75000</v>
          </cell>
        </row>
        <row r="626">
          <cell r="D626">
            <v>5000</v>
          </cell>
        </row>
        <row r="627">
          <cell r="D627">
            <v>25000</v>
          </cell>
        </row>
        <row r="628">
          <cell r="D628">
            <v>25000</v>
          </cell>
        </row>
        <row r="629">
          <cell r="D629">
            <v>450000</v>
          </cell>
        </row>
        <row r="630">
          <cell r="D630">
            <v>5000</v>
          </cell>
        </row>
        <row r="631">
          <cell r="D631">
            <v>200000</v>
          </cell>
        </row>
        <row r="632">
          <cell r="D632">
            <v>11999</v>
          </cell>
        </row>
        <row r="633">
          <cell r="D633">
            <v>50000</v>
          </cell>
        </row>
        <row r="634">
          <cell r="D634">
            <v>20000</v>
          </cell>
        </row>
        <row r="635">
          <cell r="D635">
            <v>10000</v>
          </cell>
        </row>
        <row r="636">
          <cell r="D636">
            <v>5000</v>
          </cell>
        </row>
        <row r="637">
          <cell r="D637">
            <v>25000</v>
          </cell>
        </row>
        <row r="638">
          <cell r="D638">
            <v>2000</v>
          </cell>
        </row>
        <row r="639">
          <cell r="D639">
            <v>100000</v>
          </cell>
        </row>
        <row r="640">
          <cell r="D640">
            <v>200000</v>
          </cell>
        </row>
        <row r="641">
          <cell r="D641">
            <v>1000000</v>
          </cell>
        </row>
        <row r="642">
          <cell r="D642">
            <v>70</v>
          </cell>
        </row>
        <row r="643">
          <cell r="D643">
            <v>40000</v>
          </cell>
        </row>
        <row r="644">
          <cell r="D644">
            <v>20000</v>
          </cell>
        </row>
        <row r="645">
          <cell r="D645">
            <v>25000</v>
          </cell>
        </row>
        <row r="646">
          <cell r="D646">
            <v>25000</v>
          </cell>
        </row>
        <row r="647">
          <cell r="D647">
            <v>2000</v>
          </cell>
        </row>
        <row r="648">
          <cell r="D648">
            <v>800</v>
          </cell>
        </row>
        <row r="649">
          <cell r="D649">
            <v>2000</v>
          </cell>
        </row>
        <row r="650">
          <cell r="D650">
            <v>35000</v>
          </cell>
        </row>
        <row r="651">
          <cell r="D651">
            <v>2500</v>
          </cell>
        </row>
        <row r="652">
          <cell r="D652">
            <v>1500</v>
          </cell>
        </row>
        <row r="653">
          <cell r="D653">
            <v>25000</v>
          </cell>
        </row>
        <row r="654">
          <cell r="D654">
            <v>3000</v>
          </cell>
        </row>
        <row r="655">
          <cell r="D655">
            <v>75000</v>
          </cell>
        </row>
        <row r="656">
          <cell r="D656">
            <v>12000</v>
          </cell>
        </row>
        <row r="657">
          <cell r="D657">
            <v>8000</v>
          </cell>
        </row>
        <row r="658">
          <cell r="D658">
            <v>5000</v>
          </cell>
        </row>
        <row r="659">
          <cell r="D659">
            <v>15000</v>
          </cell>
        </row>
        <row r="660">
          <cell r="D660">
            <v>28888</v>
          </cell>
        </row>
        <row r="661">
          <cell r="D661">
            <v>3000</v>
          </cell>
        </row>
        <row r="662">
          <cell r="D662">
            <v>50000</v>
          </cell>
        </row>
        <row r="663">
          <cell r="D663">
            <v>10000</v>
          </cell>
        </row>
        <row r="664">
          <cell r="D664">
            <v>39000</v>
          </cell>
        </row>
        <row r="665">
          <cell r="D665">
            <v>200000</v>
          </cell>
        </row>
        <row r="666">
          <cell r="D666">
            <v>12000</v>
          </cell>
        </row>
        <row r="667">
          <cell r="D667">
            <v>10000</v>
          </cell>
        </row>
        <row r="668">
          <cell r="D668">
            <v>200000</v>
          </cell>
        </row>
        <row r="669">
          <cell r="D669">
            <v>50000</v>
          </cell>
        </row>
        <row r="670">
          <cell r="D670">
            <v>15000</v>
          </cell>
        </row>
        <row r="671">
          <cell r="D671">
            <v>200000</v>
          </cell>
        </row>
        <row r="672">
          <cell r="D672">
            <v>90000</v>
          </cell>
        </row>
        <row r="673">
          <cell r="D673">
            <v>30000</v>
          </cell>
        </row>
        <row r="674">
          <cell r="D674">
            <v>50000</v>
          </cell>
        </row>
        <row r="675">
          <cell r="D675">
            <v>100000</v>
          </cell>
        </row>
        <row r="676">
          <cell r="D676">
            <v>50000</v>
          </cell>
        </row>
        <row r="677">
          <cell r="D677">
            <v>6000</v>
          </cell>
        </row>
        <row r="678">
          <cell r="D678">
            <v>100000</v>
          </cell>
        </row>
        <row r="679">
          <cell r="D679">
            <v>50000</v>
          </cell>
        </row>
        <row r="680">
          <cell r="D680">
            <v>29000</v>
          </cell>
        </row>
        <row r="681">
          <cell r="D681">
            <v>57000</v>
          </cell>
        </row>
        <row r="682">
          <cell r="D682">
            <v>75000</v>
          </cell>
        </row>
        <row r="683">
          <cell r="D683">
            <v>2500</v>
          </cell>
        </row>
        <row r="684">
          <cell r="D684">
            <v>50000</v>
          </cell>
        </row>
        <row r="685">
          <cell r="D685">
            <v>35000</v>
          </cell>
        </row>
        <row r="686">
          <cell r="D686">
            <v>320000</v>
          </cell>
        </row>
        <row r="687">
          <cell r="D687">
            <v>2000</v>
          </cell>
        </row>
        <row r="688">
          <cell r="D688">
            <v>500000</v>
          </cell>
        </row>
        <row r="689">
          <cell r="D689">
            <v>100000</v>
          </cell>
        </row>
        <row r="690">
          <cell r="D690">
            <v>20000</v>
          </cell>
        </row>
        <row r="691">
          <cell r="D691">
            <v>200000</v>
          </cell>
        </row>
        <row r="692">
          <cell r="D692">
            <v>20000</v>
          </cell>
        </row>
        <row r="693">
          <cell r="D693">
            <v>50000</v>
          </cell>
        </row>
        <row r="694">
          <cell r="D694">
            <v>20000</v>
          </cell>
        </row>
        <row r="695">
          <cell r="D695">
            <v>100000</v>
          </cell>
        </row>
        <row r="696">
          <cell r="D696">
            <v>150000</v>
          </cell>
        </row>
        <row r="697">
          <cell r="D697">
            <v>60000</v>
          </cell>
        </row>
        <row r="698">
          <cell r="D698">
            <v>175000</v>
          </cell>
        </row>
        <row r="699">
          <cell r="D699">
            <v>5000</v>
          </cell>
        </row>
        <row r="700">
          <cell r="D700">
            <v>100000</v>
          </cell>
        </row>
        <row r="701">
          <cell r="D701">
            <v>130000</v>
          </cell>
        </row>
        <row r="702">
          <cell r="D702">
            <v>15000</v>
          </cell>
        </row>
        <row r="703">
          <cell r="D703">
            <v>23000</v>
          </cell>
        </row>
        <row r="704">
          <cell r="D704">
            <v>15000</v>
          </cell>
        </row>
        <row r="705">
          <cell r="D705">
            <v>15000</v>
          </cell>
        </row>
        <row r="706">
          <cell r="D706">
            <v>55000</v>
          </cell>
        </row>
        <row r="707">
          <cell r="D707">
            <v>100000</v>
          </cell>
        </row>
        <row r="708">
          <cell r="D708">
            <v>100000</v>
          </cell>
        </row>
        <row r="709">
          <cell r="D709">
            <v>68000</v>
          </cell>
        </row>
        <row r="710">
          <cell r="D710">
            <v>40000</v>
          </cell>
        </row>
        <row r="711">
          <cell r="D711">
            <v>15000</v>
          </cell>
        </row>
        <row r="712">
          <cell r="D712">
            <v>1200</v>
          </cell>
        </row>
        <row r="713">
          <cell r="D713">
            <v>100000</v>
          </cell>
        </row>
        <row r="714">
          <cell r="D714">
            <v>48500</v>
          </cell>
        </row>
        <row r="715">
          <cell r="D715">
            <v>25000</v>
          </cell>
        </row>
        <row r="716">
          <cell r="D716">
            <v>15000</v>
          </cell>
        </row>
        <row r="717">
          <cell r="D717">
            <v>27500</v>
          </cell>
        </row>
        <row r="718">
          <cell r="D718">
            <v>7000</v>
          </cell>
        </row>
        <row r="719">
          <cell r="D719">
            <v>100000</v>
          </cell>
        </row>
        <row r="720">
          <cell r="D720">
            <v>12000</v>
          </cell>
        </row>
        <row r="721">
          <cell r="D721">
            <v>15000</v>
          </cell>
        </row>
        <row r="722">
          <cell r="D722">
            <v>1900</v>
          </cell>
        </row>
        <row r="723">
          <cell r="D723">
            <v>8200</v>
          </cell>
        </row>
        <row r="724">
          <cell r="D724">
            <v>25000</v>
          </cell>
        </row>
        <row r="725">
          <cell r="D725">
            <v>5000</v>
          </cell>
        </row>
        <row r="726">
          <cell r="D726">
            <v>7000</v>
          </cell>
        </row>
        <row r="727">
          <cell r="D727">
            <v>20000</v>
          </cell>
        </row>
        <row r="728">
          <cell r="D728">
            <v>2500</v>
          </cell>
        </row>
        <row r="729">
          <cell r="D729">
            <v>3500</v>
          </cell>
        </row>
        <row r="730">
          <cell r="D730">
            <v>7500</v>
          </cell>
        </row>
        <row r="731">
          <cell r="D731">
            <v>4000</v>
          </cell>
        </row>
        <row r="732">
          <cell r="D732">
            <v>20000</v>
          </cell>
        </row>
        <row r="733">
          <cell r="D733">
            <v>5000</v>
          </cell>
        </row>
        <row r="734">
          <cell r="D734">
            <v>40</v>
          </cell>
        </row>
        <row r="735">
          <cell r="D735">
            <v>2500</v>
          </cell>
        </row>
        <row r="736">
          <cell r="D736">
            <v>8500</v>
          </cell>
        </row>
        <row r="737">
          <cell r="D737">
            <v>47000</v>
          </cell>
        </row>
        <row r="738">
          <cell r="D738">
            <v>3600</v>
          </cell>
        </row>
        <row r="739">
          <cell r="D739">
            <v>5000</v>
          </cell>
        </row>
        <row r="740">
          <cell r="D740">
            <v>1500</v>
          </cell>
        </row>
        <row r="741">
          <cell r="D741">
            <v>6000</v>
          </cell>
        </row>
        <row r="742">
          <cell r="D742">
            <v>3000</v>
          </cell>
        </row>
        <row r="743">
          <cell r="D743">
            <v>13000</v>
          </cell>
        </row>
        <row r="744">
          <cell r="D744">
            <v>1400</v>
          </cell>
        </row>
        <row r="745">
          <cell r="D745">
            <v>550</v>
          </cell>
        </row>
        <row r="746">
          <cell r="D746">
            <v>5000</v>
          </cell>
        </row>
        <row r="747">
          <cell r="D747">
            <v>2220</v>
          </cell>
        </row>
        <row r="748">
          <cell r="D748">
            <v>2987</v>
          </cell>
        </row>
        <row r="749">
          <cell r="D749">
            <v>7000</v>
          </cell>
        </row>
        <row r="750">
          <cell r="D750">
            <v>2000</v>
          </cell>
        </row>
        <row r="751">
          <cell r="D751">
            <v>10000</v>
          </cell>
        </row>
        <row r="752">
          <cell r="D752">
            <v>4444</v>
          </cell>
        </row>
        <row r="753">
          <cell r="D753">
            <v>3000</v>
          </cell>
        </row>
        <row r="754">
          <cell r="D754">
            <v>5000</v>
          </cell>
        </row>
        <row r="755">
          <cell r="D755">
            <v>10000</v>
          </cell>
        </row>
        <row r="756">
          <cell r="D756">
            <v>2000</v>
          </cell>
        </row>
        <row r="757">
          <cell r="D757">
            <v>2500</v>
          </cell>
        </row>
        <row r="758">
          <cell r="D758">
            <v>700</v>
          </cell>
        </row>
        <row r="759">
          <cell r="D759">
            <v>250</v>
          </cell>
        </row>
        <row r="760">
          <cell r="D760">
            <v>2500</v>
          </cell>
        </row>
        <row r="761">
          <cell r="D761">
            <v>5000</v>
          </cell>
        </row>
        <row r="762">
          <cell r="D762">
            <v>2200</v>
          </cell>
        </row>
        <row r="763">
          <cell r="D763">
            <v>5000</v>
          </cell>
        </row>
        <row r="764">
          <cell r="D764">
            <v>3500</v>
          </cell>
        </row>
        <row r="765">
          <cell r="D765">
            <v>4290</v>
          </cell>
        </row>
        <row r="766">
          <cell r="D766">
            <v>5000</v>
          </cell>
        </row>
        <row r="767">
          <cell r="D767">
            <v>7000</v>
          </cell>
        </row>
        <row r="768">
          <cell r="D768">
            <v>4000</v>
          </cell>
        </row>
        <row r="769">
          <cell r="D769">
            <v>5000</v>
          </cell>
        </row>
        <row r="770">
          <cell r="D770">
            <v>2500</v>
          </cell>
        </row>
        <row r="771">
          <cell r="D771">
            <v>4000</v>
          </cell>
        </row>
        <row r="772">
          <cell r="D772">
            <v>17500</v>
          </cell>
        </row>
        <row r="773">
          <cell r="D773">
            <v>38000</v>
          </cell>
        </row>
        <row r="774">
          <cell r="D774">
            <v>1500</v>
          </cell>
        </row>
        <row r="775">
          <cell r="D775">
            <v>3759</v>
          </cell>
        </row>
        <row r="776">
          <cell r="D776">
            <v>500</v>
          </cell>
        </row>
        <row r="777">
          <cell r="D777">
            <v>10000</v>
          </cell>
        </row>
        <row r="778">
          <cell r="D778">
            <v>7000</v>
          </cell>
        </row>
        <row r="779">
          <cell r="D779">
            <v>3000</v>
          </cell>
        </row>
        <row r="780">
          <cell r="D780">
            <v>500</v>
          </cell>
        </row>
        <row r="781">
          <cell r="D781">
            <v>15000</v>
          </cell>
        </row>
        <row r="782">
          <cell r="D782">
            <v>1000</v>
          </cell>
        </row>
        <row r="783">
          <cell r="D783">
            <v>800</v>
          </cell>
        </row>
        <row r="784">
          <cell r="D784">
            <v>700</v>
          </cell>
        </row>
        <row r="785">
          <cell r="D785">
            <v>1500</v>
          </cell>
        </row>
        <row r="786">
          <cell r="D786">
            <v>1000</v>
          </cell>
        </row>
        <row r="787">
          <cell r="D787">
            <v>500</v>
          </cell>
        </row>
        <row r="788">
          <cell r="D788">
            <v>5000</v>
          </cell>
        </row>
        <row r="789">
          <cell r="D789">
            <v>1200</v>
          </cell>
        </row>
        <row r="790">
          <cell r="D790">
            <v>1000</v>
          </cell>
        </row>
        <row r="791">
          <cell r="D791">
            <v>1700</v>
          </cell>
        </row>
        <row r="792">
          <cell r="D792">
            <v>10000</v>
          </cell>
        </row>
        <row r="793">
          <cell r="D793">
            <v>7500</v>
          </cell>
        </row>
        <row r="794">
          <cell r="D794">
            <v>2500</v>
          </cell>
        </row>
        <row r="795">
          <cell r="D795">
            <v>2750</v>
          </cell>
        </row>
        <row r="796">
          <cell r="D796">
            <v>8000</v>
          </cell>
        </row>
        <row r="797">
          <cell r="D797">
            <v>14000</v>
          </cell>
        </row>
        <row r="798">
          <cell r="D798">
            <v>10000</v>
          </cell>
        </row>
        <row r="799">
          <cell r="D799">
            <v>3000</v>
          </cell>
        </row>
        <row r="800">
          <cell r="D800">
            <v>3500</v>
          </cell>
        </row>
        <row r="801">
          <cell r="D801">
            <v>5000</v>
          </cell>
        </row>
        <row r="802">
          <cell r="D802">
            <v>1500</v>
          </cell>
        </row>
        <row r="803">
          <cell r="D803">
            <v>2000</v>
          </cell>
        </row>
        <row r="804">
          <cell r="D804">
            <v>6000</v>
          </cell>
        </row>
        <row r="805">
          <cell r="D805">
            <v>2300</v>
          </cell>
        </row>
        <row r="806">
          <cell r="D806">
            <v>5500</v>
          </cell>
        </row>
        <row r="807">
          <cell r="D807">
            <v>3000</v>
          </cell>
        </row>
        <row r="808">
          <cell r="D808">
            <v>8000</v>
          </cell>
        </row>
        <row r="809">
          <cell r="D809">
            <v>4000</v>
          </cell>
        </row>
        <row r="810">
          <cell r="D810">
            <v>4500</v>
          </cell>
        </row>
        <row r="811">
          <cell r="D811">
            <v>4000</v>
          </cell>
        </row>
        <row r="812">
          <cell r="D812">
            <v>1500</v>
          </cell>
        </row>
        <row r="813">
          <cell r="D813">
            <v>1000</v>
          </cell>
        </row>
        <row r="814">
          <cell r="D814">
            <v>600</v>
          </cell>
        </row>
        <row r="815">
          <cell r="D815">
            <v>1500</v>
          </cell>
        </row>
        <row r="816">
          <cell r="D816">
            <v>1000</v>
          </cell>
        </row>
        <row r="817">
          <cell r="D817">
            <v>4000</v>
          </cell>
        </row>
        <row r="818">
          <cell r="D818">
            <v>7000</v>
          </cell>
        </row>
        <row r="819">
          <cell r="D819">
            <v>1500</v>
          </cell>
        </row>
        <row r="820">
          <cell r="D820">
            <v>350</v>
          </cell>
        </row>
        <row r="821">
          <cell r="D821">
            <v>400</v>
          </cell>
        </row>
        <row r="822">
          <cell r="D822">
            <v>2000</v>
          </cell>
        </row>
        <row r="823">
          <cell r="D823">
            <v>17482</v>
          </cell>
        </row>
        <row r="824">
          <cell r="D824">
            <v>3000</v>
          </cell>
        </row>
        <row r="825">
          <cell r="D825">
            <v>800</v>
          </cell>
        </row>
        <row r="826">
          <cell r="D826">
            <v>1600</v>
          </cell>
        </row>
        <row r="827">
          <cell r="D827">
            <v>12500</v>
          </cell>
        </row>
        <row r="828">
          <cell r="D828">
            <v>5500</v>
          </cell>
        </row>
        <row r="829">
          <cell r="D829">
            <v>300</v>
          </cell>
        </row>
        <row r="830">
          <cell r="D830">
            <v>1300</v>
          </cell>
        </row>
        <row r="831">
          <cell r="D831">
            <v>500</v>
          </cell>
        </row>
        <row r="832">
          <cell r="D832">
            <v>1800</v>
          </cell>
        </row>
        <row r="833">
          <cell r="D833">
            <v>1500</v>
          </cell>
        </row>
        <row r="834">
          <cell r="D834">
            <v>15000</v>
          </cell>
        </row>
        <row r="835">
          <cell r="D835">
            <v>6000</v>
          </cell>
        </row>
        <row r="836">
          <cell r="D836">
            <v>5500</v>
          </cell>
        </row>
        <row r="837">
          <cell r="D837">
            <v>2000</v>
          </cell>
        </row>
        <row r="838">
          <cell r="D838">
            <v>5000</v>
          </cell>
        </row>
        <row r="839">
          <cell r="D839">
            <v>2500</v>
          </cell>
        </row>
        <row r="840">
          <cell r="D840">
            <v>2000</v>
          </cell>
        </row>
        <row r="841">
          <cell r="D841">
            <v>5000</v>
          </cell>
        </row>
        <row r="842">
          <cell r="D842">
            <v>10000</v>
          </cell>
        </row>
        <row r="843">
          <cell r="D843">
            <v>5000</v>
          </cell>
        </row>
        <row r="844">
          <cell r="D844">
            <v>2500</v>
          </cell>
        </row>
        <row r="845">
          <cell r="D845">
            <v>3000</v>
          </cell>
        </row>
        <row r="846">
          <cell r="D846">
            <v>3000</v>
          </cell>
        </row>
        <row r="847">
          <cell r="D847">
            <v>5000</v>
          </cell>
        </row>
        <row r="848">
          <cell r="D848">
            <v>1100</v>
          </cell>
        </row>
        <row r="849">
          <cell r="D849">
            <v>10</v>
          </cell>
        </row>
        <row r="850">
          <cell r="D850">
            <v>300</v>
          </cell>
        </row>
        <row r="851">
          <cell r="D851">
            <v>4000</v>
          </cell>
        </row>
        <row r="852">
          <cell r="D852">
            <v>4000</v>
          </cell>
        </row>
        <row r="853">
          <cell r="D853">
            <v>2000</v>
          </cell>
        </row>
        <row r="854">
          <cell r="D854">
            <v>3500</v>
          </cell>
        </row>
        <row r="855">
          <cell r="D855">
            <v>300</v>
          </cell>
        </row>
        <row r="856">
          <cell r="D856">
            <v>27800</v>
          </cell>
        </row>
        <row r="857">
          <cell r="D857">
            <v>1450</v>
          </cell>
        </row>
        <row r="858">
          <cell r="D858">
            <v>250</v>
          </cell>
        </row>
        <row r="859">
          <cell r="D859">
            <v>1200</v>
          </cell>
        </row>
        <row r="860">
          <cell r="D860">
            <v>1200</v>
          </cell>
        </row>
        <row r="861">
          <cell r="D861">
            <v>4000</v>
          </cell>
        </row>
        <row r="862">
          <cell r="D862">
            <v>14000</v>
          </cell>
        </row>
        <row r="863">
          <cell r="D863">
            <v>4500</v>
          </cell>
        </row>
        <row r="864">
          <cell r="D864">
            <v>50000</v>
          </cell>
        </row>
        <row r="865">
          <cell r="D865">
            <v>2000</v>
          </cell>
        </row>
        <row r="866">
          <cell r="D866">
            <v>6500</v>
          </cell>
        </row>
        <row r="867">
          <cell r="D867">
            <v>2200</v>
          </cell>
        </row>
        <row r="868">
          <cell r="D868">
            <v>3500</v>
          </cell>
        </row>
        <row r="869">
          <cell r="D869">
            <v>5000</v>
          </cell>
        </row>
        <row r="870">
          <cell r="D870">
            <v>45000</v>
          </cell>
        </row>
        <row r="871">
          <cell r="D871">
            <v>8800</v>
          </cell>
        </row>
        <row r="872">
          <cell r="D872">
            <v>20000</v>
          </cell>
        </row>
        <row r="873">
          <cell r="D873">
            <v>6000</v>
          </cell>
        </row>
        <row r="874">
          <cell r="D874">
            <v>8000</v>
          </cell>
        </row>
        <row r="875">
          <cell r="D875">
            <v>3500</v>
          </cell>
        </row>
        <row r="876">
          <cell r="D876">
            <v>3000</v>
          </cell>
        </row>
        <row r="877">
          <cell r="D877">
            <v>5000</v>
          </cell>
        </row>
        <row r="878">
          <cell r="D878">
            <v>3152</v>
          </cell>
        </row>
        <row r="879">
          <cell r="D879">
            <v>2000</v>
          </cell>
        </row>
        <row r="880">
          <cell r="D880">
            <v>5000</v>
          </cell>
        </row>
        <row r="881">
          <cell r="D881">
            <v>2100</v>
          </cell>
        </row>
        <row r="882">
          <cell r="D882">
            <v>3780</v>
          </cell>
        </row>
        <row r="883">
          <cell r="D883">
            <v>3750</v>
          </cell>
        </row>
        <row r="884">
          <cell r="D884">
            <v>1500</v>
          </cell>
        </row>
        <row r="885">
          <cell r="D885">
            <v>5000</v>
          </cell>
        </row>
        <row r="886">
          <cell r="D886">
            <v>2000</v>
          </cell>
        </row>
        <row r="887">
          <cell r="D887">
            <v>1000</v>
          </cell>
        </row>
        <row r="888">
          <cell r="D888">
            <v>500</v>
          </cell>
        </row>
        <row r="889">
          <cell r="D889">
            <v>1000</v>
          </cell>
        </row>
        <row r="890">
          <cell r="D890">
            <v>1000</v>
          </cell>
        </row>
        <row r="891">
          <cell r="D891">
            <v>25000</v>
          </cell>
        </row>
        <row r="892">
          <cell r="D892">
            <v>3000</v>
          </cell>
        </row>
        <row r="893">
          <cell r="D893">
            <v>8000</v>
          </cell>
        </row>
        <row r="894">
          <cell r="D894">
            <v>6000</v>
          </cell>
        </row>
        <row r="895">
          <cell r="D895">
            <v>2000</v>
          </cell>
        </row>
        <row r="896">
          <cell r="D896">
            <v>20000</v>
          </cell>
        </row>
        <row r="897">
          <cell r="D897">
            <v>8000</v>
          </cell>
        </row>
        <row r="898">
          <cell r="D898">
            <v>8000</v>
          </cell>
        </row>
        <row r="899">
          <cell r="D899">
            <v>3000</v>
          </cell>
        </row>
        <row r="900">
          <cell r="D900">
            <v>2500</v>
          </cell>
        </row>
        <row r="901">
          <cell r="D901">
            <v>750</v>
          </cell>
        </row>
        <row r="902">
          <cell r="D902">
            <v>5000</v>
          </cell>
        </row>
        <row r="903">
          <cell r="D903">
            <v>6500</v>
          </cell>
        </row>
        <row r="904">
          <cell r="D904">
            <v>30000</v>
          </cell>
        </row>
        <row r="905">
          <cell r="D905">
            <v>5000</v>
          </cell>
        </row>
        <row r="906">
          <cell r="D906">
            <v>50000</v>
          </cell>
        </row>
        <row r="907">
          <cell r="D907">
            <v>6500</v>
          </cell>
        </row>
        <row r="908">
          <cell r="D908">
            <v>15000</v>
          </cell>
        </row>
        <row r="909">
          <cell r="D909">
            <v>2900</v>
          </cell>
        </row>
        <row r="910">
          <cell r="D910">
            <v>2500</v>
          </cell>
        </row>
        <row r="911">
          <cell r="D911">
            <v>16000</v>
          </cell>
        </row>
        <row r="912">
          <cell r="D912">
            <v>550</v>
          </cell>
        </row>
        <row r="913">
          <cell r="D913">
            <v>100000</v>
          </cell>
        </row>
        <row r="914">
          <cell r="D914">
            <v>3500</v>
          </cell>
        </row>
        <row r="915">
          <cell r="D915">
            <v>30000</v>
          </cell>
        </row>
        <row r="916">
          <cell r="D916">
            <v>1500</v>
          </cell>
        </row>
        <row r="917">
          <cell r="D917">
            <v>6500</v>
          </cell>
        </row>
        <row r="918">
          <cell r="D918">
            <v>3300</v>
          </cell>
        </row>
        <row r="919">
          <cell r="D919">
            <v>5000</v>
          </cell>
        </row>
        <row r="920">
          <cell r="D920">
            <v>3900</v>
          </cell>
        </row>
        <row r="921">
          <cell r="D921">
            <v>20000</v>
          </cell>
        </row>
        <row r="922">
          <cell r="D922">
            <v>5500</v>
          </cell>
        </row>
        <row r="923">
          <cell r="D923">
            <v>15000</v>
          </cell>
        </row>
        <row r="924">
          <cell r="D924">
            <v>27000</v>
          </cell>
        </row>
        <row r="925">
          <cell r="D925">
            <v>15000</v>
          </cell>
        </row>
        <row r="926">
          <cell r="D926">
            <v>3000</v>
          </cell>
        </row>
        <row r="927">
          <cell r="D927">
            <v>6000</v>
          </cell>
        </row>
        <row r="928">
          <cell r="D928">
            <v>7000</v>
          </cell>
        </row>
        <row r="929">
          <cell r="D929">
            <v>20000</v>
          </cell>
        </row>
        <row r="930">
          <cell r="D930">
            <v>14500</v>
          </cell>
        </row>
        <row r="931">
          <cell r="D931">
            <v>500</v>
          </cell>
        </row>
        <row r="932">
          <cell r="D932">
            <v>900</v>
          </cell>
        </row>
        <row r="933">
          <cell r="D933">
            <v>2000</v>
          </cell>
        </row>
        <row r="934">
          <cell r="D934">
            <v>9500</v>
          </cell>
        </row>
        <row r="935">
          <cell r="D935">
            <v>2000</v>
          </cell>
        </row>
        <row r="936">
          <cell r="D936">
            <v>5000</v>
          </cell>
        </row>
        <row r="937">
          <cell r="D937">
            <v>3500</v>
          </cell>
        </row>
        <row r="938">
          <cell r="D938">
            <v>1400</v>
          </cell>
        </row>
        <row r="939">
          <cell r="D939">
            <v>3500</v>
          </cell>
        </row>
        <row r="940">
          <cell r="D940">
            <v>7000</v>
          </cell>
        </row>
        <row r="941">
          <cell r="D941">
            <v>2750</v>
          </cell>
        </row>
        <row r="942">
          <cell r="D942">
            <v>9000</v>
          </cell>
        </row>
        <row r="943">
          <cell r="D943">
            <v>50000</v>
          </cell>
        </row>
        <row r="944">
          <cell r="D944">
            <v>7500</v>
          </cell>
        </row>
        <row r="945">
          <cell r="D945">
            <v>3000</v>
          </cell>
        </row>
        <row r="946">
          <cell r="D946">
            <v>50000</v>
          </cell>
        </row>
        <row r="947">
          <cell r="D947">
            <v>100000</v>
          </cell>
        </row>
        <row r="948">
          <cell r="D948">
            <v>15000</v>
          </cell>
        </row>
        <row r="949">
          <cell r="D949">
            <v>850</v>
          </cell>
        </row>
        <row r="950">
          <cell r="D950">
            <v>4000</v>
          </cell>
        </row>
        <row r="951">
          <cell r="D951">
            <v>20000</v>
          </cell>
        </row>
        <row r="952">
          <cell r="D952">
            <v>5000</v>
          </cell>
        </row>
        <row r="953">
          <cell r="D953">
            <v>50000</v>
          </cell>
        </row>
        <row r="954">
          <cell r="D954">
            <v>49000</v>
          </cell>
        </row>
        <row r="955">
          <cell r="D955">
            <v>15000</v>
          </cell>
        </row>
        <row r="956">
          <cell r="D956">
            <v>15000</v>
          </cell>
        </row>
        <row r="957">
          <cell r="D957">
            <v>300000</v>
          </cell>
        </row>
        <row r="958">
          <cell r="D958">
            <v>50000</v>
          </cell>
        </row>
        <row r="959">
          <cell r="D959">
            <v>12000</v>
          </cell>
        </row>
        <row r="960">
          <cell r="D960">
            <v>7777</v>
          </cell>
        </row>
        <row r="961">
          <cell r="D961">
            <v>50000</v>
          </cell>
        </row>
        <row r="962">
          <cell r="D962">
            <v>55650</v>
          </cell>
        </row>
        <row r="963">
          <cell r="D963">
            <v>95000</v>
          </cell>
        </row>
        <row r="964">
          <cell r="D964">
            <v>2500</v>
          </cell>
        </row>
        <row r="965">
          <cell r="D965">
            <v>35000</v>
          </cell>
        </row>
        <row r="966">
          <cell r="D966">
            <v>110000</v>
          </cell>
        </row>
        <row r="967">
          <cell r="D967">
            <v>25000</v>
          </cell>
        </row>
        <row r="968">
          <cell r="D968">
            <v>12000</v>
          </cell>
        </row>
        <row r="969">
          <cell r="D969">
            <v>20000</v>
          </cell>
        </row>
        <row r="970">
          <cell r="D970">
            <v>8000</v>
          </cell>
        </row>
        <row r="971">
          <cell r="D971">
            <v>30000</v>
          </cell>
        </row>
        <row r="972">
          <cell r="D972">
            <v>5000</v>
          </cell>
        </row>
        <row r="973">
          <cell r="D973">
            <v>100000</v>
          </cell>
        </row>
        <row r="974">
          <cell r="D974">
            <v>20000</v>
          </cell>
        </row>
        <row r="975">
          <cell r="D975">
            <v>20000</v>
          </cell>
        </row>
        <row r="976">
          <cell r="D976">
            <v>50000</v>
          </cell>
        </row>
        <row r="977">
          <cell r="D977">
            <v>100000</v>
          </cell>
        </row>
        <row r="978">
          <cell r="D978">
            <v>150000</v>
          </cell>
        </row>
        <row r="979">
          <cell r="D979">
            <v>2700</v>
          </cell>
        </row>
        <row r="980">
          <cell r="D980">
            <v>172889</v>
          </cell>
        </row>
        <row r="981">
          <cell r="D981">
            <v>35000</v>
          </cell>
        </row>
        <row r="982">
          <cell r="D982">
            <v>10000</v>
          </cell>
        </row>
        <row r="983">
          <cell r="D983">
            <v>88888</v>
          </cell>
        </row>
        <row r="984">
          <cell r="D984">
            <v>17500</v>
          </cell>
        </row>
        <row r="985">
          <cell r="D985">
            <v>104219</v>
          </cell>
        </row>
        <row r="986">
          <cell r="D986">
            <v>10000</v>
          </cell>
        </row>
        <row r="987">
          <cell r="D987">
            <v>30000</v>
          </cell>
        </row>
        <row r="988">
          <cell r="D988">
            <v>20000</v>
          </cell>
        </row>
        <row r="989">
          <cell r="D989">
            <v>50000</v>
          </cell>
        </row>
        <row r="990">
          <cell r="D990">
            <v>5000</v>
          </cell>
        </row>
        <row r="991">
          <cell r="D991">
            <v>10000</v>
          </cell>
        </row>
        <row r="992">
          <cell r="D992">
            <v>25000</v>
          </cell>
        </row>
        <row r="993">
          <cell r="D993">
            <v>5000</v>
          </cell>
        </row>
        <row r="994">
          <cell r="D994">
            <v>100000</v>
          </cell>
        </row>
        <row r="995">
          <cell r="D995">
            <v>70000</v>
          </cell>
        </row>
        <row r="996">
          <cell r="D996">
            <v>200000</v>
          </cell>
        </row>
        <row r="997">
          <cell r="D997">
            <v>10000</v>
          </cell>
        </row>
        <row r="998">
          <cell r="D998">
            <v>4000</v>
          </cell>
        </row>
        <row r="999">
          <cell r="D999">
            <v>5000</v>
          </cell>
        </row>
        <row r="1000">
          <cell r="D1000">
            <v>60000</v>
          </cell>
        </row>
        <row r="1001">
          <cell r="D1001">
            <v>150000</v>
          </cell>
        </row>
        <row r="1002">
          <cell r="D1002">
            <v>894700</v>
          </cell>
        </row>
        <row r="1003">
          <cell r="D1003">
            <v>5000</v>
          </cell>
        </row>
        <row r="1004">
          <cell r="D1004">
            <v>9999</v>
          </cell>
        </row>
        <row r="1005">
          <cell r="D1005">
            <v>20000</v>
          </cell>
        </row>
        <row r="1006">
          <cell r="D1006">
            <v>25000</v>
          </cell>
        </row>
        <row r="1007">
          <cell r="D1007">
            <v>200000</v>
          </cell>
        </row>
        <row r="1008">
          <cell r="D1008">
            <v>4000</v>
          </cell>
        </row>
        <row r="1009">
          <cell r="D1009">
            <v>30000</v>
          </cell>
        </row>
        <row r="1010">
          <cell r="D1010">
            <v>93500</v>
          </cell>
        </row>
        <row r="1011">
          <cell r="D1011">
            <v>50000</v>
          </cell>
        </row>
        <row r="1012">
          <cell r="D1012">
            <v>115250</v>
          </cell>
        </row>
        <row r="1013">
          <cell r="D1013">
            <v>20000</v>
          </cell>
        </row>
        <row r="1014">
          <cell r="D1014">
            <v>5000</v>
          </cell>
        </row>
        <row r="1015">
          <cell r="D1015">
            <v>25000</v>
          </cell>
        </row>
        <row r="1016">
          <cell r="D1016">
            <v>10000</v>
          </cell>
        </row>
        <row r="1017">
          <cell r="D1017">
            <v>9000</v>
          </cell>
        </row>
        <row r="1018">
          <cell r="D1018">
            <v>100000</v>
          </cell>
        </row>
        <row r="1019">
          <cell r="D1019">
            <v>250000</v>
          </cell>
        </row>
        <row r="1020">
          <cell r="D1020">
            <v>20000</v>
          </cell>
        </row>
        <row r="1021">
          <cell r="D1021">
            <v>45000</v>
          </cell>
        </row>
        <row r="1022">
          <cell r="D1022">
            <v>1550</v>
          </cell>
        </row>
        <row r="1023">
          <cell r="D1023">
            <v>3000</v>
          </cell>
        </row>
        <row r="1024">
          <cell r="D1024">
            <v>2000</v>
          </cell>
        </row>
        <row r="1025">
          <cell r="D1025">
            <v>2000</v>
          </cell>
        </row>
        <row r="1026">
          <cell r="D1026">
            <v>20000</v>
          </cell>
        </row>
        <row r="1027">
          <cell r="D1027">
            <v>70000</v>
          </cell>
        </row>
        <row r="1028">
          <cell r="D1028">
            <v>7000</v>
          </cell>
        </row>
        <row r="1029">
          <cell r="D1029">
            <v>7501</v>
          </cell>
        </row>
        <row r="1030">
          <cell r="D1030">
            <v>10000</v>
          </cell>
        </row>
        <row r="1031">
          <cell r="D1031">
            <v>10000</v>
          </cell>
        </row>
        <row r="1032">
          <cell r="D1032">
            <v>2000</v>
          </cell>
        </row>
        <row r="1033">
          <cell r="D1033">
            <v>10000</v>
          </cell>
        </row>
        <row r="1034">
          <cell r="D1034">
            <v>5400</v>
          </cell>
        </row>
        <row r="1035">
          <cell r="D1035">
            <v>1328</v>
          </cell>
        </row>
        <row r="1036">
          <cell r="D1036">
            <v>5000</v>
          </cell>
        </row>
        <row r="1037">
          <cell r="D1037">
            <v>4600</v>
          </cell>
        </row>
        <row r="1038">
          <cell r="D1038">
            <v>4500</v>
          </cell>
        </row>
        <row r="1039">
          <cell r="D1039">
            <v>1000</v>
          </cell>
        </row>
        <row r="1040">
          <cell r="D1040">
            <v>1500</v>
          </cell>
        </row>
        <row r="1041">
          <cell r="D1041">
            <v>500</v>
          </cell>
        </row>
        <row r="1042">
          <cell r="D1042">
            <v>85000</v>
          </cell>
        </row>
        <row r="1043">
          <cell r="D1043">
            <v>50</v>
          </cell>
        </row>
        <row r="1044">
          <cell r="D1044">
            <v>650</v>
          </cell>
        </row>
        <row r="1045">
          <cell r="D1045">
            <v>100000</v>
          </cell>
        </row>
        <row r="1046">
          <cell r="D1046">
            <v>7000</v>
          </cell>
        </row>
        <row r="1047">
          <cell r="D1047">
            <v>10000</v>
          </cell>
        </row>
        <row r="1048">
          <cell r="D1048">
            <v>3000</v>
          </cell>
        </row>
        <row r="1049">
          <cell r="D1049">
            <v>2000</v>
          </cell>
        </row>
        <row r="1050">
          <cell r="D1050">
            <v>15000</v>
          </cell>
        </row>
        <row r="1051">
          <cell r="D1051">
            <v>12000</v>
          </cell>
        </row>
        <row r="1052">
          <cell r="D1052">
            <v>2500</v>
          </cell>
        </row>
        <row r="1053">
          <cell r="D1053">
            <v>500</v>
          </cell>
        </row>
        <row r="1054">
          <cell r="D1054">
            <v>4336</v>
          </cell>
        </row>
        <row r="1055">
          <cell r="D1055">
            <v>1500</v>
          </cell>
        </row>
        <row r="1056">
          <cell r="D1056">
            <v>2500</v>
          </cell>
        </row>
        <row r="1057">
          <cell r="D1057">
            <v>3500</v>
          </cell>
        </row>
        <row r="1058">
          <cell r="D1058">
            <v>10000</v>
          </cell>
        </row>
        <row r="1059">
          <cell r="D1059">
            <v>10000</v>
          </cell>
        </row>
        <row r="1060">
          <cell r="D1060">
            <v>40000</v>
          </cell>
        </row>
        <row r="1061">
          <cell r="D1061">
            <v>1100</v>
          </cell>
        </row>
        <row r="1062">
          <cell r="D1062">
            <v>5000</v>
          </cell>
        </row>
        <row r="1063">
          <cell r="D1063">
            <v>4000</v>
          </cell>
        </row>
        <row r="1064">
          <cell r="D1064">
            <v>199</v>
          </cell>
        </row>
        <row r="1065">
          <cell r="D1065">
            <v>1000</v>
          </cell>
        </row>
        <row r="1066">
          <cell r="D1066">
            <v>90000</v>
          </cell>
        </row>
        <row r="1067">
          <cell r="D1067">
            <v>3000</v>
          </cell>
        </row>
        <row r="1068">
          <cell r="D1068">
            <v>150000</v>
          </cell>
        </row>
        <row r="1069">
          <cell r="D1069">
            <v>500</v>
          </cell>
        </row>
        <row r="1070">
          <cell r="D1070">
            <v>30000</v>
          </cell>
        </row>
        <row r="1071">
          <cell r="D1071">
            <v>2200</v>
          </cell>
        </row>
        <row r="1072">
          <cell r="D1072">
            <v>10000</v>
          </cell>
        </row>
        <row r="1073">
          <cell r="D1073">
            <v>100</v>
          </cell>
        </row>
        <row r="1074">
          <cell r="D1074">
            <v>75000</v>
          </cell>
        </row>
        <row r="1075">
          <cell r="D1075">
            <v>750</v>
          </cell>
        </row>
        <row r="1076">
          <cell r="D1076">
            <v>54000</v>
          </cell>
        </row>
        <row r="1077">
          <cell r="D1077">
            <v>1000</v>
          </cell>
        </row>
        <row r="1078">
          <cell r="D1078">
            <v>75000</v>
          </cell>
        </row>
        <row r="1079">
          <cell r="D1079">
            <v>25000</v>
          </cell>
        </row>
        <row r="1080">
          <cell r="D1080">
            <v>600</v>
          </cell>
        </row>
        <row r="1081">
          <cell r="D1081">
            <v>26000</v>
          </cell>
        </row>
        <row r="1082">
          <cell r="D1082">
            <v>20000</v>
          </cell>
        </row>
        <row r="1083">
          <cell r="D1083">
            <v>68000</v>
          </cell>
        </row>
        <row r="1084">
          <cell r="D1084">
            <v>10000</v>
          </cell>
        </row>
        <row r="1085">
          <cell r="D1085">
            <v>50000</v>
          </cell>
        </row>
        <row r="1086">
          <cell r="D1086">
            <v>550</v>
          </cell>
        </row>
        <row r="1087">
          <cell r="D1087">
            <v>30000</v>
          </cell>
        </row>
        <row r="1088">
          <cell r="D1088">
            <v>18000</v>
          </cell>
        </row>
        <row r="1089">
          <cell r="D1089">
            <v>1100</v>
          </cell>
        </row>
        <row r="1090">
          <cell r="D1090">
            <v>45000</v>
          </cell>
        </row>
        <row r="1091">
          <cell r="D1091">
            <v>15000</v>
          </cell>
        </row>
        <row r="1092">
          <cell r="D1092">
            <v>12999</v>
          </cell>
        </row>
        <row r="1093">
          <cell r="D1093">
            <v>200</v>
          </cell>
        </row>
        <row r="1094">
          <cell r="D1094">
            <v>2000</v>
          </cell>
        </row>
        <row r="1095">
          <cell r="D1095">
            <v>300</v>
          </cell>
        </row>
        <row r="1096">
          <cell r="D1096">
            <v>18000</v>
          </cell>
        </row>
        <row r="1097">
          <cell r="D1097">
            <v>500000</v>
          </cell>
        </row>
        <row r="1098">
          <cell r="D1098">
            <v>12000</v>
          </cell>
        </row>
        <row r="1099">
          <cell r="D1099">
            <v>100000</v>
          </cell>
        </row>
        <row r="1100">
          <cell r="D1100">
            <v>25000</v>
          </cell>
        </row>
        <row r="1101">
          <cell r="D1101">
            <v>5000</v>
          </cell>
        </row>
        <row r="1102">
          <cell r="D1102">
            <v>4000</v>
          </cell>
        </row>
        <row r="1103">
          <cell r="D1103">
            <v>100000</v>
          </cell>
        </row>
        <row r="1104">
          <cell r="D1104">
            <v>8000</v>
          </cell>
        </row>
        <row r="1105">
          <cell r="D1105">
            <v>15000</v>
          </cell>
        </row>
        <row r="1106">
          <cell r="D1106">
            <v>60000</v>
          </cell>
        </row>
        <row r="1107">
          <cell r="D1107">
            <v>900000</v>
          </cell>
        </row>
        <row r="1108">
          <cell r="D1108">
            <v>400</v>
          </cell>
        </row>
        <row r="1109">
          <cell r="D1109">
            <v>10000</v>
          </cell>
        </row>
        <row r="1110">
          <cell r="D1110">
            <v>25000</v>
          </cell>
        </row>
        <row r="1111">
          <cell r="D1111">
            <v>10000</v>
          </cell>
        </row>
        <row r="1112">
          <cell r="D1112">
            <v>50000</v>
          </cell>
        </row>
        <row r="1113">
          <cell r="D1113">
            <v>2500</v>
          </cell>
        </row>
        <row r="1114">
          <cell r="D1114">
            <v>88000</v>
          </cell>
        </row>
        <row r="1115">
          <cell r="D1115">
            <v>1000</v>
          </cell>
        </row>
        <row r="1116">
          <cell r="D1116">
            <v>6000</v>
          </cell>
        </row>
        <row r="1117">
          <cell r="D1117">
            <v>40000</v>
          </cell>
        </row>
        <row r="1118">
          <cell r="D1118">
            <v>500000</v>
          </cell>
        </row>
        <row r="1119">
          <cell r="D1119">
            <v>1000</v>
          </cell>
        </row>
        <row r="1120">
          <cell r="D1120">
            <v>4500</v>
          </cell>
        </row>
        <row r="1121">
          <cell r="D1121">
            <v>2100</v>
          </cell>
        </row>
        <row r="1122">
          <cell r="D1122">
            <v>25000</v>
          </cell>
        </row>
        <row r="1123">
          <cell r="D1123">
            <v>250000</v>
          </cell>
        </row>
        <row r="1124">
          <cell r="D1124">
            <v>3200</v>
          </cell>
        </row>
        <row r="1125">
          <cell r="D1125">
            <v>5000</v>
          </cell>
        </row>
        <row r="1126">
          <cell r="D1126">
            <v>90000</v>
          </cell>
        </row>
        <row r="1127">
          <cell r="D1127">
            <v>3000</v>
          </cell>
        </row>
        <row r="1128">
          <cell r="D1128">
            <v>2000</v>
          </cell>
        </row>
        <row r="1129">
          <cell r="D1129">
            <v>35000</v>
          </cell>
        </row>
        <row r="1130">
          <cell r="D1130">
            <v>1000</v>
          </cell>
        </row>
        <row r="1131">
          <cell r="D1131">
            <v>20000</v>
          </cell>
        </row>
        <row r="1132">
          <cell r="D1132">
            <v>5000</v>
          </cell>
        </row>
        <row r="1133">
          <cell r="D1133">
            <v>40000</v>
          </cell>
        </row>
        <row r="1134">
          <cell r="D1134">
            <v>10000</v>
          </cell>
        </row>
        <row r="1135">
          <cell r="D1135">
            <v>3000</v>
          </cell>
        </row>
        <row r="1136">
          <cell r="D1136">
            <v>25000</v>
          </cell>
        </row>
        <row r="1137">
          <cell r="D1137">
            <v>1000</v>
          </cell>
        </row>
        <row r="1138">
          <cell r="D1138">
            <v>4190</v>
          </cell>
        </row>
        <row r="1139">
          <cell r="D1139">
            <v>25000</v>
          </cell>
        </row>
        <row r="1140">
          <cell r="D1140">
            <v>35000</v>
          </cell>
        </row>
        <row r="1141">
          <cell r="D1141">
            <v>8000</v>
          </cell>
        </row>
        <row r="1142">
          <cell r="D1142">
            <v>5000</v>
          </cell>
        </row>
        <row r="1143">
          <cell r="D1143">
            <v>500</v>
          </cell>
        </row>
        <row r="1144">
          <cell r="D1144">
            <v>4000</v>
          </cell>
        </row>
        <row r="1145">
          <cell r="D1145">
            <v>45000</v>
          </cell>
        </row>
        <row r="1146">
          <cell r="D1146">
            <v>9300</v>
          </cell>
        </row>
        <row r="1147">
          <cell r="D1147">
            <v>80000</v>
          </cell>
        </row>
        <row r="1148">
          <cell r="D1148">
            <v>6000</v>
          </cell>
        </row>
        <row r="1149">
          <cell r="D1149">
            <v>25000</v>
          </cell>
        </row>
        <row r="1150">
          <cell r="D1150">
            <v>15000</v>
          </cell>
        </row>
        <row r="1151">
          <cell r="D1151">
            <v>50000</v>
          </cell>
        </row>
        <row r="1152">
          <cell r="D1152">
            <v>2500</v>
          </cell>
        </row>
        <row r="1153">
          <cell r="D1153">
            <v>25000</v>
          </cell>
        </row>
        <row r="1154">
          <cell r="D1154">
            <v>16000</v>
          </cell>
        </row>
        <row r="1155">
          <cell r="D1155">
            <v>8000</v>
          </cell>
        </row>
        <row r="1156">
          <cell r="D1156">
            <v>5000</v>
          </cell>
        </row>
        <row r="1157">
          <cell r="D1157">
            <v>25000</v>
          </cell>
        </row>
        <row r="1158">
          <cell r="D1158">
            <v>6500</v>
          </cell>
        </row>
        <row r="1159">
          <cell r="D1159">
            <v>10000</v>
          </cell>
        </row>
        <row r="1160">
          <cell r="D1160">
            <v>7500</v>
          </cell>
        </row>
        <row r="1161">
          <cell r="D1161">
            <v>6750</v>
          </cell>
        </row>
        <row r="1162">
          <cell r="D1162">
            <v>30000</v>
          </cell>
        </row>
        <row r="1163">
          <cell r="D1163">
            <v>18000</v>
          </cell>
        </row>
        <row r="1164">
          <cell r="D1164">
            <v>60000</v>
          </cell>
        </row>
        <row r="1165">
          <cell r="D1165">
            <v>5200</v>
          </cell>
        </row>
        <row r="1166">
          <cell r="D1166">
            <v>10000</v>
          </cell>
        </row>
        <row r="1167">
          <cell r="D1167">
            <v>10000</v>
          </cell>
        </row>
        <row r="1168">
          <cell r="D1168">
            <v>15000</v>
          </cell>
        </row>
        <row r="1169">
          <cell r="D1169">
            <v>60000</v>
          </cell>
        </row>
        <row r="1170">
          <cell r="D1170">
            <v>18000</v>
          </cell>
        </row>
        <row r="1171">
          <cell r="D1171">
            <v>10000</v>
          </cell>
        </row>
        <row r="1172">
          <cell r="D1172">
            <v>25000</v>
          </cell>
        </row>
        <row r="1173">
          <cell r="D1173">
            <v>25000</v>
          </cell>
        </row>
        <row r="1174">
          <cell r="D1174">
            <v>9000</v>
          </cell>
        </row>
        <row r="1175">
          <cell r="D1175">
            <v>125000</v>
          </cell>
        </row>
        <row r="1176">
          <cell r="D1176">
            <v>15000</v>
          </cell>
        </row>
        <row r="1177">
          <cell r="D1177">
            <v>20000</v>
          </cell>
        </row>
        <row r="1178">
          <cell r="D1178">
            <v>175000</v>
          </cell>
        </row>
        <row r="1179">
          <cell r="D1179">
            <v>6000</v>
          </cell>
        </row>
        <row r="1180">
          <cell r="D1180">
            <v>75000</v>
          </cell>
        </row>
        <row r="1181">
          <cell r="D1181">
            <v>60000</v>
          </cell>
        </row>
        <row r="1182">
          <cell r="D1182">
            <v>50000</v>
          </cell>
        </row>
        <row r="1183">
          <cell r="D1183">
            <v>50000</v>
          </cell>
        </row>
        <row r="1184">
          <cell r="D1184">
            <v>1000</v>
          </cell>
        </row>
        <row r="1185">
          <cell r="D1185">
            <v>2500</v>
          </cell>
        </row>
        <row r="1186">
          <cell r="D1186">
            <v>22000</v>
          </cell>
        </row>
        <row r="1187">
          <cell r="D1187">
            <v>12500</v>
          </cell>
        </row>
        <row r="1188">
          <cell r="D1188">
            <v>7500</v>
          </cell>
        </row>
        <row r="1189">
          <cell r="D1189">
            <v>8750</v>
          </cell>
        </row>
        <row r="1190">
          <cell r="D1190">
            <v>2000</v>
          </cell>
        </row>
        <row r="1191">
          <cell r="D1191">
            <v>9000</v>
          </cell>
        </row>
        <row r="1192">
          <cell r="D1192">
            <v>500</v>
          </cell>
        </row>
        <row r="1193">
          <cell r="D1193">
            <v>2700</v>
          </cell>
        </row>
        <row r="1194">
          <cell r="D1194">
            <v>100</v>
          </cell>
        </row>
        <row r="1195">
          <cell r="D1195">
            <v>21000</v>
          </cell>
        </row>
        <row r="1196">
          <cell r="D1196">
            <v>12500</v>
          </cell>
        </row>
        <row r="1197">
          <cell r="D1197">
            <v>10000</v>
          </cell>
        </row>
        <row r="1198">
          <cell r="D1198">
            <v>14500</v>
          </cell>
        </row>
        <row r="1199">
          <cell r="D1199">
            <v>15000</v>
          </cell>
        </row>
        <row r="1200">
          <cell r="D1200">
            <v>3500</v>
          </cell>
        </row>
        <row r="1201">
          <cell r="D1201">
            <v>2658</v>
          </cell>
        </row>
        <row r="1202">
          <cell r="D1202">
            <v>4800</v>
          </cell>
        </row>
        <row r="1203">
          <cell r="D1203">
            <v>6000</v>
          </cell>
        </row>
        <row r="1204">
          <cell r="D1204">
            <v>25000</v>
          </cell>
        </row>
        <row r="1205">
          <cell r="D1205">
            <v>16300</v>
          </cell>
        </row>
        <row r="1206">
          <cell r="D1206">
            <v>13000</v>
          </cell>
        </row>
        <row r="1207">
          <cell r="D1207">
            <v>13000</v>
          </cell>
        </row>
        <row r="1208">
          <cell r="D1208">
            <v>900</v>
          </cell>
        </row>
        <row r="1209">
          <cell r="D1209">
            <v>16700</v>
          </cell>
        </row>
        <row r="1210">
          <cell r="D1210">
            <v>10000</v>
          </cell>
        </row>
        <row r="1211">
          <cell r="D1211">
            <v>6000</v>
          </cell>
        </row>
        <row r="1212">
          <cell r="D1212">
            <v>20000</v>
          </cell>
        </row>
        <row r="1213">
          <cell r="D1213">
            <v>1000</v>
          </cell>
        </row>
        <row r="1214">
          <cell r="D1214">
            <v>2500</v>
          </cell>
        </row>
        <row r="1215">
          <cell r="D1215">
            <v>6500</v>
          </cell>
        </row>
        <row r="1216">
          <cell r="D1216">
            <v>2000</v>
          </cell>
        </row>
        <row r="1217">
          <cell r="D1217">
            <v>5000</v>
          </cell>
        </row>
        <row r="1218">
          <cell r="D1218">
            <v>14000</v>
          </cell>
        </row>
        <row r="1219">
          <cell r="D1219">
            <v>26500</v>
          </cell>
        </row>
        <row r="1220">
          <cell r="D1220">
            <v>9000</v>
          </cell>
        </row>
        <row r="1221">
          <cell r="D1221">
            <v>16350</v>
          </cell>
        </row>
        <row r="1222">
          <cell r="D1222">
            <v>15000</v>
          </cell>
        </row>
        <row r="1223">
          <cell r="D1223">
            <v>2200</v>
          </cell>
        </row>
        <row r="1224">
          <cell r="D1224">
            <v>4000</v>
          </cell>
        </row>
        <row r="1225">
          <cell r="D1225">
            <v>19800</v>
          </cell>
        </row>
        <row r="1226">
          <cell r="D1226">
            <v>15000</v>
          </cell>
        </row>
        <row r="1227">
          <cell r="D1227">
            <v>3000</v>
          </cell>
        </row>
        <row r="1228">
          <cell r="D1228">
            <v>50000</v>
          </cell>
        </row>
        <row r="1229">
          <cell r="D1229">
            <v>2000</v>
          </cell>
        </row>
        <row r="1230">
          <cell r="D1230">
            <v>5000</v>
          </cell>
        </row>
        <row r="1231">
          <cell r="D1231">
            <v>2750</v>
          </cell>
        </row>
        <row r="1232">
          <cell r="D1232">
            <v>500000</v>
          </cell>
        </row>
        <row r="1233">
          <cell r="D1233">
            <v>5000</v>
          </cell>
        </row>
        <row r="1234">
          <cell r="D1234">
            <v>5000</v>
          </cell>
        </row>
        <row r="1235">
          <cell r="D1235">
            <v>1000</v>
          </cell>
        </row>
        <row r="1236">
          <cell r="D1236">
            <v>50000</v>
          </cell>
        </row>
        <row r="1237">
          <cell r="D1237">
            <v>7534</v>
          </cell>
        </row>
        <row r="1238">
          <cell r="D1238">
            <v>2500</v>
          </cell>
        </row>
        <row r="1239">
          <cell r="D1239">
            <v>25000</v>
          </cell>
        </row>
        <row r="1240">
          <cell r="D1240">
            <v>1000</v>
          </cell>
        </row>
        <row r="1241">
          <cell r="D1241">
            <v>2500</v>
          </cell>
        </row>
        <row r="1242">
          <cell r="D1242">
            <v>8000</v>
          </cell>
        </row>
        <row r="1243">
          <cell r="D1243">
            <v>5000</v>
          </cell>
        </row>
        <row r="1244">
          <cell r="D1244">
            <v>911</v>
          </cell>
        </row>
        <row r="1245">
          <cell r="D1245">
            <v>12000</v>
          </cell>
        </row>
        <row r="1246">
          <cell r="D1246">
            <v>2000</v>
          </cell>
        </row>
        <row r="1247">
          <cell r="D1247">
            <v>2000</v>
          </cell>
        </row>
        <row r="1248">
          <cell r="D1248">
            <v>2000</v>
          </cell>
        </row>
        <row r="1249">
          <cell r="D1249">
            <v>3500</v>
          </cell>
        </row>
        <row r="1250">
          <cell r="D1250">
            <v>2500</v>
          </cell>
        </row>
        <row r="1251">
          <cell r="D1251">
            <v>5000</v>
          </cell>
        </row>
        <row r="1252">
          <cell r="D1252">
            <v>30000</v>
          </cell>
        </row>
        <row r="1253">
          <cell r="D1253">
            <v>6000</v>
          </cell>
        </row>
        <row r="1254">
          <cell r="D1254">
            <v>3500</v>
          </cell>
        </row>
        <row r="1255">
          <cell r="D1255">
            <v>10</v>
          </cell>
        </row>
        <row r="1256">
          <cell r="D1256">
            <v>6700</v>
          </cell>
        </row>
        <row r="1257">
          <cell r="D1257">
            <v>3000</v>
          </cell>
        </row>
        <row r="1258">
          <cell r="D1258">
            <v>30000</v>
          </cell>
        </row>
        <row r="1259">
          <cell r="D1259">
            <v>5500</v>
          </cell>
        </row>
        <row r="1260">
          <cell r="D1260">
            <v>12000</v>
          </cell>
        </row>
        <row r="1261">
          <cell r="D1261">
            <v>2500</v>
          </cell>
        </row>
        <row r="1262">
          <cell r="D1262">
            <v>3300</v>
          </cell>
        </row>
        <row r="1263">
          <cell r="D1263">
            <v>2000</v>
          </cell>
        </row>
        <row r="1264">
          <cell r="D1264">
            <v>6500</v>
          </cell>
        </row>
        <row r="1265">
          <cell r="D1265">
            <v>1500</v>
          </cell>
        </row>
        <row r="1266">
          <cell r="D1266">
            <v>650</v>
          </cell>
        </row>
        <row r="1267">
          <cell r="D1267">
            <v>3500</v>
          </cell>
        </row>
        <row r="1268">
          <cell r="D1268">
            <v>9500</v>
          </cell>
        </row>
        <row r="1269">
          <cell r="D1269">
            <v>22000</v>
          </cell>
        </row>
        <row r="1270">
          <cell r="D1270">
            <v>12000</v>
          </cell>
        </row>
        <row r="1271">
          <cell r="D1271">
            <v>18800</v>
          </cell>
        </row>
        <row r="1272">
          <cell r="D1272">
            <v>10000</v>
          </cell>
        </row>
        <row r="1273">
          <cell r="D1273">
            <v>7500</v>
          </cell>
        </row>
        <row r="1274">
          <cell r="D1274">
            <v>5000</v>
          </cell>
        </row>
        <row r="1275">
          <cell r="D1275">
            <v>4000</v>
          </cell>
        </row>
        <row r="1276">
          <cell r="D1276">
            <v>25000</v>
          </cell>
        </row>
        <row r="1277">
          <cell r="D1277">
            <v>15000</v>
          </cell>
        </row>
        <row r="1278">
          <cell r="D1278">
            <v>3000</v>
          </cell>
        </row>
        <row r="1279">
          <cell r="D1279">
            <v>15000</v>
          </cell>
        </row>
        <row r="1280">
          <cell r="D1280">
            <v>6500</v>
          </cell>
        </row>
        <row r="1281">
          <cell r="D1281">
            <v>12516</v>
          </cell>
        </row>
        <row r="1282">
          <cell r="D1282">
            <v>15000</v>
          </cell>
        </row>
        <row r="1283">
          <cell r="D1283">
            <v>7000</v>
          </cell>
        </row>
        <row r="1284">
          <cell r="D1284">
            <v>15000</v>
          </cell>
        </row>
        <row r="1285">
          <cell r="D1285">
            <v>1000</v>
          </cell>
        </row>
        <row r="1286">
          <cell r="D1286">
            <v>2000</v>
          </cell>
        </row>
        <row r="1287">
          <cell r="D1287">
            <v>2000</v>
          </cell>
        </row>
        <row r="1288">
          <cell r="D1288">
            <v>1500</v>
          </cell>
        </row>
        <row r="1289">
          <cell r="D1289">
            <v>250</v>
          </cell>
        </row>
        <row r="1290">
          <cell r="D1290">
            <v>4000</v>
          </cell>
        </row>
        <row r="1291">
          <cell r="D1291">
            <v>1500</v>
          </cell>
        </row>
        <row r="1292">
          <cell r="D1292">
            <v>3500</v>
          </cell>
        </row>
        <row r="1293">
          <cell r="D1293">
            <v>3000</v>
          </cell>
        </row>
        <row r="1294">
          <cell r="D1294">
            <v>1700</v>
          </cell>
        </row>
        <row r="1295">
          <cell r="D1295">
            <v>15000</v>
          </cell>
        </row>
        <row r="1296">
          <cell r="D1296">
            <v>500</v>
          </cell>
        </row>
        <row r="1297">
          <cell r="D1297">
            <v>2500</v>
          </cell>
        </row>
        <row r="1298">
          <cell r="D1298">
            <v>850</v>
          </cell>
        </row>
        <row r="1299">
          <cell r="D1299">
            <v>20000</v>
          </cell>
        </row>
        <row r="1300">
          <cell r="D1300">
            <v>2000</v>
          </cell>
        </row>
        <row r="1301">
          <cell r="D1301">
            <v>3500</v>
          </cell>
        </row>
        <row r="1302">
          <cell r="D1302">
            <v>3000</v>
          </cell>
        </row>
        <row r="1303">
          <cell r="D1303">
            <v>2000</v>
          </cell>
        </row>
        <row r="1304">
          <cell r="D1304">
            <v>2500</v>
          </cell>
        </row>
        <row r="1305">
          <cell r="D1305">
            <v>3500</v>
          </cell>
        </row>
        <row r="1306">
          <cell r="D1306">
            <v>40000</v>
          </cell>
        </row>
        <row r="1307">
          <cell r="D1307">
            <v>30000</v>
          </cell>
        </row>
        <row r="1308">
          <cell r="D1308">
            <v>110000</v>
          </cell>
        </row>
        <row r="1309">
          <cell r="D1309">
            <v>50000</v>
          </cell>
        </row>
        <row r="1310">
          <cell r="D1310">
            <v>10000</v>
          </cell>
        </row>
        <row r="1311">
          <cell r="D1311">
            <v>11500</v>
          </cell>
        </row>
        <row r="1312">
          <cell r="D1312">
            <v>20000</v>
          </cell>
        </row>
        <row r="1313">
          <cell r="D1313">
            <v>250000</v>
          </cell>
        </row>
        <row r="1314">
          <cell r="D1314">
            <v>4600</v>
          </cell>
        </row>
        <row r="1315">
          <cell r="D1315">
            <v>40000</v>
          </cell>
        </row>
        <row r="1316">
          <cell r="D1316">
            <v>180000</v>
          </cell>
        </row>
        <row r="1317">
          <cell r="D1317">
            <v>100000</v>
          </cell>
        </row>
        <row r="1318">
          <cell r="D1318">
            <v>75000</v>
          </cell>
        </row>
        <row r="1319">
          <cell r="D1319">
            <v>200000</v>
          </cell>
        </row>
        <row r="1320">
          <cell r="D1320">
            <v>40000</v>
          </cell>
        </row>
        <row r="1321">
          <cell r="D1321">
            <v>5800</v>
          </cell>
        </row>
        <row r="1322">
          <cell r="D1322">
            <v>100000</v>
          </cell>
        </row>
        <row r="1323">
          <cell r="D1323">
            <v>462000</v>
          </cell>
        </row>
        <row r="1324">
          <cell r="D1324">
            <v>35000</v>
          </cell>
        </row>
        <row r="1325">
          <cell r="D1325">
            <v>15000</v>
          </cell>
        </row>
        <row r="1326">
          <cell r="D1326">
            <v>50000</v>
          </cell>
        </row>
        <row r="1327">
          <cell r="D1327">
            <v>20000</v>
          </cell>
        </row>
        <row r="1328">
          <cell r="D1328">
            <v>100000</v>
          </cell>
        </row>
        <row r="1329">
          <cell r="D1329">
            <v>48000</v>
          </cell>
        </row>
        <row r="1330">
          <cell r="D1330">
            <v>75000</v>
          </cell>
        </row>
        <row r="1331">
          <cell r="D1331">
            <v>50000</v>
          </cell>
        </row>
        <row r="1332">
          <cell r="D1332">
            <v>35000</v>
          </cell>
        </row>
        <row r="1333">
          <cell r="D1333">
            <v>250000</v>
          </cell>
        </row>
        <row r="1334">
          <cell r="D1334">
            <v>10115</v>
          </cell>
        </row>
        <row r="1335">
          <cell r="D1335">
            <v>2500</v>
          </cell>
        </row>
        <row r="1336">
          <cell r="D1336">
            <v>133000</v>
          </cell>
        </row>
        <row r="1337">
          <cell r="D1337">
            <v>25000</v>
          </cell>
        </row>
        <row r="1338">
          <cell r="D1338">
            <v>100000</v>
          </cell>
        </row>
        <row r="1339">
          <cell r="D1339">
            <v>50000</v>
          </cell>
        </row>
        <row r="1340">
          <cell r="D1340">
            <v>30000</v>
          </cell>
        </row>
        <row r="1341">
          <cell r="D1341">
            <v>50000</v>
          </cell>
        </row>
        <row r="1342">
          <cell r="D1342">
            <v>1680</v>
          </cell>
        </row>
        <row r="1343">
          <cell r="D1343">
            <v>25000</v>
          </cell>
        </row>
        <row r="1344">
          <cell r="D1344">
            <v>50000</v>
          </cell>
        </row>
        <row r="1345">
          <cell r="D1345">
            <v>50000</v>
          </cell>
        </row>
        <row r="1346">
          <cell r="D1346">
            <v>1500</v>
          </cell>
        </row>
        <row r="1347">
          <cell r="D1347">
            <v>300</v>
          </cell>
        </row>
        <row r="1348">
          <cell r="D1348">
            <v>4900</v>
          </cell>
        </row>
        <row r="1349">
          <cell r="D1349">
            <v>2500</v>
          </cell>
        </row>
        <row r="1350">
          <cell r="D1350">
            <v>5875</v>
          </cell>
        </row>
        <row r="1351">
          <cell r="D1351">
            <v>5000</v>
          </cell>
        </row>
        <row r="1352">
          <cell r="D1352">
            <v>5000</v>
          </cell>
        </row>
        <row r="1353">
          <cell r="D1353">
            <v>20000</v>
          </cell>
        </row>
        <row r="1354">
          <cell r="D1354">
            <v>10000</v>
          </cell>
        </row>
        <row r="1355">
          <cell r="D1355">
            <v>1000</v>
          </cell>
        </row>
        <row r="1356">
          <cell r="D1356">
            <v>1200</v>
          </cell>
        </row>
        <row r="1357">
          <cell r="D1357">
            <v>2500</v>
          </cell>
        </row>
        <row r="1358">
          <cell r="D1358">
            <v>3400</v>
          </cell>
        </row>
        <row r="1359">
          <cell r="D1359">
            <v>2000</v>
          </cell>
        </row>
        <row r="1360">
          <cell r="D1360">
            <v>3000</v>
          </cell>
        </row>
        <row r="1361">
          <cell r="D1361">
            <v>660</v>
          </cell>
        </row>
        <row r="1362">
          <cell r="D1362">
            <v>1500</v>
          </cell>
        </row>
        <row r="1363">
          <cell r="D1363">
            <v>6000</v>
          </cell>
        </row>
        <row r="1364">
          <cell r="D1364">
            <v>1000</v>
          </cell>
        </row>
        <row r="1365">
          <cell r="D1365">
            <v>200</v>
          </cell>
        </row>
        <row r="1366">
          <cell r="D1366">
            <v>42000</v>
          </cell>
        </row>
        <row r="1367">
          <cell r="D1367">
            <v>7500</v>
          </cell>
        </row>
        <row r="1368">
          <cell r="D1368">
            <v>7500</v>
          </cell>
        </row>
        <row r="1369">
          <cell r="D1369">
            <v>5000</v>
          </cell>
        </row>
        <row r="1370">
          <cell r="D1370">
            <v>5000</v>
          </cell>
        </row>
        <row r="1371">
          <cell r="D1371">
            <v>32360</v>
          </cell>
        </row>
        <row r="1372">
          <cell r="D1372">
            <v>1500</v>
          </cell>
        </row>
        <row r="1373">
          <cell r="D1373">
            <v>6999</v>
          </cell>
        </row>
        <row r="1374">
          <cell r="D1374">
            <v>500</v>
          </cell>
        </row>
        <row r="1375">
          <cell r="D1375">
            <v>10000</v>
          </cell>
        </row>
        <row r="1376">
          <cell r="D1376">
            <v>1500</v>
          </cell>
        </row>
        <row r="1377">
          <cell r="D1377">
            <v>4000</v>
          </cell>
        </row>
        <row r="1378">
          <cell r="D1378">
            <v>3700</v>
          </cell>
        </row>
        <row r="1379">
          <cell r="D1379">
            <v>1300</v>
          </cell>
        </row>
        <row r="1380">
          <cell r="D1380">
            <v>2000</v>
          </cell>
        </row>
        <row r="1381">
          <cell r="D1381">
            <v>10000</v>
          </cell>
        </row>
        <row r="1382">
          <cell r="D1382">
            <v>25</v>
          </cell>
        </row>
        <row r="1383">
          <cell r="D1383">
            <v>5000</v>
          </cell>
        </row>
        <row r="1384">
          <cell r="D1384">
            <v>8000</v>
          </cell>
        </row>
        <row r="1385">
          <cell r="D1385">
            <v>2200</v>
          </cell>
        </row>
        <row r="1386">
          <cell r="D1386">
            <v>3500</v>
          </cell>
        </row>
        <row r="1387">
          <cell r="D1387">
            <v>8000</v>
          </cell>
        </row>
        <row r="1388">
          <cell r="D1388">
            <v>400</v>
          </cell>
        </row>
        <row r="1389">
          <cell r="D1389">
            <v>4000</v>
          </cell>
        </row>
        <row r="1390">
          <cell r="D1390">
            <v>5000</v>
          </cell>
        </row>
        <row r="1391">
          <cell r="D1391">
            <v>500</v>
          </cell>
        </row>
        <row r="1392">
          <cell r="D1392">
            <v>2800</v>
          </cell>
        </row>
        <row r="1393">
          <cell r="D1393">
            <v>500</v>
          </cell>
        </row>
        <row r="1394">
          <cell r="D1394">
            <v>2500</v>
          </cell>
        </row>
        <row r="1395">
          <cell r="D1395">
            <v>10000</v>
          </cell>
        </row>
        <row r="1396">
          <cell r="D1396">
            <v>750</v>
          </cell>
        </row>
        <row r="1397">
          <cell r="D1397">
            <v>3500</v>
          </cell>
        </row>
        <row r="1398">
          <cell r="D1398">
            <v>6000</v>
          </cell>
        </row>
        <row r="1399">
          <cell r="D1399">
            <v>10000</v>
          </cell>
        </row>
        <row r="1400">
          <cell r="D1400">
            <v>4400</v>
          </cell>
        </row>
        <row r="1401">
          <cell r="D1401">
            <v>9000</v>
          </cell>
        </row>
        <row r="1402">
          <cell r="D1402">
            <v>350</v>
          </cell>
        </row>
        <row r="1403">
          <cell r="D1403">
            <v>2500</v>
          </cell>
        </row>
        <row r="1404">
          <cell r="D1404">
            <v>2500</v>
          </cell>
        </row>
        <row r="1405">
          <cell r="D1405">
            <v>4000</v>
          </cell>
        </row>
        <row r="1406">
          <cell r="D1406">
            <v>14500</v>
          </cell>
        </row>
        <row r="1407">
          <cell r="D1407">
            <v>25000</v>
          </cell>
        </row>
        <row r="1408">
          <cell r="D1408">
            <v>12000</v>
          </cell>
        </row>
        <row r="1409">
          <cell r="D1409">
            <v>3000</v>
          </cell>
        </row>
        <row r="1410">
          <cell r="D1410">
            <v>1000</v>
          </cell>
        </row>
        <row r="1411">
          <cell r="D1411">
            <v>4000</v>
          </cell>
        </row>
        <row r="1412">
          <cell r="D1412">
            <v>6000</v>
          </cell>
        </row>
        <row r="1413">
          <cell r="D1413">
            <v>3000</v>
          </cell>
        </row>
        <row r="1414">
          <cell r="D1414">
            <v>7000</v>
          </cell>
        </row>
        <row r="1415">
          <cell r="D1415">
            <v>2000</v>
          </cell>
        </row>
        <row r="1416">
          <cell r="D1416">
            <v>500</v>
          </cell>
        </row>
        <row r="1417">
          <cell r="D1417">
            <v>4400</v>
          </cell>
        </row>
        <row r="1418">
          <cell r="D1418">
            <v>50000</v>
          </cell>
        </row>
        <row r="1419">
          <cell r="D1419">
            <v>4500</v>
          </cell>
        </row>
        <row r="1420">
          <cell r="D1420">
            <v>3000</v>
          </cell>
        </row>
        <row r="1421">
          <cell r="D1421">
            <v>6300</v>
          </cell>
        </row>
        <row r="1422">
          <cell r="D1422">
            <v>110</v>
          </cell>
        </row>
        <row r="1423">
          <cell r="D1423">
            <v>200000</v>
          </cell>
        </row>
        <row r="1424">
          <cell r="D1424">
            <v>25000</v>
          </cell>
        </row>
        <row r="1425">
          <cell r="D1425">
            <v>30000</v>
          </cell>
        </row>
        <row r="1426">
          <cell r="D1426">
            <v>7500</v>
          </cell>
        </row>
        <row r="1427">
          <cell r="D1427">
            <v>13000</v>
          </cell>
        </row>
        <row r="1428">
          <cell r="D1428">
            <v>1000</v>
          </cell>
        </row>
        <row r="1429">
          <cell r="D1429">
            <v>5000</v>
          </cell>
        </row>
        <row r="1430">
          <cell r="D1430">
            <v>1000</v>
          </cell>
        </row>
        <row r="1431">
          <cell r="D1431">
            <v>10000</v>
          </cell>
        </row>
        <row r="1432">
          <cell r="D1432">
            <v>5000</v>
          </cell>
        </row>
        <row r="1433">
          <cell r="D1433">
            <v>17000</v>
          </cell>
        </row>
        <row r="1434">
          <cell r="D1434">
            <v>40000</v>
          </cell>
        </row>
        <row r="1435">
          <cell r="D1435">
            <v>12000</v>
          </cell>
        </row>
        <row r="1436">
          <cell r="D1436">
            <v>82000</v>
          </cell>
        </row>
        <row r="1437">
          <cell r="D1437">
            <v>15000</v>
          </cell>
        </row>
        <row r="1438">
          <cell r="D1438">
            <v>10000</v>
          </cell>
        </row>
        <row r="1439">
          <cell r="D1439">
            <v>3000</v>
          </cell>
        </row>
        <row r="1440">
          <cell r="D1440">
            <v>20000</v>
          </cell>
        </row>
        <row r="1441">
          <cell r="D1441">
            <v>2725</v>
          </cell>
        </row>
        <row r="1442">
          <cell r="D1442">
            <v>13000</v>
          </cell>
        </row>
        <row r="1443">
          <cell r="D1443">
            <v>180000</v>
          </cell>
        </row>
        <row r="1444">
          <cell r="D1444">
            <v>1500</v>
          </cell>
        </row>
        <row r="1445">
          <cell r="D1445">
            <v>13000</v>
          </cell>
        </row>
        <row r="1446">
          <cell r="D1446">
            <v>4950</v>
          </cell>
        </row>
        <row r="1447">
          <cell r="D1447">
            <v>130000</v>
          </cell>
        </row>
        <row r="1448">
          <cell r="D1448">
            <v>900</v>
          </cell>
        </row>
        <row r="1449">
          <cell r="D1449">
            <v>500000</v>
          </cell>
        </row>
        <row r="1450">
          <cell r="D1450">
            <v>200000</v>
          </cell>
        </row>
        <row r="1451">
          <cell r="D1451">
            <v>8888</v>
          </cell>
        </row>
        <row r="1452">
          <cell r="D1452">
            <v>100000</v>
          </cell>
        </row>
        <row r="1453">
          <cell r="D1453">
            <v>18950</v>
          </cell>
        </row>
        <row r="1454">
          <cell r="D1454">
            <v>14000</v>
          </cell>
        </row>
        <row r="1455">
          <cell r="D1455">
            <v>25000</v>
          </cell>
        </row>
        <row r="1456">
          <cell r="D1456">
            <v>1750</v>
          </cell>
        </row>
        <row r="1457">
          <cell r="D1457">
            <v>15000</v>
          </cell>
        </row>
        <row r="1458">
          <cell r="D1458">
            <v>5000</v>
          </cell>
        </row>
        <row r="1459">
          <cell r="D1459">
            <v>6000</v>
          </cell>
        </row>
        <row r="1460">
          <cell r="D1460">
            <v>5000</v>
          </cell>
        </row>
        <row r="1461">
          <cell r="D1461">
            <v>37000</v>
          </cell>
        </row>
        <row r="1462">
          <cell r="D1462">
            <v>25000000</v>
          </cell>
        </row>
        <row r="1463">
          <cell r="D1463">
            <v>15000</v>
          </cell>
        </row>
        <row r="1464">
          <cell r="D1464">
            <v>4000</v>
          </cell>
        </row>
        <row r="1465">
          <cell r="D1465">
            <v>600</v>
          </cell>
        </row>
        <row r="1466">
          <cell r="D1466">
            <v>5000</v>
          </cell>
        </row>
        <row r="1467">
          <cell r="D1467">
            <v>30000</v>
          </cell>
        </row>
        <row r="1468">
          <cell r="D1468">
            <v>16000</v>
          </cell>
        </row>
        <row r="1469">
          <cell r="D1469">
            <v>40000</v>
          </cell>
        </row>
        <row r="1470">
          <cell r="D1470">
            <v>9500</v>
          </cell>
        </row>
        <row r="1471">
          <cell r="D1471">
            <v>44250</v>
          </cell>
        </row>
        <row r="1472">
          <cell r="D1472">
            <v>1500</v>
          </cell>
        </row>
        <row r="1473">
          <cell r="D1473">
            <v>32000</v>
          </cell>
        </row>
        <row r="1474">
          <cell r="D1474">
            <v>25000</v>
          </cell>
        </row>
        <row r="1475">
          <cell r="D1475">
            <v>1500</v>
          </cell>
        </row>
        <row r="1476">
          <cell r="D1476">
            <v>3000</v>
          </cell>
        </row>
        <row r="1477">
          <cell r="D1477">
            <v>15000</v>
          </cell>
        </row>
        <row r="1478">
          <cell r="D1478">
            <v>6000</v>
          </cell>
        </row>
        <row r="1479">
          <cell r="D1479">
            <v>30000</v>
          </cell>
        </row>
        <row r="1480">
          <cell r="D1480">
            <v>50000</v>
          </cell>
        </row>
        <row r="1481">
          <cell r="D1481">
            <v>1600</v>
          </cell>
        </row>
        <row r="1482">
          <cell r="D1482">
            <v>50000</v>
          </cell>
        </row>
        <row r="1483">
          <cell r="D1483">
            <v>5000</v>
          </cell>
        </row>
        <row r="1484">
          <cell r="D1484">
            <v>5000</v>
          </cell>
        </row>
        <row r="1485">
          <cell r="D1485">
            <v>7000</v>
          </cell>
        </row>
        <row r="1486">
          <cell r="D1486">
            <v>2000</v>
          </cell>
        </row>
        <row r="1487">
          <cell r="D1487">
            <v>6700</v>
          </cell>
        </row>
        <row r="1488">
          <cell r="D1488">
            <v>20000</v>
          </cell>
        </row>
        <row r="1489">
          <cell r="D1489">
            <v>10000</v>
          </cell>
        </row>
        <row r="1490">
          <cell r="D1490">
            <v>15000</v>
          </cell>
        </row>
        <row r="1491">
          <cell r="D1491">
            <v>5000</v>
          </cell>
        </row>
        <row r="1492">
          <cell r="D1492">
            <v>2900</v>
          </cell>
        </row>
        <row r="1493">
          <cell r="D1493">
            <v>1200</v>
          </cell>
        </row>
        <row r="1494">
          <cell r="D1494">
            <v>4000</v>
          </cell>
        </row>
        <row r="1495">
          <cell r="D1495">
            <v>2400</v>
          </cell>
        </row>
        <row r="1496">
          <cell r="D1496">
            <v>5000</v>
          </cell>
        </row>
        <row r="1497">
          <cell r="D1497">
            <v>2000</v>
          </cell>
        </row>
        <row r="1498">
          <cell r="D1498">
            <v>1500</v>
          </cell>
        </row>
        <row r="1499">
          <cell r="D1499">
            <v>15000</v>
          </cell>
        </row>
        <row r="1500">
          <cell r="D1500">
            <v>3000</v>
          </cell>
        </row>
        <row r="1501">
          <cell r="D1501">
            <v>2000</v>
          </cell>
        </row>
        <row r="1502">
          <cell r="D1502">
            <v>2800</v>
          </cell>
        </row>
        <row r="1503">
          <cell r="D1503">
            <v>52000</v>
          </cell>
        </row>
        <row r="1504">
          <cell r="D1504">
            <v>22000</v>
          </cell>
        </row>
        <row r="1505">
          <cell r="D1505">
            <v>3750</v>
          </cell>
        </row>
        <row r="1506">
          <cell r="D1506">
            <v>6500</v>
          </cell>
        </row>
        <row r="1507">
          <cell r="D1507">
            <v>16000</v>
          </cell>
        </row>
        <row r="1508">
          <cell r="D1508">
            <v>1500</v>
          </cell>
        </row>
        <row r="1509">
          <cell r="D1509">
            <v>1200</v>
          </cell>
        </row>
        <row r="1510">
          <cell r="D1510">
            <v>18500</v>
          </cell>
        </row>
        <row r="1511">
          <cell r="D1511">
            <v>17500</v>
          </cell>
        </row>
        <row r="1512">
          <cell r="D1512">
            <v>16000</v>
          </cell>
        </row>
        <row r="1513">
          <cell r="D1513">
            <v>14000</v>
          </cell>
        </row>
        <row r="1514">
          <cell r="D1514">
            <v>3500</v>
          </cell>
        </row>
        <row r="1515">
          <cell r="D1515">
            <v>8000</v>
          </cell>
        </row>
        <row r="1516">
          <cell r="D1516">
            <v>25000</v>
          </cell>
        </row>
        <row r="1517">
          <cell r="D1517">
            <v>300000</v>
          </cell>
        </row>
        <row r="1518">
          <cell r="D1518">
            <v>17000</v>
          </cell>
        </row>
        <row r="1519">
          <cell r="D1519">
            <v>15000</v>
          </cell>
        </row>
        <row r="1520">
          <cell r="D1520">
            <v>15000</v>
          </cell>
        </row>
        <row r="1521">
          <cell r="D1521">
            <v>9000</v>
          </cell>
        </row>
        <row r="1522">
          <cell r="D1522">
            <v>18000</v>
          </cell>
        </row>
        <row r="1523">
          <cell r="D1523">
            <v>37500</v>
          </cell>
        </row>
        <row r="1524">
          <cell r="D1524">
            <v>43500</v>
          </cell>
        </row>
        <row r="1525">
          <cell r="D1525">
            <v>18500</v>
          </cell>
        </row>
        <row r="1526">
          <cell r="D1526">
            <v>3000</v>
          </cell>
        </row>
        <row r="1527">
          <cell r="D1527">
            <v>2600</v>
          </cell>
        </row>
        <row r="1528">
          <cell r="D1528">
            <v>23000</v>
          </cell>
        </row>
        <row r="1529">
          <cell r="D1529">
            <v>3500</v>
          </cell>
        </row>
        <row r="1530">
          <cell r="D1530">
            <v>3000</v>
          </cell>
        </row>
        <row r="1531">
          <cell r="D1531">
            <v>19000</v>
          </cell>
        </row>
        <row r="1532">
          <cell r="D1532">
            <v>35000</v>
          </cell>
        </row>
        <row r="1533">
          <cell r="D1533">
            <v>2350</v>
          </cell>
        </row>
        <row r="1534">
          <cell r="D1534">
            <v>5000</v>
          </cell>
        </row>
        <row r="1535">
          <cell r="D1535">
            <v>45000</v>
          </cell>
        </row>
        <row r="1536">
          <cell r="D1536">
            <v>7500</v>
          </cell>
        </row>
        <row r="1537">
          <cell r="D1537">
            <v>4000</v>
          </cell>
        </row>
        <row r="1538">
          <cell r="D1538">
            <v>12000</v>
          </cell>
        </row>
        <row r="1539">
          <cell r="D1539">
            <v>12000</v>
          </cell>
        </row>
        <row r="1540">
          <cell r="D1540">
            <v>7000</v>
          </cell>
        </row>
        <row r="1541">
          <cell r="D1541">
            <v>20000</v>
          </cell>
        </row>
        <row r="1542">
          <cell r="D1542">
            <v>15000</v>
          </cell>
        </row>
        <row r="1543">
          <cell r="D1543">
            <v>18000</v>
          </cell>
        </row>
        <row r="1544">
          <cell r="D1544">
            <v>500</v>
          </cell>
        </row>
        <row r="1545">
          <cell r="D1545">
            <v>2250</v>
          </cell>
        </row>
        <row r="1546">
          <cell r="D1546">
            <v>1000</v>
          </cell>
        </row>
        <row r="1547">
          <cell r="D1547">
            <v>3000</v>
          </cell>
        </row>
        <row r="1548">
          <cell r="D1548">
            <v>1000</v>
          </cell>
        </row>
        <row r="1549">
          <cell r="D1549">
            <v>20</v>
          </cell>
        </row>
        <row r="1550">
          <cell r="D1550">
            <v>700</v>
          </cell>
        </row>
        <row r="1551">
          <cell r="D1551">
            <v>500</v>
          </cell>
        </row>
        <row r="1552">
          <cell r="D1552">
            <v>750</v>
          </cell>
        </row>
        <row r="1553">
          <cell r="D1553">
            <v>3500</v>
          </cell>
        </row>
        <row r="1554">
          <cell r="D1554">
            <v>4300</v>
          </cell>
        </row>
        <row r="1555">
          <cell r="D1555">
            <v>6000</v>
          </cell>
        </row>
        <row r="1556">
          <cell r="D1556">
            <v>20000</v>
          </cell>
        </row>
        <row r="1557">
          <cell r="D1557">
            <v>750</v>
          </cell>
        </row>
        <row r="1558">
          <cell r="D1558">
            <v>1500</v>
          </cell>
        </row>
        <row r="1559">
          <cell r="D1559">
            <v>2500</v>
          </cell>
        </row>
        <row r="1560">
          <cell r="D1560">
            <v>750</v>
          </cell>
        </row>
        <row r="1561">
          <cell r="D1561">
            <v>15000</v>
          </cell>
        </row>
        <row r="1562">
          <cell r="D1562">
            <v>2500</v>
          </cell>
        </row>
        <row r="1563">
          <cell r="D1563">
            <v>10000</v>
          </cell>
        </row>
        <row r="1564">
          <cell r="D1564">
            <v>4000</v>
          </cell>
        </row>
        <row r="1565">
          <cell r="D1565">
            <v>6000</v>
          </cell>
        </row>
        <row r="1566">
          <cell r="D1566">
            <v>10000</v>
          </cell>
        </row>
        <row r="1567">
          <cell r="D1567">
            <v>4000</v>
          </cell>
        </row>
        <row r="1568">
          <cell r="D1568">
            <v>30000</v>
          </cell>
        </row>
        <row r="1569">
          <cell r="D1569">
            <v>8500</v>
          </cell>
        </row>
        <row r="1570">
          <cell r="D1570">
            <v>25000</v>
          </cell>
        </row>
        <row r="1571">
          <cell r="D1571">
            <v>30000</v>
          </cell>
        </row>
        <row r="1572">
          <cell r="D1572">
            <v>6000</v>
          </cell>
        </row>
        <row r="1573">
          <cell r="D1573">
            <v>12100</v>
          </cell>
        </row>
        <row r="1574">
          <cell r="D1574">
            <v>2500</v>
          </cell>
        </row>
        <row r="1575">
          <cell r="D1575">
            <v>9000</v>
          </cell>
        </row>
        <row r="1576">
          <cell r="D1576">
            <v>10000</v>
          </cell>
        </row>
        <row r="1577">
          <cell r="D1577">
            <v>10000</v>
          </cell>
        </row>
        <row r="1578">
          <cell r="D1578">
            <v>5000</v>
          </cell>
        </row>
        <row r="1579">
          <cell r="D1579">
            <v>10000</v>
          </cell>
        </row>
        <row r="1580">
          <cell r="D1580">
            <v>1897</v>
          </cell>
        </row>
        <row r="1581">
          <cell r="D1581">
            <v>3333</v>
          </cell>
        </row>
        <row r="1582">
          <cell r="D1582">
            <v>1750</v>
          </cell>
        </row>
        <row r="1583">
          <cell r="D1583">
            <v>1000</v>
          </cell>
        </row>
        <row r="1584">
          <cell r="D1584">
            <v>1000</v>
          </cell>
        </row>
        <row r="1585">
          <cell r="D1585">
            <v>20000</v>
          </cell>
        </row>
        <row r="1586">
          <cell r="D1586">
            <v>1200</v>
          </cell>
        </row>
        <row r="1587">
          <cell r="D1587">
            <v>2000</v>
          </cell>
        </row>
        <row r="1588">
          <cell r="D1588">
            <v>1500</v>
          </cell>
        </row>
        <row r="1589">
          <cell r="D1589">
            <v>7500</v>
          </cell>
        </row>
        <row r="1590">
          <cell r="D1590">
            <v>516</v>
          </cell>
        </row>
        <row r="1591">
          <cell r="D1591">
            <v>1200</v>
          </cell>
        </row>
        <row r="1592">
          <cell r="D1592">
            <v>60000</v>
          </cell>
        </row>
        <row r="1593">
          <cell r="D1593">
            <v>14000</v>
          </cell>
        </row>
        <row r="1594">
          <cell r="D1594">
            <v>25</v>
          </cell>
        </row>
        <row r="1595">
          <cell r="D1595">
            <v>22000</v>
          </cell>
        </row>
        <row r="1596">
          <cell r="D1596">
            <v>1000</v>
          </cell>
        </row>
        <row r="1597">
          <cell r="D1597">
            <v>100000</v>
          </cell>
        </row>
        <row r="1598">
          <cell r="D1598">
            <v>3250</v>
          </cell>
        </row>
        <row r="1599">
          <cell r="D1599">
            <v>15000</v>
          </cell>
        </row>
        <row r="1600">
          <cell r="D1600">
            <v>800</v>
          </cell>
        </row>
        <row r="1601">
          <cell r="D1601">
            <v>500</v>
          </cell>
        </row>
        <row r="1602">
          <cell r="D1602">
            <v>5000</v>
          </cell>
        </row>
        <row r="1603">
          <cell r="D1603">
            <v>2500</v>
          </cell>
        </row>
        <row r="1604">
          <cell r="D1604">
            <v>1500</v>
          </cell>
        </row>
        <row r="1605">
          <cell r="D1605">
            <v>2000</v>
          </cell>
        </row>
        <row r="1606">
          <cell r="D1606">
            <v>2800</v>
          </cell>
        </row>
        <row r="1607">
          <cell r="D1607">
            <v>6000</v>
          </cell>
        </row>
        <row r="1608">
          <cell r="D1608">
            <v>8000</v>
          </cell>
        </row>
        <row r="1609">
          <cell r="D1609">
            <v>10000</v>
          </cell>
        </row>
        <row r="1610">
          <cell r="D1610">
            <v>1200</v>
          </cell>
        </row>
        <row r="1611">
          <cell r="D1611">
            <v>1500</v>
          </cell>
        </row>
        <row r="1612">
          <cell r="D1612">
            <v>2000</v>
          </cell>
        </row>
        <row r="1613">
          <cell r="D1613">
            <v>800</v>
          </cell>
        </row>
        <row r="1614">
          <cell r="D1614">
            <v>500</v>
          </cell>
        </row>
        <row r="1615">
          <cell r="D1615">
            <v>1000</v>
          </cell>
        </row>
        <row r="1616">
          <cell r="D1616">
            <v>5000</v>
          </cell>
        </row>
        <row r="1617">
          <cell r="D1617">
            <v>8000</v>
          </cell>
        </row>
        <row r="1618">
          <cell r="D1618">
            <v>10000</v>
          </cell>
        </row>
        <row r="1619">
          <cell r="D1619">
            <v>7000</v>
          </cell>
        </row>
        <row r="1620">
          <cell r="D1620">
            <v>1500</v>
          </cell>
        </row>
        <row r="1621">
          <cell r="D1621">
            <v>1500</v>
          </cell>
        </row>
        <row r="1622">
          <cell r="D1622">
            <v>1000</v>
          </cell>
        </row>
        <row r="1623">
          <cell r="D1623">
            <v>5000</v>
          </cell>
        </row>
        <row r="1624">
          <cell r="D1624">
            <v>6900</v>
          </cell>
        </row>
        <row r="1625">
          <cell r="D1625">
            <v>750</v>
          </cell>
        </row>
        <row r="1626">
          <cell r="D1626">
            <v>1000</v>
          </cell>
        </row>
        <row r="1627">
          <cell r="D1627">
            <v>7500</v>
          </cell>
        </row>
        <row r="1628">
          <cell r="D1628">
            <v>8000</v>
          </cell>
        </row>
        <row r="1629">
          <cell r="D1629">
            <v>2000</v>
          </cell>
        </row>
        <row r="1630">
          <cell r="D1630">
            <v>4000</v>
          </cell>
        </row>
        <row r="1631">
          <cell r="D1631">
            <v>6000</v>
          </cell>
        </row>
        <row r="1632">
          <cell r="D1632">
            <v>4000</v>
          </cell>
        </row>
        <row r="1633">
          <cell r="D1633">
            <v>10000</v>
          </cell>
        </row>
        <row r="1634">
          <cell r="D1634">
            <v>4000</v>
          </cell>
        </row>
        <row r="1635">
          <cell r="D1635">
            <v>10000</v>
          </cell>
        </row>
        <row r="1636">
          <cell r="D1636">
            <v>2000</v>
          </cell>
        </row>
        <row r="1637">
          <cell r="D1637">
            <v>2000</v>
          </cell>
        </row>
        <row r="1638">
          <cell r="D1638">
            <v>4500</v>
          </cell>
        </row>
        <row r="1639">
          <cell r="D1639">
            <v>500</v>
          </cell>
        </row>
        <row r="1640">
          <cell r="D1640">
            <v>1000</v>
          </cell>
        </row>
        <row r="1641">
          <cell r="D1641">
            <v>1800</v>
          </cell>
        </row>
        <row r="1642">
          <cell r="D1642">
            <v>400</v>
          </cell>
        </row>
        <row r="1643">
          <cell r="D1643">
            <v>2500</v>
          </cell>
        </row>
        <row r="1644">
          <cell r="D1644">
            <v>1200</v>
          </cell>
        </row>
        <row r="1645">
          <cell r="D1645">
            <v>5000</v>
          </cell>
        </row>
        <row r="1646">
          <cell r="D1646">
            <v>10000</v>
          </cell>
        </row>
        <row r="1647">
          <cell r="D1647">
            <v>5000</v>
          </cell>
        </row>
        <row r="1648">
          <cell r="D1648">
            <v>2000</v>
          </cell>
        </row>
        <row r="1649">
          <cell r="D1649">
            <v>5000</v>
          </cell>
        </row>
        <row r="1650">
          <cell r="D1650">
            <v>2300</v>
          </cell>
        </row>
        <row r="1651">
          <cell r="D1651">
            <v>3800</v>
          </cell>
        </row>
        <row r="1652">
          <cell r="D1652">
            <v>2000</v>
          </cell>
        </row>
        <row r="1653">
          <cell r="D1653">
            <v>2000</v>
          </cell>
        </row>
        <row r="1654">
          <cell r="D1654">
            <v>4500</v>
          </cell>
        </row>
        <row r="1655">
          <cell r="D1655">
            <v>5000</v>
          </cell>
        </row>
        <row r="1656">
          <cell r="D1656">
            <v>1100</v>
          </cell>
        </row>
        <row r="1657">
          <cell r="D1657">
            <v>1500</v>
          </cell>
        </row>
        <row r="1658">
          <cell r="D1658">
            <v>7500</v>
          </cell>
        </row>
        <row r="1659">
          <cell r="D1659">
            <v>25000</v>
          </cell>
        </row>
        <row r="1660">
          <cell r="D1660">
            <v>6000</v>
          </cell>
        </row>
        <row r="1661">
          <cell r="D1661">
            <v>500</v>
          </cell>
        </row>
        <row r="1662">
          <cell r="D1662">
            <v>80</v>
          </cell>
        </row>
        <row r="1663">
          <cell r="D1663">
            <v>7900</v>
          </cell>
        </row>
        <row r="1664">
          <cell r="D1664">
            <v>8000</v>
          </cell>
        </row>
        <row r="1665">
          <cell r="D1665">
            <v>1000</v>
          </cell>
        </row>
        <row r="1666">
          <cell r="D1666">
            <v>2500</v>
          </cell>
        </row>
        <row r="1667">
          <cell r="D1667">
            <v>3500</v>
          </cell>
        </row>
        <row r="1668">
          <cell r="D1668">
            <v>2500</v>
          </cell>
        </row>
        <row r="1669">
          <cell r="D1669">
            <v>3400</v>
          </cell>
        </row>
        <row r="1670">
          <cell r="D1670">
            <v>8000</v>
          </cell>
        </row>
        <row r="1671">
          <cell r="D1671">
            <v>2000</v>
          </cell>
        </row>
        <row r="1672">
          <cell r="D1672">
            <v>1000</v>
          </cell>
        </row>
        <row r="1673">
          <cell r="D1673">
            <v>2000</v>
          </cell>
        </row>
        <row r="1674">
          <cell r="D1674">
            <v>1700</v>
          </cell>
        </row>
        <row r="1675">
          <cell r="D1675">
            <v>2100</v>
          </cell>
        </row>
        <row r="1676">
          <cell r="D1676">
            <v>5000</v>
          </cell>
        </row>
        <row r="1677">
          <cell r="D1677">
            <v>1000</v>
          </cell>
        </row>
        <row r="1678">
          <cell r="D1678">
            <v>3000</v>
          </cell>
        </row>
        <row r="1679">
          <cell r="D1679">
            <v>6000</v>
          </cell>
        </row>
        <row r="1680">
          <cell r="D1680">
            <v>1500</v>
          </cell>
        </row>
        <row r="1681">
          <cell r="D1681">
            <v>2000</v>
          </cell>
        </row>
        <row r="1682">
          <cell r="D1682">
            <v>1000</v>
          </cell>
        </row>
        <row r="1683">
          <cell r="D1683">
            <v>65000</v>
          </cell>
        </row>
        <row r="1684">
          <cell r="D1684">
            <v>6000</v>
          </cell>
        </row>
        <row r="1685">
          <cell r="D1685">
            <v>3500</v>
          </cell>
        </row>
        <row r="1686">
          <cell r="D1686">
            <v>8000</v>
          </cell>
        </row>
        <row r="1687">
          <cell r="D1687">
            <v>350</v>
          </cell>
        </row>
        <row r="1688">
          <cell r="D1688">
            <v>5000</v>
          </cell>
        </row>
        <row r="1689">
          <cell r="D1689">
            <v>10000</v>
          </cell>
        </row>
        <row r="1690">
          <cell r="D1690">
            <v>4000</v>
          </cell>
        </row>
        <row r="1691">
          <cell r="D1691">
            <v>2400</v>
          </cell>
        </row>
        <row r="1692">
          <cell r="D1692">
            <v>2500</v>
          </cell>
        </row>
        <row r="1693">
          <cell r="D1693">
            <v>30000</v>
          </cell>
        </row>
        <row r="1694">
          <cell r="D1694">
            <v>5000</v>
          </cell>
        </row>
        <row r="1695">
          <cell r="D1695">
            <v>3000</v>
          </cell>
        </row>
        <row r="1696">
          <cell r="D1696">
            <v>10000</v>
          </cell>
        </row>
        <row r="1697">
          <cell r="D1697">
            <v>12000</v>
          </cell>
        </row>
        <row r="1698">
          <cell r="D1698">
            <v>300000</v>
          </cell>
        </row>
        <row r="1699">
          <cell r="D1699">
            <v>12500</v>
          </cell>
        </row>
        <row r="1700">
          <cell r="D1700">
            <v>125000</v>
          </cell>
        </row>
        <row r="1701">
          <cell r="D1701">
            <v>5105</v>
          </cell>
        </row>
        <row r="1702">
          <cell r="D1702">
            <v>20000</v>
          </cell>
        </row>
        <row r="1703">
          <cell r="D1703">
            <v>5050</v>
          </cell>
        </row>
        <row r="1704">
          <cell r="D1704">
            <v>16500</v>
          </cell>
        </row>
        <row r="1705">
          <cell r="D1705">
            <v>5000</v>
          </cell>
        </row>
        <row r="1706">
          <cell r="D1706">
            <v>2000</v>
          </cell>
        </row>
        <row r="1707">
          <cell r="D1707">
            <v>2000</v>
          </cell>
        </row>
        <row r="1708">
          <cell r="D1708">
            <v>5500</v>
          </cell>
        </row>
        <row r="1709">
          <cell r="D1709">
            <v>5000</v>
          </cell>
        </row>
        <row r="1710">
          <cell r="D1710">
            <v>7000</v>
          </cell>
        </row>
        <row r="1711">
          <cell r="D1711">
            <v>1750</v>
          </cell>
        </row>
        <row r="1712">
          <cell r="D1712">
            <v>5000</v>
          </cell>
        </row>
        <row r="1713">
          <cell r="D1713">
            <v>10000</v>
          </cell>
        </row>
        <row r="1714">
          <cell r="D1714">
            <v>5000</v>
          </cell>
        </row>
        <row r="1715">
          <cell r="D1715">
            <v>3000</v>
          </cell>
        </row>
        <row r="1716">
          <cell r="D1716">
            <v>25000</v>
          </cell>
        </row>
        <row r="1717">
          <cell r="D1717">
            <v>5000</v>
          </cell>
        </row>
        <row r="1718">
          <cell r="D1718">
            <v>2000</v>
          </cell>
        </row>
        <row r="1719">
          <cell r="D1719">
            <v>3265</v>
          </cell>
        </row>
        <row r="1720">
          <cell r="D1720">
            <v>35000</v>
          </cell>
        </row>
        <row r="1721">
          <cell r="D1721">
            <v>4000</v>
          </cell>
        </row>
        <row r="1722">
          <cell r="D1722">
            <v>4000</v>
          </cell>
        </row>
        <row r="1723">
          <cell r="D1723">
            <v>5000</v>
          </cell>
        </row>
        <row r="1724">
          <cell r="D1724">
            <v>2880</v>
          </cell>
        </row>
        <row r="1725">
          <cell r="D1725">
            <v>10000</v>
          </cell>
        </row>
        <row r="1726">
          <cell r="D1726">
            <v>6000</v>
          </cell>
        </row>
        <row r="1727">
          <cell r="D1727">
            <v>5500</v>
          </cell>
        </row>
        <row r="1728">
          <cell r="D1728">
            <v>6500</v>
          </cell>
        </row>
        <row r="1729">
          <cell r="D1729">
            <v>3000</v>
          </cell>
        </row>
        <row r="1730">
          <cell r="D1730">
            <v>1250</v>
          </cell>
        </row>
        <row r="1731">
          <cell r="D1731">
            <v>10000</v>
          </cell>
        </row>
        <row r="1732">
          <cell r="D1732">
            <v>3000</v>
          </cell>
        </row>
        <row r="1733">
          <cell r="D1733">
            <v>1000</v>
          </cell>
        </row>
        <row r="1734">
          <cell r="D1734">
            <v>4000</v>
          </cell>
        </row>
        <row r="1735">
          <cell r="D1735">
            <v>10000</v>
          </cell>
        </row>
        <row r="1736">
          <cell r="D1736">
            <v>4500</v>
          </cell>
        </row>
        <row r="1737">
          <cell r="D1737">
            <v>1000</v>
          </cell>
        </row>
        <row r="1738">
          <cell r="D1738">
            <v>3000</v>
          </cell>
        </row>
        <row r="1739">
          <cell r="D1739">
            <v>4000</v>
          </cell>
        </row>
        <row r="1740">
          <cell r="D1740">
            <v>5000</v>
          </cell>
        </row>
        <row r="1741">
          <cell r="D1741">
            <v>1000</v>
          </cell>
        </row>
        <row r="1742">
          <cell r="D1742">
            <v>3000</v>
          </cell>
        </row>
        <row r="1743">
          <cell r="D1743">
            <v>1200</v>
          </cell>
        </row>
        <row r="1744">
          <cell r="D1744">
            <v>2000</v>
          </cell>
        </row>
        <row r="1745">
          <cell r="D1745">
            <v>6000</v>
          </cell>
        </row>
        <row r="1746">
          <cell r="D1746">
            <v>5500</v>
          </cell>
        </row>
        <row r="1747">
          <cell r="D1747">
            <v>7000</v>
          </cell>
        </row>
        <row r="1748">
          <cell r="D1748">
            <v>15000</v>
          </cell>
        </row>
        <row r="1749">
          <cell r="D1749">
            <v>9000</v>
          </cell>
        </row>
        <row r="1750">
          <cell r="D1750">
            <v>50000</v>
          </cell>
        </row>
        <row r="1751">
          <cell r="D1751">
            <v>10050</v>
          </cell>
        </row>
        <row r="1752">
          <cell r="D1752">
            <v>5000</v>
          </cell>
        </row>
        <row r="1753">
          <cell r="D1753">
            <v>10000</v>
          </cell>
        </row>
        <row r="1754">
          <cell r="D1754">
            <v>1200</v>
          </cell>
        </row>
        <row r="1755">
          <cell r="D1755">
            <v>15000</v>
          </cell>
        </row>
        <row r="1756">
          <cell r="D1756">
            <v>8500</v>
          </cell>
        </row>
        <row r="1757">
          <cell r="D1757">
            <v>25</v>
          </cell>
        </row>
        <row r="1758">
          <cell r="D1758">
            <v>5500</v>
          </cell>
        </row>
        <row r="1759">
          <cell r="D1759">
            <v>5000</v>
          </cell>
        </row>
        <row r="1760">
          <cell r="D1760">
            <v>1000</v>
          </cell>
        </row>
        <row r="1761">
          <cell r="D1761">
            <v>5000</v>
          </cell>
        </row>
        <row r="1762">
          <cell r="D1762">
            <v>5000</v>
          </cell>
        </row>
        <row r="1763">
          <cell r="D1763">
            <v>100</v>
          </cell>
        </row>
        <row r="1764">
          <cell r="D1764">
            <v>100</v>
          </cell>
        </row>
        <row r="1765">
          <cell r="D1765">
            <v>12000</v>
          </cell>
        </row>
        <row r="1766">
          <cell r="D1766">
            <v>11000</v>
          </cell>
        </row>
        <row r="1767">
          <cell r="D1767">
            <v>12500</v>
          </cell>
        </row>
        <row r="1768">
          <cell r="D1768">
            <v>1500</v>
          </cell>
        </row>
        <row r="1769">
          <cell r="D1769">
            <v>5000</v>
          </cell>
        </row>
        <row r="1770">
          <cell r="D1770">
            <v>5000</v>
          </cell>
        </row>
        <row r="1771">
          <cell r="D1771">
            <v>40000</v>
          </cell>
        </row>
        <row r="1772">
          <cell r="D1772">
            <v>24500</v>
          </cell>
        </row>
        <row r="1773">
          <cell r="D1773">
            <v>4200</v>
          </cell>
        </row>
        <row r="1774">
          <cell r="D1774">
            <v>5500</v>
          </cell>
        </row>
        <row r="1775">
          <cell r="D1775">
            <v>30000</v>
          </cell>
        </row>
        <row r="1776">
          <cell r="D1776">
            <v>2500</v>
          </cell>
        </row>
        <row r="1777">
          <cell r="D1777">
            <v>32500</v>
          </cell>
        </row>
        <row r="1778">
          <cell r="D1778">
            <v>5000</v>
          </cell>
        </row>
        <row r="1779">
          <cell r="D1779">
            <v>4800</v>
          </cell>
        </row>
        <row r="1780">
          <cell r="D1780">
            <v>50000</v>
          </cell>
        </row>
        <row r="1781">
          <cell r="D1781">
            <v>11000</v>
          </cell>
        </row>
        <row r="1782">
          <cell r="D1782">
            <v>30000</v>
          </cell>
        </row>
        <row r="1783">
          <cell r="D1783">
            <v>5500</v>
          </cell>
        </row>
        <row r="1784">
          <cell r="D1784">
            <v>35000</v>
          </cell>
        </row>
        <row r="1785">
          <cell r="D1785">
            <v>40000</v>
          </cell>
        </row>
        <row r="1786">
          <cell r="D1786">
            <v>5000</v>
          </cell>
        </row>
        <row r="1787">
          <cell r="D1787">
            <v>24000</v>
          </cell>
        </row>
        <row r="1788">
          <cell r="D1788">
            <v>1900</v>
          </cell>
        </row>
        <row r="1789">
          <cell r="D1789">
            <v>10000</v>
          </cell>
        </row>
        <row r="1790">
          <cell r="D1790">
            <v>5500</v>
          </cell>
        </row>
        <row r="1791">
          <cell r="D1791">
            <v>8000</v>
          </cell>
        </row>
        <row r="1792">
          <cell r="D1792">
            <v>33000</v>
          </cell>
        </row>
        <row r="1793">
          <cell r="D1793">
            <v>3000</v>
          </cell>
        </row>
        <row r="1794">
          <cell r="D1794">
            <v>25000</v>
          </cell>
        </row>
        <row r="1795">
          <cell r="D1795">
            <v>3000</v>
          </cell>
        </row>
        <row r="1796">
          <cell r="D1796">
            <v>9000</v>
          </cell>
        </row>
        <row r="1797">
          <cell r="D1797">
            <v>28000</v>
          </cell>
        </row>
        <row r="1798">
          <cell r="D1798">
            <v>19000</v>
          </cell>
        </row>
        <row r="1799">
          <cell r="D1799">
            <v>10000</v>
          </cell>
        </row>
        <row r="1800">
          <cell r="D1800">
            <v>16000</v>
          </cell>
        </row>
        <row r="1801">
          <cell r="D1801">
            <v>4000</v>
          </cell>
        </row>
        <row r="1802">
          <cell r="D1802">
            <v>46260</v>
          </cell>
        </row>
        <row r="1803">
          <cell r="D1803">
            <v>17000</v>
          </cell>
        </row>
        <row r="1804">
          <cell r="D1804">
            <v>3500</v>
          </cell>
        </row>
        <row r="1805">
          <cell r="D1805">
            <v>17500</v>
          </cell>
        </row>
        <row r="1806">
          <cell r="D1806">
            <v>15500</v>
          </cell>
        </row>
        <row r="1807">
          <cell r="D1807">
            <v>22500</v>
          </cell>
        </row>
        <row r="1808">
          <cell r="D1808">
            <v>20000</v>
          </cell>
        </row>
        <row r="1809">
          <cell r="D1809">
            <v>5000</v>
          </cell>
        </row>
        <row r="1810">
          <cell r="D1810">
            <v>28000</v>
          </cell>
        </row>
        <row r="1811">
          <cell r="D1811">
            <v>3500</v>
          </cell>
        </row>
        <row r="1812">
          <cell r="D1812">
            <v>450</v>
          </cell>
        </row>
        <row r="1813">
          <cell r="D1813">
            <v>54000</v>
          </cell>
        </row>
        <row r="1814">
          <cell r="D1814">
            <v>6500</v>
          </cell>
        </row>
        <row r="1815">
          <cell r="D1815">
            <v>8750</v>
          </cell>
        </row>
        <row r="1816">
          <cell r="D1816">
            <v>12000</v>
          </cell>
        </row>
        <row r="1817">
          <cell r="D1817">
            <v>3000</v>
          </cell>
        </row>
        <row r="1818">
          <cell r="D1818">
            <v>25000</v>
          </cell>
        </row>
        <row r="1819">
          <cell r="D1819">
            <v>18000</v>
          </cell>
        </row>
        <row r="1820">
          <cell r="D1820">
            <v>15000</v>
          </cell>
        </row>
        <row r="1821">
          <cell r="D1821">
            <v>1200</v>
          </cell>
        </row>
        <row r="1822">
          <cell r="D1822">
            <v>26000</v>
          </cell>
        </row>
        <row r="1823">
          <cell r="D1823">
            <v>2500</v>
          </cell>
        </row>
        <row r="1824">
          <cell r="D1824">
            <v>300</v>
          </cell>
        </row>
        <row r="1825">
          <cell r="D1825">
            <v>700</v>
          </cell>
        </row>
        <row r="1826">
          <cell r="D1826">
            <v>3000</v>
          </cell>
        </row>
        <row r="1827">
          <cell r="D1827">
            <v>2000</v>
          </cell>
        </row>
        <row r="1828">
          <cell r="D1828">
            <v>2000</v>
          </cell>
        </row>
        <row r="1829">
          <cell r="D1829">
            <v>8000</v>
          </cell>
        </row>
        <row r="1830">
          <cell r="D1830">
            <v>20000</v>
          </cell>
        </row>
        <row r="1831">
          <cell r="D1831">
            <v>1500</v>
          </cell>
        </row>
        <row r="1832">
          <cell r="D1832">
            <v>15000</v>
          </cell>
        </row>
        <row r="1833">
          <cell r="D1833">
            <v>1000</v>
          </cell>
        </row>
        <row r="1834">
          <cell r="D1834">
            <v>350</v>
          </cell>
        </row>
        <row r="1835">
          <cell r="D1835">
            <v>400</v>
          </cell>
        </row>
        <row r="1836">
          <cell r="D1836">
            <v>10000</v>
          </cell>
        </row>
        <row r="1837">
          <cell r="D1837">
            <v>500</v>
          </cell>
        </row>
        <row r="1838">
          <cell r="D1838">
            <v>5000</v>
          </cell>
        </row>
        <row r="1839">
          <cell r="D1839">
            <v>600</v>
          </cell>
        </row>
        <row r="1840">
          <cell r="D1840">
            <v>1000</v>
          </cell>
        </row>
        <row r="1841">
          <cell r="D1841">
            <v>1000</v>
          </cell>
        </row>
        <row r="1842">
          <cell r="D1842">
            <v>900</v>
          </cell>
        </row>
        <row r="1843">
          <cell r="D1843">
            <v>2000</v>
          </cell>
        </row>
        <row r="1844">
          <cell r="D1844">
            <v>2000</v>
          </cell>
        </row>
        <row r="1845">
          <cell r="D1845">
            <v>10000</v>
          </cell>
        </row>
        <row r="1846">
          <cell r="D1846">
            <v>1500</v>
          </cell>
        </row>
        <row r="1847">
          <cell r="D1847">
            <v>1000</v>
          </cell>
        </row>
        <row r="1848">
          <cell r="D1848">
            <v>15000</v>
          </cell>
        </row>
        <row r="1849">
          <cell r="D1849">
            <v>2500</v>
          </cell>
        </row>
        <row r="1850">
          <cell r="D1850">
            <v>3000</v>
          </cell>
        </row>
        <row r="1851">
          <cell r="D1851">
            <v>300</v>
          </cell>
        </row>
        <row r="1852">
          <cell r="D1852">
            <v>9000</v>
          </cell>
        </row>
        <row r="1853">
          <cell r="D1853">
            <v>1300</v>
          </cell>
        </row>
        <row r="1854">
          <cell r="D1854">
            <v>15000</v>
          </cell>
        </row>
        <row r="1855">
          <cell r="D1855">
            <v>800</v>
          </cell>
        </row>
        <row r="1856">
          <cell r="D1856">
            <v>15000</v>
          </cell>
        </row>
        <row r="1857">
          <cell r="D1857">
            <v>8750</v>
          </cell>
        </row>
        <row r="1858">
          <cell r="D1858">
            <v>2000</v>
          </cell>
        </row>
        <row r="1859">
          <cell r="D1859">
            <v>3000</v>
          </cell>
        </row>
        <row r="1860">
          <cell r="D1860">
            <v>5555.55</v>
          </cell>
        </row>
        <row r="1861">
          <cell r="D1861">
            <v>3000</v>
          </cell>
        </row>
        <row r="1862">
          <cell r="D1862">
            <v>750</v>
          </cell>
        </row>
        <row r="1863">
          <cell r="D1863">
            <v>250000</v>
          </cell>
        </row>
        <row r="1864">
          <cell r="D1864">
            <v>18000</v>
          </cell>
        </row>
        <row r="1865">
          <cell r="D1865">
            <v>2500</v>
          </cell>
        </row>
        <row r="1866">
          <cell r="D1866">
            <v>6500</v>
          </cell>
        </row>
        <row r="1867">
          <cell r="D1867">
            <v>110000</v>
          </cell>
        </row>
        <row r="1868">
          <cell r="D1868">
            <v>25000</v>
          </cell>
        </row>
        <row r="1869">
          <cell r="D1869">
            <v>20000</v>
          </cell>
        </row>
        <row r="1870">
          <cell r="D1870">
            <v>25000</v>
          </cell>
        </row>
        <row r="1871">
          <cell r="D1871">
            <v>10000</v>
          </cell>
        </row>
        <row r="1872">
          <cell r="D1872">
            <v>3500</v>
          </cell>
        </row>
        <row r="1873">
          <cell r="D1873">
            <v>6500</v>
          </cell>
        </row>
        <row r="1874">
          <cell r="D1874">
            <v>20000</v>
          </cell>
        </row>
        <row r="1875">
          <cell r="D1875">
            <v>8000</v>
          </cell>
        </row>
        <row r="1876">
          <cell r="D1876">
            <v>160000</v>
          </cell>
        </row>
        <row r="1877">
          <cell r="D1877">
            <v>10000</v>
          </cell>
        </row>
        <row r="1878">
          <cell r="D1878">
            <v>280</v>
          </cell>
        </row>
        <row r="1879">
          <cell r="D1879">
            <v>60</v>
          </cell>
        </row>
        <row r="1880">
          <cell r="D1880">
            <v>8000</v>
          </cell>
        </row>
        <row r="1881">
          <cell r="D1881">
            <v>5000</v>
          </cell>
        </row>
        <row r="1882">
          <cell r="D1882">
            <v>5000</v>
          </cell>
        </row>
        <row r="1883">
          <cell r="D1883">
            <v>2000</v>
          </cell>
        </row>
        <row r="1884">
          <cell r="D1884">
            <v>3350</v>
          </cell>
        </row>
        <row r="1885">
          <cell r="D1885">
            <v>999</v>
          </cell>
        </row>
        <row r="1886">
          <cell r="D1886">
            <v>1000</v>
          </cell>
        </row>
        <row r="1887">
          <cell r="D1887">
            <v>4575</v>
          </cell>
        </row>
        <row r="1888">
          <cell r="D1888">
            <v>1200</v>
          </cell>
        </row>
        <row r="1889">
          <cell r="D1889">
            <v>3000</v>
          </cell>
        </row>
        <row r="1890">
          <cell r="D1890">
            <v>2500</v>
          </cell>
        </row>
        <row r="1891">
          <cell r="D1891">
            <v>2000</v>
          </cell>
        </row>
        <row r="1892">
          <cell r="D1892">
            <v>12000</v>
          </cell>
        </row>
        <row r="1893">
          <cell r="D1893">
            <v>10000</v>
          </cell>
        </row>
        <row r="1894">
          <cell r="D1894">
            <v>500</v>
          </cell>
        </row>
        <row r="1895">
          <cell r="D1895">
            <v>2500</v>
          </cell>
        </row>
        <row r="1896">
          <cell r="D1896">
            <v>1000</v>
          </cell>
        </row>
        <row r="1897">
          <cell r="D1897">
            <v>9072</v>
          </cell>
        </row>
        <row r="1898">
          <cell r="D1898">
            <v>451</v>
          </cell>
        </row>
        <row r="1899">
          <cell r="D1899">
            <v>6350</v>
          </cell>
        </row>
        <row r="1900">
          <cell r="D1900">
            <v>1000</v>
          </cell>
        </row>
        <row r="1901">
          <cell r="D1901">
            <v>900</v>
          </cell>
        </row>
        <row r="1902">
          <cell r="D1902">
            <v>2500</v>
          </cell>
        </row>
        <row r="1903">
          <cell r="D1903">
            <v>99000</v>
          </cell>
        </row>
        <row r="1904">
          <cell r="D1904">
            <v>1000</v>
          </cell>
        </row>
        <row r="1905">
          <cell r="D1905">
            <v>3000</v>
          </cell>
        </row>
        <row r="1906">
          <cell r="D1906">
            <v>50000</v>
          </cell>
        </row>
        <row r="1907">
          <cell r="D1907">
            <v>25000</v>
          </cell>
        </row>
        <row r="1908">
          <cell r="D1908">
            <v>50000</v>
          </cell>
        </row>
        <row r="1909">
          <cell r="D1909">
            <v>30000</v>
          </cell>
        </row>
        <row r="1910">
          <cell r="D1910">
            <v>25000</v>
          </cell>
        </row>
        <row r="1911">
          <cell r="D1911">
            <v>35000</v>
          </cell>
        </row>
        <row r="1912">
          <cell r="D1912">
            <v>85000</v>
          </cell>
        </row>
        <row r="1913">
          <cell r="D1913">
            <v>42500</v>
          </cell>
        </row>
        <row r="1914">
          <cell r="D1914">
            <v>5000</v>
          </cell>
        </row>
        <row r="1915">
          <cell r="D1915">
            <v>48000</v>
          </cell>
        </row>
        <row r="1916">
          <cell r="D1916">
            <v>666</v>
          </cell>
        </row>
        <row r="1917">
          <cell r="D1917">
            <v>500</v>
          </cell>
        </row>
        <row r="1918">
          <cell r="D1918">
            <v>20000</v>
          </cell>
        </row>
        <row r="1919">
          <cell r="D1919">
            <v>390000</v>
          </cell>
        </row>
        <row r="1920">
          <cell r="D1920">
            <v>25000</v>
          </cell>
        </row>
        <row r="1921">
          <cell r="D1921">
            <v>500</v>
          </cell>
        </row>
        <row r="1922">
          <cell r="D1922">
            <v>10000</v>
          </cell>
        </row>
        <row r="1923">
          <cell r="D1923">
            <v>1500</v>
          </cell>
        </row>
        <row r="1924">
          <cell r="D1924">
            <v>2000</v>
          </cell>
        </row>
        <row r="1925">
          <cell r="D1925">
            <v>125</v>
          </cell>
        </row>
        <row r="1926">
          <cell r="D1926">
            <v>3000</v>
          </cell>
        </row>
        <row r="1927">
          <cell r="D1927">
            <v>1500</v>
          </cell>
        </row>
        <row r="1928">
          <cell r="D1928">
            <v>1500</v>
          </cell>
        </row>
        <row r="1929">
          <cell r="D1929">
            <v>600</v>
          </cell>
        </row>
        <row r="1930">
          <cell r="D1930">
            <v>2550</v>
          </cell>
        </row>
        <row r="1931">
          <cell r="D1931">
            <v>3200</v>
          </cell>
        </row>
        <row r="1932">
          <cell r="D1932">
            <v>1000</v>
          </cell>
        </row>
        <row r="1933">
          <cell r="D1933">
            <v>2000</v>
          </cell>
        </row>
        <row r="1934">
          <cell r="D1934">
            <v>5250</v>
          </cell>
        </row>
        <row r="1935">
          <cell r="D1935">
            <v>6000</v>
          </cell>
        </row>
        <row r="1936">
          <cell r="D1936">
            <v>5000</v>
          </cell>
        </row>
        <row r="1937">
          <cell r="D1937">
            <v>2500</v>
          </cell>
        </row>
        <row r="1938">
          <cell r="D1938">
            <v>7500</v>
          </cell>
        </row>
        <row r="1939">
          <cell r="D1939">
            <v>600</v>
          </cell>
        </row>
        <row r="1940">
          <cell r="D1940">
            <v>15000</v>
          </cell>
        </row>
        <row r="1941">
          <cell r="D1941">
            <v>10000</v>
          </cell>
        </row>
        <row r="1942">
          <cell r="D1942">
            <v>650</v>
          </cell>
        </row>
        <row r="1943">
          <cell r="D1943">
            <v>250000</v>
          </cell>
        </row>
        <row r="1944">
          <cell r="D1944">
            <v>6000</v>
          </cell>
        </row>
        <row r="1945">
          <cell r="D1945">
            <v>10000</v>
          </cell>
        </row>
        <row r="1946">
          <cell r="D1946">
            <v>40000</v>
          </cell>
        </row>
        <row r="1947">
          <cell r="D1947">
            <v>100000</v>
          </cell>
        </row>
        <row r="1948">
          <cell r="D1948">
            <v>7500</v>
          </cell>
        </row>
        <row r="1949">
          <cell r="D1949">
            <v>800</v>
          </cell>
        </row>
        <row r="1950">
          <cell r="D1950">
            <v>100000</v>
          </cell>
        </row>
        <row r="1951">
          <cell r="D1951">
            <v>50000</v>
          </cell>
        </row>
        <row r="1952">
          <cell r="D1952">
            <v>48000</v>
          </cell>
        </row>
        <row r="1953">
          <cell r="D1953">
            <v>50000</v>
          </cell>
        </row>
        <row r="1954">
          <cell r="D1954">
            <v>35000</v>
          </cell>
        </row>
        <row r="1955">
          <cell r="D1955">
            <v>15000</v>
          </cell>
        </row>
        <row r="1956">
          <cell r="D1956">
            <v>50000</v>
          </cell>
        </row>
        <row r="1957">
          <cell r="D1957">
            <v>42000</v>
          </cell>
        </row>
        <row r="1958">
          <cell r="D1958">
            <v>60000</v>
          </cell>
        </row>
        <row r="1959">
          <cell r="D1959">
            <v>30000</v>
          </cell>
        </row>
        <row r="1960">
          <cell r="D1960">
            <v>7000</v>
          </cell>
        </row>
        <row r="1961">
          <cell r="D1961">
            <v>10000</v>
          </cell>
        </row>
        <row r="1962">
          <cell r="D1962">
            <v>70000</v>
          </cell>
        </row>
        <row r="1963">
          <cell r="D1963">
            <v>10000</v>
          </cell>
        </row>
        <row r="1964">
          <cell r="D1964">
            <v>10000</v>
          </cell>
        </row>
        <row r="1965">
          <cell r="D1965">
            <v>19000</v>
          </cell>
        </row>
        <row r="1966">
          <cell r="D1966">
            <v>89200</v>
          </cell>
        </row>
        <row r="1967">
          <cell r="D1967">
            <v>5000</v>
          </cell>
        </row>
        <row r="1968">
          <cell r="D1968">
            <v>100000</v>
          </cell>
        </row>
        <row r="1969">
          <cell r="D1969">
            <v>20000</v>
          </cell>
        </row>
        <row r="1970">
          <cell r="D1970">
            <v>50000</v>
          </cell>
        </row>
        <row r="1971">
          <cell r="D1971">
            <v>20000</v>
          </cell>
        </row>
        <row r="1972">
          <cell r="D1972">
            <v>5000</v>
          </cell>
        </row>
        <row r="1973">
          <cell r="D1973">
            <v>400000</v>
          </cell>
        </row>
        <row r="1974">
          <cell r="D1974">
            <v>2500</v>
          </cell>
        </row>
        <row r="1975">
          <cell r="D1975">
            <v>198000</v>
          </cell>
        </row>
        <row r="1976">
          <cell r="D1976">
            <v>20000</v>
          </cell>
        </row>
        <row r="1977">
          <cell r="D1977">
            <v>16000</v>
          </cell>
        </row>
        <row r="1978">
          <cell r="D1978">
            <v>4000</v>
          </cell>
        </row>
        <row r="1979">
          <cell r="D1979">
            <v>50000</v>
          </cell>
        </row>
        <row r="1980">
          <cell r="D1980">
            <v>50000</v>
          </cell>
        </row>
        <row r="1981">
          <cell r="D1981">
            <v>200000</v>
          </cell>
        </row>
        <row r="1982">
          <cell r="D1982">
            <v>50000</v>
          </cell>
        </row>
        <row r="1983">
          <cell r="D1983">
            <v>7500</v>
          </cell>
        </row>
        <row r="1984">
          <cell r="D1984">
            <v>180000</v>
          </cell>
        </row>
        <row r="1985">
          <cell r="D1985">
            <v>33000</v>
          </cell>
        </row>
        <row r="1986">
          <cell r="D1986">
            <v>15000</v>
          </cell>
        </row>
        <row r="1987">
          <cell r="D1987">
            <v>1600</v>
          </cell>
        </row>
        <row r="1988">
          <cell r="D1988">
            <v>2000</v>
          </cell>
        </row>
        <row r="1989">
          <cell r="D1989">
            <v>5500</v>
          </cell>
        </row>
        <row r="1990">
          <cell r="D1990">
            <v>6000</v>
          </cell>
        </row>
        <row r="1991">
          <cell r="D1991">
            <v>5000</v>
          </cell>
        </row>
        <row r="1992">
          <cell r="D1992">
            <v>3000</v>
          </cell>
        </row>
        <row r="1993">
          <cell r="D1993">
            <v>2000</v>
          </cell>
        </row>
        <row r="1994">
          <cell r="D1994">
            <v>1500</v>
          </cell>
        </row>
        <row r="1995">
          <cell r="D1995">
            <v>2000</v>
          </cell>
        </row>
        <row r="1996">
          <cell r="D1996">
            <v>3200</v>
          </cell>
        </row>
        <row r="1997">
          <cell r="D1997">
            <v>1000</v>
          </cell>
        </row>
        <row r="1998">
          <cell r="D1998">
            <v>133800</v>
          </cell>
        </row>
        <row r="1999">
          <cell r="D1999">
            <v>6500</v>
          </cell>
        </row>
        <row r="2000">
          <cell r="D2000">
            <v>2500</v>
          </cell>
        </row>
        <row r="2001">
          <cell r="D2001">
            <v>31000</v>
          </cell>
        </row>
        <row r="2002">
          <cell r="D2002">
            <v>5000</v>
          </cell>
        </row>
        <row r="2003">
          <cell r="D2003">
            <v>55000</v>
          </cell>
        </row>
        <row r="2004">
          <cell r="D2004">
            <v>50000</v>
          </cell>
        </row>
        <row r="2005">
          <cell r="D2005">
            <v>500</v>
          </cell>
        </row>
        <row r="2006">
          <cell r="D2006">
            <v>50000</v>
          </cell>
        </row>
        <row r="2007">
          <cell r="D2007">
            <v>30000</v>
          </cell>
        </row>
        <row r="2008">
          <cell r="D2008">
            <v>50000</v>
          </cell>
        </row>
        <row r="2009">
          <cell r="D2009">
            <v>10000</v>
          </cell>
        </row>
        <row r="2010">
          <cell r="D2010">
            <v>1570.79</v>
          </cell>
        </row>
        <row r="2011">
          <cell r="D2011">
            <v>50000</v>
          </cell>
        </row>
        <row r="2012">
          <cell r="D2012">
            <v>30000</v>
          </cell>
        </row>
        <row r="2013">
          <cell r="D2013">
            <v>50000</v>
          </cell>
        </row>
        <row r="2014">
          <cell r="D2014">
            <v>5000</v>
          </cell>
        </row>
        <row r="2015">
          <cell r="D2015">
            <v>160000</v>
          </cell>
        </row>
        <row r="2016">
          <cell r="D2016">
            <v>30000</v>
          </cell>
        </row>
        <row r="2017">
          <cell r="D2017">
            <v>7200</v>
          </cell>
        </row>
        <row r="2018">
          <cell r="D2018">
            <v>10000</v>
          </cell>
        </row>
        <row r="2019">
          <cell r="D2019">
            <v>25000</v>
          </cell>
        </row>
        <row r="2020">
          <cell r="D2020">
            <v>65000</v>
          </cell>
        </row>
        <row r="2021">
          <cell r="D2021">
            <v>40000</v>
          </cell>
        </row>
        <row r="2022">
          <cell r="D2022">
            <v>1500</v>
          </cell>
        </row>
        <row r="2023">
          <cell r="D2023">
            <v>5000</v>
          </cell>
        </row>
        <row r="2024">
          <cell r="D2024">
            <v>100000</v>
          </cell>
        </row>
        <row r="2025">
          <cell r="D2025">
            <v>100000</v>
          </cell>
        </row>
        <row r="2026">
          <cell r="D2026">
            <v>4000</v>
          </cell>
        </row>
        <row r="2027">
          <cell r="D2027">
            <v>80000</v>
          </cell>
        </row>
        <row r="2028">
          <cell r="D2028">
            <v>25000</v>
          </cell>
        </row>
        <row r="2029">
          <cell r="D2029">
            <v>100000</v>
          </cell>
        </row>
        <row r="2030">
          <cell r="D2030">
            <v>3000</v>
          </cell>
        </row>
        <row r="2031">
          <cell r="D2031">
            <v>2500</v>
          </cell>
        </row>
        <row r="2032">
          <cell r="D2032">
            <v>32768</v>
          </cell>
        </row>
        <row r="2033">
          <cell r="D2033">
            <v>50000</v>
          </cell>
        </row>
        <row r="2034">
          <cell r="D2034">
            <v>25000</v>
          </cell>
        </row>
        <row r="2035">
          <cell r="D2035">
            <v>25000</v>
          </cell>
        </row>
        <row r="2036">
          <cell r="D2036">
            <v>78000</v>
          </cell>
        </row>
        <row r="2037">
          <cell r="D2037">
            <v>80000</v>
          </cell>
        </row>
        <row r="2038">
          <cell r="D2038">
            <v>30000</v>
          </cell>
        </row>
        <row r="2039">
          <cell r="D2039">
            <v>10000</v>
          </cell>
        </row>
        <row r="2040">
          <cell r="D2040">
            <v>8000</v>
          </cell>
        </row>
        <row r="2041">
          <cell r="D2041">
            <v>125000</v>
          </cell>
        </row>
        <row r="2042">
          <cell r="D2042">
            <v>3000</v>
          </cell>
        </row>
        <row r="2043">
          <cell r="D2043">
            <v>9500</v>
          </cell>
        </row>
        <row r="2044">
          <cell r="D2044">
            <v>10000</v>
          </cell>
        </row>
        <row r="2045">
          <cell r="D2045">
            <v>1385</v>
          </cell>
        </row>
        <row r="2046">
          <cell r="D2046">
            <v>15000</v>
          </cell>
        </row>
        <row r="2047">
          <cell r="D2047">
            <v>4900</v>
          </cell>
        </row>
        <row r="2048">
          <cell r="D2048">
            <v>10000</v>
          </cell>
        </row>
        <row r="2049">
          <cell r="D2049">
            <v>98000</v>
          </cell>
        </row>
        <row r="2050">
          <cell r="D2050">
            <v>85000</v>
          </cell>
        </row>
        <row r="2051">
          <cell r="D2051">
            <v>50000</v>
          </cell>
        </row>
        <row r="2052">
          <cell r="D2052">
            <v>10000</v>
          </cell>
        </row>
        <row r="2053">
          <cell r="D2053">
            <v>8000</v>
          </cell>
        </row>
        <row r="2054">
          <cell r="D2054">
            <v>50000</v>
          </cell>
        </row>
        <row r="2055">
          <cell r="D2055">
            <v>5000</v>
          </cell>
        </row>
        <row r="2056">
          <cell r="D2056">
            <v>35000</v>
          </cell>
        </row>
        <row r="2057">
          <cell r="D2057">
            <v>6000</v>
          </cell>
        </row>
        <row r="2058">
          <cell r="D2058">
            <v>50000</v>
          </cell>
        </row>
        <row r="2059">
          <cell r="D2059">
            <v>15000</v>
          </cell>
        </row>
        <row r="2060">
          <cell r="D2060">
            <v>2560</v>
          </cell>
        </row>
        <row r="2061">
          <cell r="D2061">
            <v>30000</v>
          </cell>
        </row>
        <row r="2062">
          <cell r="D2062">
            <v>25000</v>
          </cell>
        </row>
        <row r="2063">
          <cell r="D2063">
            <v>5000</v>
          </cell>
        </row>
        <row r="2064">
          <cell r="D2064">
            <v>100000</v>
          </cell>
        </row>
        <row r="2065">
          <cell r="D2065">
            <v>4000</v>
          </cell>
        </row>
        <row r="2066">
          <cell r="D2066">
            <v>261962</v>
          </cell>
        </row>
        <row r="2067">
          <cell r="D2067">
            <v>40000</v>
          </cell>
        </row>
        <row r="2068">
          <cell r="D2068">
            <v>2000</v>
          </cell>
        </row>
        <row r="2069">
          <cell r="D2069">
            <v>495</v>
          </cell>
        </row>
        <row r="2070">
          <cell r="D2070">
            <v>25000</v>
          </cell>
        </row>
        <row r="2071">
          <cell r="D2071">
            <v>50000</v>
          </cell>
        </row>
        <row r="2072">
          <cell r="D2072">
            <v>125000</v>
          </cell>
        </row>
        <row r="2073">
          <cell r="D2073">
            <v>20000</v>
          </cell>
        </row>
        <row r="2074">
          <cell r="D2074">
            <v>71500</v>
          </cell>
        </row>
        <row r="2075">
          <cell r="D2075">
            <v>100000</v>
          </cell>
        </row>
        <row r="2076">
          <cell r="D2076">
            <v>600</v>
          </cell>
        </row>
        <row r="2077">
          <cell r="D2077">
            <v>9999</v>
          </cell>
        </row>
        <row r="2078">
          <cell r="D2078">
            <v>179000</v>
          </cell>
        </row>
        <row r="2079">
          <cell r="D2079">
            <v>50000</v>
          </cell>
        </row>
        <row r="2080">
          <cell r="D2080">
            <v>20000</v>
          </cell>
        </row>
        <row r="2081">
          <cell r="D2081">
            <v>10000</v>
          </cell>
        </row>
        <row r="2082">
          <cell r="D2082">
            <v>1000</v>
          </cell>
        </row>
        <row r="2083">
          <cell r="D2083">
            <v>3500</v>
          </cell>
        </row>
        <row r="2084">
          <cell r="D2084">
            <v>1500</v>
          </cell>
        </row>
        <row r="2085">
          <cell r="D2085">
            <v>750</v>
          </cell>
        </row>
        <row r="2086">
          <cell r="D2086">
            <v>3000</v>
          </cell>
        </row>
        <row r="2087">
          <cell r="D2087">
            <v>6000</v>
          </cell>
        </row>
        <row r="2088">
          <cell r="D2088">
            <v>4000</v>
          </cell>
        </row>
        <row r="2089">
          <cell r="D2089">
            <v>1500</v>
          </cell>
        </row>
        <row r="2090">
          <cell r="D2090">
            <v>3000</v>
          </cell>
        </row>
        <row r="2091">
          <cell r="D2091">
            <v>2500</v>
          </cell>
        </row>
        <row r="2092">
          <cell r="D2092">
            <v>8000</v>
          </cell>
        </row>
        <row r="2093">
          <cell r="D2093">
            <v>18000</v>
          </cell>
        </row>
        <row r="2094">
          <cell r="D2094">
            <v>6000</v>
          </cell>
        </row>
        <row r="2095">
          <cell r="D2095">
            <v>1500</v>
          </cell>
        </row>
        <row r="2096">
          <cell r="D2096">
            <v>3500</v>
          </cell>
        </row>
        <row r="2097">
          <cell r="D2097">
            <v>2500</v>
          </cell>
        </row>
        <row r="2098">
          <cell r="D2098">
            <v>600</v>
          </cell>
        </row>
        <row r="2099">
          <cell r="D2099">
            <v>3000</v>
          </cell>
        </row>
        <row r="2100">
          <cell r="D2100">
            <v>6000</v>
          </cell>
        </row>
        <row r="2101">
          <cell r="D2101">
            <v>3000</v>
          </cell>
        </row>
        <row r="2102">
          <cell r="D2102">
            <v>600</v>
          </cell>
        </row>
        <row r="2103">
          <cell r="D2103">
            <v>2000</v>
          </cell>
        </row>
        <row r="2104">
          <cell r="D2104">
            <v>1000</v>
          </cell>
        </row>
        <row r="2105">
          <cell r="D2105">
            <v>7777</v>
          </cell>
        </row>
        <row r="2106">
          <cell r="D2106">
            <v>800</v>
          </cell>
        </row>
        <row r="2107">
          <cell r="D2107">
            <v>2000</v>
          </cell>
        </row>
        <row r="2108">
          <cell r="D2108">
            <v>2200</v>
          </cell>
        </row>
        <row r="2109">
          <cell r="D2109">
            <v>2000</v>
          </cell>
        </row>
        <row r="2110">
          <cell r="D2110">
            <v>16000</v>
          </cell>
        </row>
        <row r="2111">
          <cell r="D2111">
            <v>4000</v>
          </cell>
        </row>
        <row r="2112">
          <cell r="D2112">
            <v>2000</v>
          </cell>
        </row>
        <row r="2113">
          <cell r="D2113">
            <v>2000</v>
          </cell>
        </row>
        <row r="2114">
          <cell r="D2114">
            <v>300</v>
          </cell>
        </row>
        <row r="2115">
          <cell r="D2115">
            <v>7000</v>
          </cell>
        </row>
        <row r="2116">
          <cell r="D2116">
            <v>5000</v>
          </cell>
        </row>
        <row r="2117">
          <cell r="D2117">
            <v>1500</v>
          </cell>
        </row>
        <row r="2118">
          <cell r="D2118">
            <v>48000</v>
          </cell>
        </row>
        <row r="2119">
          <cell r="D2119">
            <v>1200</v>
          </cell>
        </row>
        <row r="2120">
          <cell r="D2120">
            <v>1000</v>
          </cell>
        </row>
        <row r="2121">
          <cell r="D2121">
            <v>2000</v>
          </cell>
        </row>
        <row r="2122">
          <cell r="D2122">
            <v>8000</v>
          </cell>
        </row>
        <row r="2123">
          <cell r="D2123">
            <v>50000</v>
          </cell>
        </row>
        <row r="2124">
          <cell r="D2124">
            <v>80000</v>
          </cell>
        </row>
        <row r="2125">
          <cell r="D2125">
            <v>500</v>
          </cell>
        </row>
        <row r="2126">
          <cell r="D2126">
            <v>1100</v>
          </cell>
        </row>
        <row r="2127">
          <cell r="D2127">
            <v>60000</v>
          </cell>
        </row>
        <row r="2128">
          <cell r="D2128">
            <v>20000</v>
          </cell>
        </row>
        <row r="2129">
          <cell r="D2129">
            <v>28000</v>
          </cell>
        </row>
        <row r="2130">
          <cell r="D2130">
            <v>15000</v>
          </cell>
        </row>
        <row r="2131">
          <cell r="D2131">
            <v>2000</v>
          </cell>
        </row>
        <row r="2132">
          <cell r="D2132">
            <v>42000</v>
          </cell>
        </row>
        <row r="2133">
          <cell r="D2133">
            <v>500</v>
          </cell>
        </row>
        <row r="2134">
          <cell r="D2134">
            <v>100000</v>
          </cell>
        </row>
        <row r="2135">
          <cell r="D2135">
            <v>1000</v>
          </cell>
        </row>
        <row r="2136">
          <cell r="D2136">
            <v>6000</v>
          </cell>
        </row>
        <row r="2137">
          <cell r="D2137">
            <v>5000</v>
          </cell>
        </row>
        <row r="2138">
          <cell r="D2138">
            <v>80000</v>
          </cell>
        </row>
        <row r="2139">
          <cell r="D2139">
            <v>50000</v>
          </cell>
        </row>
        <row r="2140">
          <cell r="D2140">
            <v>1000</v>
          </cell>
        </row>
        <row r="2141">
          <cell r="D2141">
            <v>30000</v>
          </cell>
        </row>
        <row r="2142">
          <cell r="D2142">
            <v>500000</v>
          </cell>
        </row>
        <row r="2143">
          <cell r="D2143">
            <v>15000</v>
          </cell>
        </row>
        <row r="2144">
          <cell r="D2144">
            <v>10500</v>
          </cell>
        </row>
        <row r="2145">
          <cell r="D2145">
            <v>2000</v>
          </cell>
        </row>
        <row r="2146">
          <cell r="D2146">
            <v>35500</v>
          </cell>
        </row>
        <row r="2147">
          <cell r="D2147">
            <v>15000</v>
          </cell>
        </row>
        <row r="2148">
          <cell r="D2148">
            <v>5000</v>
          </cell>
        </row>
        <row r="2149">
          <cell r="D2149">
            <v>390000</v>
          </cell>
        </row>
        <row r="2150">
          <cell r="D2150">
            <v>100</v>
          </cell>
        </row>
        <row r="2151">
          <cell r="D2151">
            <v>2000</v>
          </cell>
        </row>
        <row r="2152">
          <cell r="D2152">
            <v>50000</v>
          </cell>
        </row>
        <row r="2153">
          <cell r="D2153">
            <v>45000</v>
          </cell>
        </row>
        <row r="2154">
          <cell r="D2154">
            <v>30000</v>
          </cell>
        </row>
        <row r="2155">
          <cell r="D2155">
            <v>372625</v>
          </cell>
        </row>
        <row r="2156">
          <cell r="D2156">
            <v>250</v>
          </cell>
        </row>
        <row r="2157">
          <cell r="D2157">
            <v>5000</v>
          </cell>
        </row>
        <row r="2158">
          <cell r="D2158">
            <v>56000</v>
          </cell>
        </row>
        <row r="2159">
          <cell r="D2159">
            <v>75000</v>
          </cell>
        </row>
        <row r="2160">
          <cell r="D2160">
            <v>300000</v>
          </cell>
        </row>
        <row r="2161">
          <cell r="D2161">
            <v>3600</v>
          </cell>
        </row>
        <row r="2162">
          <cell r="D2162">
            <v>10000</v>
          </cell>
        </row>
        <row r="2163">
          <cell r="D2163">
            <v>400</v>
          </cell>
        </row>
        <row r="2164">
          <cell r="D2164">
            <v>4500</v>
          </cell>
        </row>
        <row r="2165">
          <cell r="D2165">
            <v>2500</v>
          </cell>
        </row>
        <row r="2166">
          <cell r="D2166">
            <v>5500</v>
          </cell>
        </row>
        <row r="2167">
          <cell r="D2167">
            <v>2500</v>
          </cell>
        </row>
        <row r="2168">
          <cell r="D2168">
            <v>2000</v>
          </cell>
        </row>
        <row r="2169">
          <cell r="D2169">
            <v>150</v>
          </cell>
        </row>
        <row r="2170">
          <cell r="D2170">
            <v>18000</v>
          </cell>
        </row>
        <row r="2171">
          <cell r="D2171">
            <v>153</v>
          </cell>
        </row>
        <row r="2172">
          <cell r="D2172">
            <v>350</v>
          </cell>
        </row>
        <row r="2173">
          <cell r="D2173">
            <v>4000</v>
          </cell>
        </row>
        <row r="2174">
          <cell r="D2174">
            <v>1000</v>
          </cell>
        </row>
        <row r="2175">
          <cell r="D2175">
            <v>4200</v>
          </cell>
        </row>
        <row r="2176">
          <cell r="D2176">
            <v>4000</v>
          </cell>
        </row>
        <row r="2177">
          <cell r="D2177">
            <v>700</v>
          </cell>
        </row>
        <row r="2178">
          <cell r="D2178">
            <v>5000</v>
          </cell>
        </row>
        <row r="2179">
          <cell r="D2179">
            <v>2500</v>
          </cell>
        </row>
        <row r="2180">
          <cell r="D2180">
            <v>25000</v>
          </cell>
        </row>
        <row r="2181">
          <cell r="D2181">
            <v>1000</v>
          </cell>
        </row>
        <row r="2182">
          <cell r="D2182">
            <v>5000</v>
          </cell>
        </row>
        <row r="2183">
          <cell r="D2183">
            <v>2000</v>
          </cell>
        </row>
        <row r="2184">
          <cell r="D2184">
            <v>3000</v>
          </cell>
        </row>
        <row r="2185">
          <cell r="D2185">
            <v>1800</v>
          </cell>
        </row>
        <row r="2186">
          <cell r="D2186">
            <v>10000</v>
          </cell>
        </row>
        <row r="2187">
          <cell r="D2187">
            <v>5000</v>
          </cell>
        </row>
        <row r="2188">
          <cell r="D2188">
            <v>20000</v>
          </cell>
        </row>
        <row r="2189">
          <cell r="D2189">
            <v>20000</v>
          </cell>
        </row>
        <row r="2190">
          <cell r="D2190">
            <v>5494</v>
          </cell>
        </row>
        <row r="2191">
          <cell r="D2191">
            <v>1200</v>
          </cell>
        </row>
        <row r="2192">
          <cell r="D2192">
            <v>19000</v>
          </cell>
        </row>
        <row r="2193">
          <cell r="D2193">
            <v>750</v>
          </cell>
        </row>
        <row r="2194">
          <cell r="D2194">
            <v>12000</v>
          </cell>
        </row>
        <row r="2195">
          <cell r="D2195">
            <v>15000</v>
          </cell>
        </row>
        <row r="2196">
          <cell r="D2196">
            <v>10000</v>
          </cell>
        </row>
        <row r="2197">
          <cell r="D2197">
            <v>4600</v>
          </cell>
        </row>
        <row r="2198">
          <cell r="D2198">
            <v>14000</v>
          </cell>
        </row>
        <row r="2199">
          <cell r="D2199">
            <v>30000</v>
          </cell>
        </row>
        <row r="2200">
          <cell r="D2200">
            <v>40000</v>
          </cell>
        </row>
        <row r="2201">
          <cell r="D2201">
            <v>9000</v>
          </cell>
        </row>
        <row r="2202">
          <cell r="D2202">
            <v>2000</v>
          </cell>
        </row>
        <row r="2203">
          <cell r="D2203">
            <v>110</v>
          </cell>
        </row>
        <row r="2204">
          <cell r="D2204">
            <v>4000</v>
          </cell>
        </row>
        <row r="2205">
          <cell r="D2205">
            <v>2000</v>
          </cell>
        </row>
        <row r="2206">
          <cell r="D2206">
            <v>1500</v>
          </cell>
        </row>
        <row r="2207">
          <cell r="D2207">
            <v>750</v>
          </cell>
        </row>
        <row r="2208">
          <cell r="D2208">
            <v>1100</v>
          </cell>
        </row>
        <row r="2209">
          <cell r="D2209">
            <v>2000</v>
          </cell>
        </row>
        <row r="2210">
          <cell r="D2210">
            <v>1000</v>
          </cell>
        </row>
        <row r="2211">
          <cell r="D2211">
            <v>500</v>
          </cell>
        </row>
        <row r="2212">
          <cell r="D2212">
            <v>4000</v>
          </cell>
        </row>
        <row r="2213">
          <cell r="D2213">
            <v>2500</v>
          </cell>
        </row>
        <row r="2214">
          <cell r="D2214">
            <v>6000</v>
          </cell>
        </row>
        <row r="2215">
          <cell r="D2215">
            <v>5</v>
          </cell>
        </row>
        <row r="2216">
          <cell r="D2216">
            <v>600</v>
          </cell>
        </row>
        <row r="2217">
          <cell r="D2217">
            <v>550</v>
          </cell>
        </row>
        <row r="2218">
          <cell r="D2218">
            <v>300</v>
          </cell>
        </row>
        <row r="2219">
          <cell r="D2219">
            <v>420</v>
          </cell>
        </row>
        <row r="2220">
          <cell r="D2220">
            <v>2000</v>
          </cell>
        </row>
        <row r="2221">
          <cell r="D2221">
            <v>1000</v>
          </cell>
        </row>
        <row r="2222">
          <cell r="D2222">
            <v>3500</v>
          </cell>
        </row>
        <row r="2223">
          <cell r="D2223">
            <v>7500</v>
          </cell>
        </row>
        <row r="2224">
          <cell r="D2224">
            <v>500</v>
          </cell>
        </row>
        <row r="2225">
          <cell r="D2225">
            <v>19500</v>
          </cell>
        </row>
        <row r="2226">
          <cell r="D2226">
            <v>10000</v>
          </cell>
        </row>
        <row r="2227">
          <cell r="D2227">
            <v>21000</v>
          </cell>
        </row>
        <row r="2228">
          <cell r="D2228">
            <v>18000</v>
          </cell>
        </row>
        <row r="2229">
          <cell r="D2229">
            <v>13000</v>
          </cell>
        </row>
        <row r="2230">
          <cell r="D2230">
            <v>1000</v>
          </cell>
        </row>
        <row r="2231">
          <cell r="D2231">
            <v>8012</v>
          </cell>
        </row>
        <row r="2232">
          <cell r="D2232">
            <v>8500</v>
          </cell>
        </row>
        <row r="2233">
          <cell r="D2233">
            <v>2500</v>
          </cell>
        </row>
        <row r="2234">
          <cell r="D2234">
            <v>5000</v>
          </cell>
        </row>
        <row r="2235">
          <cell r="D2235">
            <v>2500</v>
          </cell>
        </row>
        <row r="2236">
          <cell r="D2236">
            <v>100</v>
          </cell>
        </row>
        <row r="2237">
          <cell r="D2237">
            <v>13000</v>
          </cell>
        </row>
        <row r="2238">
          <cell r="D2238">
            <v>2800</v>
          </cell>
        </row>
        <row r="2239">
          <cell r="D2239">
            <v>18000</v>
          </cell>
        </row>
        <row r="2240">
          <cell r="D2240">
            <v>4000</v>
          </cell>
        </row>
        <row r="2241">
          <cell r="D2241">
            <v>25000</v>
          </cell>
        </row>
        <row r="2242">
          <cell r="D2242">
            <v>5000</v>
          </cell>
        </row>
        <row r="2243">
          <cell r="D2243">
            <v>1000</v>
          </cell>
        </row>
        <row r="2244">
          <cell r="D2244">
            <v>10000</v>
          </cell>
        </row>
        <row r="2245">
          <cell r="D2245">
            <v>1</v>
          </cell>
        </row>
        <row r="2246">
          <cell r="D2246">
            <v>5000</v>
          </cell>
        </row>
        <row r="2247">
          <cell r="D2247">
            <v>4000</v>
          </cell>
        </row>
        <row r="2248">
          <cell r="D2248">
            <v>2500</v>
          </cell>
        </row>
        <row r="2249">
          <cell r="D2249">
            <v>18500</v>
          </cell>
        </row>
        <row r="2250">
          <cell r="D2250">
            <v>7000</v>
          </cell>
        </row>
        <row r="2251">
          <cell r="D2251">
            <v>3500</v>
          </cell>
        </row>
        <row r="2252">
          <cell r="D2252">
            <v>25000</v>
          </cell>
        </row>
        <row r="2253">
          <cell r="D2253">
            <v>8500</v>
          </cell>
        </row>
        <row r="2254">
          <cell r="D2254">
            <v>9000</v>
          </cell>
        </row>
        <row r="2255">
          <cell r="D2255">
            <v>8000</v>
          </cell>
        </row>
        <row r="2256">
          <cell r="D2256">
            <v>500</v>
          </cell>
        </row>
        <row r="2257">
          <cell r="D2257">
            <v>3950</v>
          </cell>
        </row>
        <row r="2258">
          <cell r="D2258">
            <v>480</v>
          </cell>
        </row>
        <row r="2259">
          <cell r="D2259">
            <v>2500</v>
          </cell>
        </row>
        <row r="2260">
          <cell r="D2260">
            <v>2200</v>
          </cell>
        </row>
        <row r="2261">
          <cell r="D2261">
            <v>1000</v>
          </cell>
        </row>
        <row r="2262">
          <cell r="D2262">
            <v>2500</v>
          </cell>
        </row>
        <row r="2263">
          <cell r="D2263">
            <v>1000</v>
          </cell>
        </row>
        <row r="2264">
          <cell r="D2264">
            <v>3300</v>
          </cell>
        </row>
        <row r="2265">
          <cell r="D2265">
            <v>7500</v>
          </cell>
        </row>
        <row r="2266">
          <cell r="D2266">
            <v>6000</v>
          </cell>
        </row>
        <row r="2267">
          <cell r="D2267">
            <v>200</v>
          </cell>
        </row>
        <row r="2268">
          <cell r="D2268">
            <v>1500</v>
          </cell>
        </row>
        <row r="2269">
          <cell r="D2269">
            <v>20000</v>
          </cell>
        </row>
        <row r="2270">
          <cell r="D2270">
            <v>28000</v>
          </cell>
        </row>
        <row r="2271">
          <cell r="D2271">
            <v>2500</v>
          </cell>
        </row>
        <row r="2272">
          <cell r="D2272">
            <v>25000</v>
          </cell>
        </row>
        <row r="2273">
          <cell r="D2273">
            <v>20000</v>
          </cell>
        </row>
        <row r="2274">
          <cell r="D2274">
            <v>1000</v>
          </cell>
        </row>
        <row r="2275">
          <cell r="D2275">
            <v>2500</v>
          </cell>
        </row>
        <row r="2276">
          <cell r="D2276">
            <v>2500</v>
          </cell>
        </row>
        <row r="2277">
          <cell r="D2277">
            <v>650</v>
          </cell>
        </row>
        <row r="2278">
          <cell r="D2278">
            <v>4589</v>
          </cell>
        </row>
        <row r="2279">
          <cell r="D2279">
            <v>8500</v>
          </cell>
        </row>
        <row r="2280">
          <cell r="D2280">
            <v>2000</v>
          </cell>
        </row>
        <row r="2281">
          <cell r="D2281">
            <v>1000</v>
          </cell>
        </row>
        <row r="2282">
          <cell r="D2282">
            <v>9800</v>
          </cell>
        </row>
        <row r="2283">
          <cell r="D2283">
            <v>300</v>
          </cell>
        </row>
        <row r="2284">
          <cell r="D2284">
            <v>750</v>
          </cell>
        </row>
        <row r="2285">
          <cell r="D2285">
            <v>3000</v>
          </cell>
        </row>
        <row r="2286">
          <cell r="D2286">
            <v>6000</v>
          </cell>
        </row>
        <row r="2287">
          <cell r="D2287">
            <v>3000</v>
          </cell>
        </row>
        <row r="2288">
          <cell r="D2288">
            <v>1500</v>
          </cell>
        </row>
        <row r="2289">
          <cell r="D2289">
            <v>4500</v>
          </cell>
        </row>
        <row r="2290">
          <cell r="D2290">
            <v>1000</v>
          </cell>
        </row>
        <row r="2291">
          <cell r="D2291">
            <v>1500</v>
          </cell>
        </row>
        <row r="2292">
          <cell r="D2292">
            <v>1500</v>
          </cell>
        </row>
        <row r="2293">
          <cell r="D2293">
            <v>2500</v>
          </cell>
        </row>
        <row r="2294">
          <cell r="D2294">
            <v>2000</v>
          </cell>
        </row>
        <row r="2295">
          <cell r="D2295">
            <v>850</v>
          </cell>
        </row>
        <row r="2296">
          <cell r="D2296">
            <v>5000</v>
          </cell>
        </row>
        <row r="2297">
          <cell r="D2297">
            <v>1200</v>
          </cell>
        </row>
        <row r="2298">
          <cell r="D2298">
            <v>7000</v>
          </cell>
        </row>
        <row r="2299">
          <cell r="D2299">
            <v>1000</v>
          </cell>
        </row>
        <row r="2300">
          <cell r="D2300">
            <v>30000</v>
          </cell>
        </row>
        <row r="2301">
          <cell r="D2301">
            <v>300</v>
          </cell>
        </row>
        <row r="2302">
          <cell r="D2302">
            <v>800</v>
          </cell>
        </row>
        <row r="2303">
          <cell r="D2303">
            <v>5000</v>
          </cell>
        </row>
        <row r="2304">
          <cell r="D2304">
            <v>2300</v>
          </cell>
        </row>
        <row r="2305">
          <cell r="D2305">
            <v>6450</v>
          </cell>
        </row>
        <row r="2306">
          <cell r="D2306">
            <v>6000</v>
          </cell>
        </row>
        <row r="2307">
          <cell r="D2307">
            <v>18000</v>
          </cell>
        </row>
        <row r="2308">
          <cell r="D2308">
            <v>3500</v>
          </cell>
        </row>
        <row r="2309">
          <cell r="D2309">
            <v>1964.47</v>
          </cell>
        </row>
        <row r="2310">
          <cell r="D2310">
            <v>50000</v>
          </cell>
        </row>
        <row r="2311">
          <cell r="D2311">
            <v>6000</v>
          </cell>
        </row>
        <row r="2312">
          <cell r="D2312">
            <v>18500</v>
          </cell>
        </row>
        <row r="2313">
          <cell r="D2313">
            <v>9000</v>
          </cell>
        </row>
        <row r="2314">
          <cell r="D2314">
            <v>3000</v>
          </cell>
        </row>
        <row r="2315">
          <cell r="D2315">
            <v>5000</v>
          </cell>
        </row>
        <row r="2316">
          <cell r="D2316">
            <v>1200</v>
          </cell>
        </row>
        <row r="2317">
          <cell r="D2317">
            <v>2500</v>
          </cell>
        </row>
        <row r="2318">
          <cell r="D2318">
            <v>15000</v>
          </cell>
        </row>
        <row r="2319">
          <cell r="D2319">
            <v>400</v>
          </cell>
        </row>
        <row r="2320">
          <cell r="D2320">
            <v>5000</v>
          </cell>
        </row>
        <row r="2321">
          <cell r="D2321">
            <v>3000</v>
          </cell>
        </row>
        <row r="2322">
          <cell r="D2322">
            <v>5000</v>
          </cell>
        </row>
        <row r="2323">
          <cell r="D2323">
            <v>10557</v>
          </cell>
        </row>
        <row r="2324">
          <cell r="D2324">
            <v>2700</v>
          </cell>
        </row>
        <row r="2325">
          <cell r="D2325">
            <v>250</v>
          </cell>
        </row>
        <row r="2326">
          <cell r="D2326">
            <v>7500</v>
          </cell>
        </row>
        <row r="2327">
          <cell r="D2327">
            <v>1000</v>
          </cell>
        </row>
        <row r="2328">
          <cell r="D2328">
            <v>15000</v>
          </cell>
        </row>
        <row r="2329">
          <cell r="D2329">
            <v>35000</v>
          </cell>
        </row>
        <row r="2330">
          <cell r="D2330">
            <v>10000</v>
          </cell>
        </row>
        <row r="2331">
          <cell r="D2331">
            <v>25000</v>
          </cell>
        </row>
        <row r="2332">
          <cell r="D2332">
            <v>35000</v>
          </cell>
        </row>
        <row r="2333">
          <cell r="D2333">
            <v>8000</v>
          </cell>
        </row>
        <row r="2334">
          <cell r="D2334">
            <v>25000</v>
          </cell>
        </row>
        <row r="2335">
          <cell r="D2335">
            <v>600</v>
          </cell>
        </row>
        <row r="2336">
          <cell r="D2336">
            <v>4000</v>
          </cell>
        </row>
        <row r="2337">
          <cell r="D2337">
            <v>25000</v>
          </cell>
        </row>
        <row r="2338">
          <cell r="D2338">
            <v>20000</v>
          </cell>
        </row>
        <row r="2339">
          <cell r="D2339">
            <v>12000</v>
          </cell>
        </row>
        <row r="2340">
          <cell r="D2340">
            <v>15000</v>
          </cell>
        </row>
        <row r="2341">
          <cell r="D2341">
            <v>25000</v>
          </cell>
        </row>
        <row r="2342">
          <cell r="D2342">
            <v>40000</v>
          </cell>
        </row>
        <row r="2343">
          <cell r="D2343">
            <v>5000</v>
          </cell>
        </row>
        <row r="2344">
          <cell r="D2344">
            <v>5500</v>
          </cell>
        </row>
        <row r="2345">
          <cell r="D2345">
            <v>10000</v>
          </cell>
        </row>
        <row r="2346">
          <cell r="D2346">
            <v>1000</v>
          </cell>
        </row>
        <row r="2347">
          <cell r="D2347">
            <v>3000</v>
          </cell>
        </row>
        <row r="2348">
          <cell r="D2348">
            <v>60000</v>
          </cell>
        </row>
        <row r="2349">
          <cell r="D2349">
            <v>1000</v>
          </cell>
        </row>
        <row r="2350">
          <cell r="D2350">
            <v>70000</v>
          </cell>
        </row>
        <row r="2351">
          <cell r="D2351">
            <v>474900</v>
          </cell>
        </row>
        <row r="2352">
          <cell r="D2352">
            <v>50000</v>
          </cell>
        </row>
        <row r="2353">
          <cell r="D2353">
            <v>18900</v>
          </cell>
        </row>
        <row r="2354">
          <cell r="D2354">
            <v>2000</v>
          </cell>
        </row>
        <row r="2355">
          <cell r="D2355">
            <v>1000</v>
          </cell>
        </row>
        <row r="2356">
          <cell r="D2356">
            <v>35000</v>
          </cell>
        </row>
        <row r="2357">
          <cell r="D2357">
            <v>8000</v>
          </cell>
        </row>
        <row r="2358">
          <cell r="D2358">
            <v>10000</v>
          </cell>
        </row>
        <row r="2359">
          <cell r="D2359">
            <v>27000</v>
          </cell>
        </row>
        <row r="2360">
          <cell r="D2360">
            <v>1500</v>
          </cell>
        </row>
        <row r="2361">
          <cell r="D2361">
            <v>7500</v>
          </cell>
        </row>
        <row r="2362">
          <cell r="D2362">
            <v>5000</v>
          </cell>
        </row>
        <row r="2363">
          <cell r="D2363">
            <v>200</v>
          </cell>
        </row>
        <row r="2364">
          <cell r="D2364">
            <v>420</v>
          </cell>
        </row>
        <row r="2365">
          <cell r="D2365">
            <v>175000</v>
          </cell>
        </row>
        <row r="2366">
          <cell r="D2366">
            <v>128</v>
          </cell>
        </row>
        <row r="2367">
          <cell r="D2367">
            <v>1000</v>
          </cell>
        </row>
        <row r="2368">
          <cell r="D2368">
            <v>25000</v>
          </cell>
        </row>
        <row r="2369">
          <cell r="D2369">
            <v>50000</v>
          </cell>
        </row>
        <row r="2370">
          <cell r="D2370">
            <v>40000</v>
          </cell>
        </row>
        <row r="2371">
          <cell r="D2371">
            <v>25000</v>
          </cell>
        </row>
        <row r="2372">
          <cell r="D2372">
            <v>25000</v>
          </cell>
        </row>
        <row r="2373">
          <cell r="D2373">
            <v>2000</v>
          </cell>
        </row>
        <row r="2374">
          <cell r="D2374">
            <v>5500</v>
          </cell>
        </row>
        <row r="2375">
          <cell r="D2375">
            <v>850000</v>
          </cell>
        </row>
        <row r="2376">
          <cell r="D2376">
            <v>22000</v>
          </cell>
        </row>
        <row r="2377">
          <cell r="D2377">
            <v>10000</v>
          </cell>
        </row>
        <row r="2378">
          <cell r="D2378">
            <v>3000</v>
          </cell>
        </row>
        <row r="2379">
          <cell r="D2379">
            <v>2500</v>
          </cell>
        </row>
        <row r="2380">
          <cell r="D2380">
            <v>110000</v>
          </cell>
        </row>
        <row r="2381">
          <cell r="D2381">
            <v>30000</v>
          </cell>
        </row>
        <row r="2382">
          <cell r="D2382">
            <v>15000</v>
          </cell>
        </row>
        <row r="2383">
          <cell r="D2383">
            <v>86350</v>
          </cell>
        </row>
        <row r="2384">
          <cell r="D2384">
            <v>3000</v>
          </cell>
        </row>
        <row r="2385">
          <cell r="D2385">
            <v>10000</v>
          </cell>
        </row>
        <row r="2386">
          <cell r="D2386">
            <v>1000</v>
          </cell>
        </row>
        <row r="2387">
          <cell r="D2387">
            <v>65000</v>
          </cell>
        </row>
        <row r="2388">
          <cell r="D2388">
            <v>30000</v>
          </cell>
        </row>
        <row r="2389">
          <cell r="D2389">
            <v>150000</v>
          </cell>
        </row>
        <row r="2390">
          <cell r="D2390">
            <v>37000</v>
          </cell>
        </row>
        <row r="2391">
          <cell r="D2391">
            <v>16000</v>
          </cell>
        </row>
        <row r="2392">
          <cell r="D2392">
            <v>510000</v>
          </cell>
        </row>
        <row r="2393">
          <cell r="D2393">
            <v>20000</v>
          </cell>
        </row>
        <row r="2394">
          <cell r="D2394">
            <v>4200</v>
          </cell>
        </row>
        <row r="2395">
          <cell r="D2395">
            <v>100000</v>
          </cell>
        </row>
        <row r="2396">
          <cell r="D2396">
            <v>5000</v>
          </cell>
        </row>
        <row r="2397">
          <cell r="D2397">
            <v>33000</v>
          </cell>
        </row>
        <row r="2398">
          <cell r="D2398">
            <v>5000</v>
          </cell>
        </row>
        <row r="2399">
          <cell r="D2399">
            <v>124000</v>
          </cell>
        </row>
        <row r="2400">
          <cell r="D2400">
            <v>4000</v>
          </cell>
        </row>
        <row r="2401">
          <cell r="D2401">
            <v>13000</v>
          </cell>
        </row>
        <row r="2402">
          <cell r="D2402">
            <v>50000</v>
          </cell>
        </row>
        <row r="2403">
          <cell r="D2403">
            <v>28000</v>
          </cell>
        </row>
        <row r="2404">
          <cell r="D2404">
            <v>12000</v>
          </cell>
        </row>
        <row r="2405">
          <cell r="D2405">
            <v>1200</v>
          </cell>
        </row>
        <row r="2406">
          <cell r="D2406">
            <v>15000</v>
          </cell>
        </row>
        <row r="2407">
          <cell r="D2407">
            <v>5000</v>
          </cell>
        </row>
        <row r="2408">
          <cell r="D2408">
            <v>3250</v>
          </cell>
        </row>
        <row r="2409">
          <cell r="D2409">
            <v>22000</v>
          </cell>
        </row>
        <row r="2410">
          <cell r="D2410">
            <v>15000</v>
          </cell>
        </row>
        <row r="2411">
          <cell r="D2411">
            <v>25000</v>
          </cell>
        </row>
        <row r="2412">
          <cell r="D2412">
            <v>15000</v>
          </cell>
        </row>
        <row r="2413">
          <cell r="D2413">
            <v>25000</v>
          </cell>
        </row>
        <row r="2414">
          <cell r="D2414">
            <v>8000</v>
          </cell>
        </row>
        <row r="2415">
          <cell r="D2415">
            <v>3000</v>
          </cell>
        </row>
        <row r="2416">
          <cell r="D2416">
            <v>15000</v>
          </cell>
        </row>
        <row r="2417">
          <cell r="D2417">
            <v>60000</v>
          </cell>
        </row>
        <row r="2418">
          <cell r="D2418">
            <v>20000</v>
          </cell>
        </row>
        <row r="2419">
          <cell r="D2419">
            <v>1000</v>
          </cell>
        </row>
        <row r="2420">
          <cell r="D2420">
            <v>25000</v>
          </cell>
        </row>
        <row r="2421">
          <cell r="D2421">
            <v>3000</v>
          </cell>
        </row>
        <row r="2422">
          <cell r="D2422">
            <v>16870</v>
          </cell>
        </row>
        <row r="2423">
          <cell r="D2423">
            <v>6000</v>
          </cell>
        </row>
        <row r="2424">
          <cell r="D2424">
            <v>500</v>
          </cell>
        </row>
        <row r="2425">
          <cell r="D2425">
            <v>60000</v>
          </cell>
        </row>
        <row r="2426">
          <cell r="D2426">
            <v>25000</v>
          </cell>
        </row>
        <row r="2427">
          <cell r="D2427">
            <v>3500</v>
          </cell>
        </row>
        <row r="2428">
          <cell r="D2428">
            <v>20000</v>
          </cell>
        </row>
        <row r="2429">
          <cell r="D2429">
            <v>50000</v>
          </cell>
        </row>
        <row r="2430">
          <cell r="D2430">
            <v>35000</v>
          </cell>
        </row>
        <row r="2431">
          <cell r="D2431">
            <v>140000</v>
          </cell>
        </row>
        <row r="2432">
          <cell r="D2432">
            <v>3000</v>
          </cell>
        </row>
        <row r="2433">
          <cell r="D2433">
            <v>100000</v>
          </cell>
        </row>
        <row r="2434">
          <cell r="D2434">
            <v>14000</v>
          </cell>
        </row>
        <row r="2435">
          <cell r="D2435">
            <v>10000</v>
          </cell>
        </row>
        <row r="2436">
          <cell r="D2436">
            <v>20000</v>
          </cell>
        </row>
        <row r="2437">
          <cell r="D2437">
            <v>250000</v>
          </cell>
        </row>
        <row r="2438">
          <cell r="D2438">
            <v>117000</v>
          </cell>
        </row>
        <row r="2439">
          <cell r="D2439">
            <v>8000</v>
          </cell>
        </row>
        <row r="2440">
          <cell r="D2440">
            <v>15000</v>
          </cell>
        </row>
        <row r="2441">
          <cell r="D2441">
            <v>10000</v>
          </cell>
        </row>
        <row r="2442">
          <cell r="D2442">
            <v>5000</v>
          </cell>
        </row>
        <row r="2443">
          <cell r="D2443">
            <v>7500</v>
          </cell>
        </row>
        <row r="2444">
          <cell r="D2444">
            <v>24000</v>
          </cell>
        </row>
        <row r="2445">
          <cell r="D2445">
            <v>20000</v>
          </cell>
        </row>
        <row r="2446">
          <cell r="D2446">
            <v>3000</v>
          </cell>
        </row>
        <row r="2447">
          <cell r="D2447">
            <v>5000</v>
          </cell>
        </row>
        <row r="2448">
          <cell r="D2448">
            <v>5000</v>
          </cell>
        </row>
        <row r="2449">
          <cell r="D2449">
            <v>2500</v>
          </cell>
        </row>
        <row r="2450">
          <cell r="D2450">
            <v>400</v>
          </cell>
        </row>
        <row r="2451">
          <cell r="D2451">
            <v>10000</v>
          </cell>
        </row>
        <row r="2452">
          <cell r="D2452">
            <v>15000</v>
          </cell>
        </row>
        <row r="2453">
          <cell r="D2453">
            <v>10000</v>
          </cell>
        </row>
        <row r="2454">
          <cell r="D2454">
            <v>600</v>
          </cell>
        </row>
        <row r="2455">
          <cell r="D2455">
            <v>3000</v>
          </cell>
        </row>
        <row r="2456">
          <cell r="D2456">
            <v>35000</v>
          </cell>
        </row>
        <row r="2457">
          <cell r="D2457">
            <v>300</v>
          </cell>
        </row>
        <row r="2458">
          <cell r="D2458">
            <v>1500</v>
          </cell>
        </row>
        <row r="2459">
          <cell r="D2459">
            <v>23000</v>
          </cell>
        </row>
        <row r="2460">
          <cell r="D2460">
            <v>5000</v>
          </cell>
        </row>
        <row r="2461">
          <cell r="D2461">
            <v>30000</v>
          </cell>
        </row>
        <row r="2462">
          <cell r="D2462">
            <v>8500</v>
          </cell>
        </row>
        <row r="2463">
          <cell r="D2463">
            <v>7500</v>
          </cell>
        </row>
        <row r="2464">
          <cell r="D2464">
            <v>3000</v>
          </cell>
        </row>
        <row r="2465">
          <cell r="D2465">
            <v>2000</v>
          </cell>
        </row>
        <row r="2466">
          <cell r="D2466">
            <v>2000</v>
          </cell>
        </row>
        <row r="2467">
          <cell r="D2467">
            <v>700</v>
          </cell>
        </row>
        <row r="2468">
          <cell r="D2468">
            <v>2500</v>
          </cell>
        </row>
        <row r="2469">
          <cell r="D2469">
            <v>1000</v>
          </cell>
        </row>
        <row r="2470">
          <cell r="D2470">
            <v>2000</v>
          </cell>
        </row>
        <row r="2471">
          <cell r="D2471">
            <v>1200</v>
          </cell>
        </row>
        <row r="2472">
          <cell r="D2472">
            <v>1000</v>
          </cell>
        </row>
        <row r="2473">
          <cell r="D2473">
            <v>500</v>
          </cell>
        </row>
        <row r="2474">
          <cell r="D2474">
            <v>7500</v>
          </cell>
        </row>
        <row r="2475">
          <cell r="D2475">
            <v>2000</v>
          </cell>
        </row>
        <row r="2476">
          <cell r="D2476">
            <v>5000</v>
          </cell>
        </row>
        <row r="2477">
          <cell r="D2477">
            <v>2500</v>
          </cell>
        </row>
        <row r="2478">
          <cell r="D2478">
            <v>3200</v>
          </cell>
        </row>
        <row r="2479">
          <cell r="D2479">
            <v>750</v>
          </cell>
        </row>
        <row r="2480">
          <cell r="D2480">
            <v>8000</v>
          </cell>
        </row>
        <row r="2481">
          <cell r="D2481">
            <v>300</v>
          </cell>
        </row>
        <row r="2482">
          <cell r="D2482">
            <v>2000</v>
          </cell>
        </row>
        <row r="2483">
          <cell r="D2483">
            <v>4000</v>
          </cell>
        </row>
        <row r="2484">
          <cell r="D2484">
            <v>1000</v>
          </cell>
        </row>
        <row r="2485">
          <cell r="D2485">
            <v>1100</v>
          </cell>
        </row>
        <row r="2486">
          <cell r="D2486">
            <v>3500</v>
          </cell>
        </row>
        <row r="2487">
          <cell r="D2487">
            <v>2000</v>
          </cell>
        </row>
        <row r="2488">
          <cell r="D2488">
            <v>300</v>
          </cell>
        </row>
        <row r="2489">
          <cell r="D2489">
            <v>1500</v>
          </cell>
        </row>
        <row r="2490">
          <cell r="D2490">
            <v>3000</v>
          </cell>
        </row>
        <row r="2491">
          <cell r="D2491">
            <v>3500</v>
          </cell>
        </row>
        <row r="2492">
          <cell r="D2492">
            <v>500</v>
          </cell>
        </row>
        <row r="2493">
          <cell r="D2493">
            <v>500</v>
          </cell>
        </row>
        <row r="2494">
          <cell r="D2494">
            <v>600</v>
          </cell>
        </row>
        <row r="2495">
          <cell r="D2495">
            <v>20000</v>
          </cell>
        </row>
        <row r="2496">
          <cell r="D2496">
            <v>1500</v>
          </cell>
        </row>
        <row r="2497">
          <cell r="D2497">
            <v>1500</v>
          </cell>
        </row>
        <row r="2498">
          <cell r="D2498">
            <v>6000</v>
          </cell>
        </row>
        <row r="2499">
          <cell r="D2499">
            <v>4000</v>
          </cell>
        </row>
        <row r="2500">
          <cell r="D2500">
            <v>1000</v>
          </cell>
        </row>
        <row r="2501">
          <cell r="D2501">
            <v>4000</v>
          </cell>
        </row>
        <row r="2502">
          <cell r="D2502">
            <v>600</v>
          </cell>
        </row>
        <row r="2503">
          <cell r="D2503">
            <v>11000</v>
          </cell>
        </row>
        <row r="2504">
          <cell r="D2504">
            <v>110000</v>
          </cell>
        </row>
        <row r="2505">
          <cell r="D2505">
            <v>10000</v>
          </cell>
        </row>
        <row r="2506">
          <cell r="D2506">
            <v>35000</v>
          </cell>
        </row>
        <row r="2507">
          <cell r="D2507">
            <v>7000</v>
          </cell>
        </row>
        <row r="2508">
          <cell r="D2508">
            <v>5000</v>
          </cell>
        </row>
        <row r="2509">
          <cell r="D2509">
            <v>42850</v>
          </cell>
        </row>
        <row r="2510">
          <cell r="D2510">
            <v>20000</v>
          </cell>
        </row>
        <row r="2511">
          <cell r="D2511">
            <v>95000</v>
          </cell>
        </row>
        <row r="2512">
          <cell r="D2512">
            <v>50000</v>
          </cell>
        </row>
        <row r="2513">
          <cell r="D2513">
            <v>100000</v>
          </cell>
        </row>
        <row r="2514">
          <cell r="D2514">
            <v>1150</v>
          </cell>
        </row>
        <row r="2515">
          <cell r="D2515">
            <v>180000</v>
          </cell>
        </row>
        <row r="2516">
          <cell r="D2516">
            <v>12000</v>
          </cell>
        </row>
        <row r="2517">
          <cell r="D2517">
            <v>5000</v>
          </cell>
        </row>
        <row r="2518">
          <cell r="D2518">
            <v>22000</v>
          </cell>
        </row>
        <row r="2519">
          <cell r="D2519">
            <v>18000</v>
          </cell>
        </row>
        <row r="2520">
          <cell r="D2520">
            <v>5000</v>
          </cell>
        </row>
        <row r="2521">
          <cell r="D2521">
            <v>150000</v>
          </cell>
        </row>
        <row r="2522">
          <cell r="D2522">
            <v>100000</v>
          </cell>
        </row>
        <row r="2523">
          <cell r="D2523">
            <v>12500</v>
          </cell>
        </row>
        <row r="2524">
          <cell r="D2524">
            <v>5000</v>
          </cell>
        </row>
        <row r="2525">
          <cell r="D2525">
            <v>900</v>
          </cell>
        </row>
        <row r="2526">
          <cell r="D2526">
            <v>7500</v>
          </cell>
        </row>
        <row r="2527">
          <cell r="D2527">
            <v>8000</v>
          </cell>
        </row>
        <row r="2528">
          <cell r="D2528">
            <v>4000</v>
          </cell>
        </row>
        <row r="2529">
          <cell r="D2529">
            <v>4000</v>
          </cell>
        </row>
        <row r="2530">
          <cell r="D2530">
            <v>4000</v>
          </cell>
        </row>
        <row r="2531">
          <cell r="D2531">
            <v>6000</v>
          </cell>
        </row>
        <row r="2532">
          <cell r="D2532">
            <v>6500</v>
          </cell>
        </row>
        <row r="2533">
          <cell r="D2533">
            <v>4500</v>
          </cell>
        </row>
        <row r="2534">
          <cell r="D2534">
            <v>4000</v>
          </cell>
        </row>
        <row r="2535">
          <cell r="D2535">
            <v>7500</v>
          </cell>
        </row>
        <row r="2536">
          <cell r="D2536">
            <v>2000</v>
          </cell>
        </row>
        <row r="2537">
          <cell r="D2537">
            <v>20000</v>
          </cell>
        </row>
        <row r="2538">
          <cell r="D2538">
            <v>25</v>
          </cell>
        </row>
        <row r="2539">
          <cell r="D2539">
            <v>1000</v>
          </cell>
        </row>
        <row r="2540">
          <cell r="D2540">
            <v>18000</v>
          </cell>
        </row>
        <row r="2541">
          <cell r="D2541">
            <v>10000</v>
          </cell>
        </row>
        <row r="2542">
          <cell r="D2542">
            <v>2500</v>
          </cell>
        </row>
        <row r="2543">
          <cell r="D2543">
            <v>3500</v>
          </cell>
        </row>
        <row r="2544">
          <cell r="D2544">
            <v>700</v>
          </cell>
        </row>
        <row r="2545">
          <cell r="D2545">
            <v>250</v>
          </cell>
        </row>
        <row r="2546">
          <cell r="D2546">
            <v>5000</v>
          </cell>
        </row>
        <row r="2547">
          <cell r="D2547">
            <v>2000</v>
          </cell>
        </row>
        <row r="2548">
          <cell r="D2548">
            <v>3500</v>
          </cell>
        </row>
        <row r="2549">
          <cell r="D2549">
            <v>5500</v>
          </cell>
        </row>
        <row r="2550">
          <cell r="D2550">
            <v>6000</v>
          </cell>
        </row>
        <row r="2551">
          <cell r="D2551">
            <v>1570</v>
          </cell>
        </row>
        <row r="2552">
          <cell r="D2552">
            <v>6500</v>
          </cell>
        </row>
        <row r="2553">
          <cell r="D2553">
            <v>3675</v>
          </cell>
        </row>
        <row r="2554">
          <cell r="D2554">
            <v>3000</v>
          </cell>
        </row>
        <row r="2555">
          <cell r="D2555">
            <v>1500</v>
          </cell>
        </row>
        <row r="2556">
          <cell r="D2556">
            <v>3000</v>
          </cell>
        </row>
        <row r="2557">
          <cell r="D2557">
            <v>2000</v>
          </cell>
        </row>
        <row r="2558">
          <cell r="D2558">
            <v>745</v>
          </cell>
        </row>
        <row r="2559">
          <cell r="D2559">
            <v>900</v>
          </cell>
        </row>
        <row r="2560">
          <cell r="D2560">
            <v>1250</v>
          </cell>
        </row>
        <row r="2561">
          <cell r="D2561">
            <v>800</v>
          </cell>
        </row>
        <row r="2562">
          <cell r="D2562">
            <v>3000</v>
          </cell>
        </row>
        <row r="2563">
          <cell r="D2563">
            <v>100000</v>
          </cell>
        </row>
        <row r="2564">
          <cell r="D2564">
            <v>10000</v>
          </cell>
        </row>
        <row r="2565">
          <cell r="D2565">
            <v>20000</v>
          </cell>
        </row>
        <row r="2566">
          <cell r="D2566">
            <v>40000</v>
          </cell>
        </row>
        <row r="2567">
          <cell r="D2567">
            <v>10000</v>
          </cell>
        </row>
        <row r="2568">
          <cell r="D2568">
            <v>35000</v>
          </cell>
        </row>
        <row r="2569">
          <cell r="D2569">
            <v>45000</v>
          </cell>
        </row>
        <row r="2570">
          <cell r="D2570">
            <v>10000</v>
          </cell>
        </row>
        <row r="2571">
          <cell r="D2571">
            <v>6500</v>
          </cell>
        </row>
        <row r="2572">
          <cell r="D2572">
            <v>7000</v>
          </cell>
        </row>
        <row r="2573">
          <cell r="D2573">
            <v>100000</v>
          </cell>
        </row>
        <row r="2574">
          <cell r="D2574">
            <v>30000</v>
          </cell>
        </row>
        <row r="2575">
          <cell r="D2575">
            <v>8000</v>
          </cell>
        </row>
        <row r="2576">
          <cell r="D2576">
            <v>10000</v>
          </cell>
        </row>
        <row r="2577">
          <cell r="D2577">
            <v>85000</v>
          </cell>
        </row>
        <row r="2578">
          <cell r="D2578">
            <v>10000</v>
          </cell>
        </row>
        <row r="2579">
          <cell r="D2579">
            <v>15000</v>
          </cell>
        </row>
        <row r="2580">
          <cell r="D2580">
            <v>6000</v>
          </cell>
        </row>
        <row r="2581">
          <cell r="D2581">
            <v>200000</v>
          </cell>
        </row>
        <row r="2582">
          <cell r="D2582">
            <v>8500</v>
          </cell>
        </row>
        <row r="2583">
          <cell r="D2583">
            <v>5000</v>
          </cell>
        </row>
        <row r="2584">
          <cell r="D2584">
            <v>90000</v>
          </cell>
        </row>
        <row r="2585">
          <cell r="D2585">
            <v>1000</v>
          </cell>
        </row>
        <row r="2586">
          <cell r="D2586">
            <v>10000</v>
          </cell>
        </row>
        <row r="2587">
          <cell r="D2587">
            <v>30000</v>
          </cell>
        </row>
        <row r="2588">
          <cell r="D2588">
            <v>3000</v>
          </cell>
        </row>
        <row r="2589">
          <cell r="D2589">
            <v>50000</v>
          </cell>
        </row>
        <row r="2590">
          <cell r="D2590">
            <v>6000</v>
          </cell>
        </row>
        <row r="2591">
          <cell r="D2591">
            <v>50000</v>
          </cell>
        </row>
        <row r="2592">
          <cell r="D2592">
            <v>3000</v>
          </cell>
        </row>
        <row r="2593">
          <cell r="D2593">
            <v>1500</v>
          </cell>
        </row>
        <row r="2594">
          <cell r="D2594">
            <v>30000</v>
          </cell>
        </row>
        <row r="2595">
          <cell r="D2595">
            <v>10000</v>
          </cell>
        </row>
        <row r="2596">
          <cell r="D2596">
            <v>80000</v>
          </cell>
        </row>
        <row r="2597">
          <cell r="D2597">
            <v>15000</v>
          </cell>
        </row>
        <row r="2598">
          <cell r="D2598">
            <v>35000</v>
          </cell>
        </row>
        <row r="2599">
          <cell r="D2599">
            <v>1500</v>
          </cell>
        </row>
        <row r="2600">
          <cell r="D2600">
            <v>3000</v>
          </cell>
        </row>
        <row r="2601">
          <cell r="D2601">
            <v>9041</v>
          </cell>
        </row>
        <row r="2602">
          <cell r="D2602">
            <v>50000</v>
          </cell>
        </row>
        <row r="2603">
          <cell r="D2603">
            <v>500</v>
          </cell>
        </row>
        <row r="2604">
          <cell r="D2604">
            <v>12000</v>
          </cell>
        </row>
        <row r="2605">
          <cell r="D2605">
            <v>1750</v>
          </cell>
        </row>
        <row r="2606">
          <cell r="D2606">
            <v>20000</v>
          </cell>
        </row>
        <row r="2607">
          <cell r="D2607">
            <v>100000</v>
          </cell>
        </row>
        <row r="2608">
          <cell r="D2608">
            <v>11000</v>
          </cell>
        </row>
        <row r="2609">
          <cell r="D2609">
            <v>8000</v>
          </cell>
        </row>
        <row r="2610">
          <cell r="D2610">
            <v>8000</v>
          </cell>
        </row>
        <row r="2611">
          <cell r="D2611">
            <v>35000</v>
          </cell>
        </row>
        <row r="2612">
          <cell r="D2612">
            <v>22765</v>
          </cell>
        </row>
        <row r="2613">
          <cell r="D2613">
            <v>11000</v>
          </cell>
        </row>
        <row r="2614">
          <cell r="D2614">
            <v>10000</v>
          </cell>
        </row>
        <row r="2615">
          <cell r="D2615">
            <v>7500</v>
          </cell>
        </row>
        <row r="2616">
          <cell r="D2616">
            <v>10500</v>
          </cell>
        </row>
        <row r="2617">
          <cell r="D2617">
            <v>2001</v>
          </cell>
        </row>
        <row r="2618">
          <cell r="D2618">
            <v>25000</v>
          </cell>
        </row>
        <row r="2619">
          <cell r="D2619">
            <v>500</v>
          </cell>
        </row>
        <row r="2620">
          <cell r="D2620">
            <v>15000</v>
          </cell>
        </row>
        <row r="2621">
          <cell r="D2621">
            <v>1000</v>
          </cell>
        </row>
        <row r="2622">
          <cell r="D2622">
            <v>65000</v>
          </cell>
        </row>
        <row r="2623">
          <cell r="D2623">
            <v>15000</v>
          </cell>
        </row>
        <row r="2624">
          <cell r="D2624">
            <v>1500</v>
          </cell>
        </row>
        <row r="2625">
          <cell r="D2625">
            <v>2000</v>
          </cell>
        </row>
        <row r="2626">
          <cell r="D2626">
            <v>8000</v>
          </cell>
        </row>
        <row r="2627">
          <cell r="D2627">
            <v>150</v>
          </cell>
        </row>
        <row r="2628">
          <cell r="D2628">
            <v>2500</v>
          </cell>
        </row>
        <row r="2629">
          <cell r="D2629">
            <v>150</v>
          </cell>
        </row>
        <row r="2630">
          <cell r="D2630">
            <v>839</v>
          </cell>
        </row>
        <row r="2631">
          <cell r="D2631">
            <v>5000</v>
          </cell>
        </row>
        <row r="2632">
          <cell r="D2632">
            <v>2000</v>
          </cell>
        </row>
        <row r="2633">
          <cell r="D2633">
            <v>20000</v>
          </cell>
        </row>
        <row r="2634">
          <cell r="D2634">
            <v>1070</v>
          </cell>
        </row>
        <row r="2635">
          <cell r="D2635">
            <v>5000</v>
          </cell>
        </row>
        <row r="2636">
          <cell r="D2636">
            <v>930</v>
          </cell>
        </row>
        <row r="2637">
          <cell r="D2637">
            <v>11500</v>
          </cell>
        </row>
        <row r="2638">
          <cell r="D2638">
            <v>1000</v>
          </cell>
        </row>
        <row r="2639">
          <cell r="D2639">
            <v>500</v>
          </cell>
        </row>
        <row r="2640">
          <cell r="D2640">
            <v>347</v>
          </cell>
        </row>
        <row r="2641">
          <cell r="D2641">
            <v>300</v>
          </cell>
        </row>
        <row r="2642">
          <cell r="D2642">
            <v>3000</v>
          </cell>
        </row>
        <row r="2643">
          <cell r="D2643">
            <v>1500</v>
          </cell>
        </row>
        <row r="2644">
          <cell r="D2644">
            <v>500000</v>
          </cell>
        </row>
        <row r="2645">
          <cell r="D2645">
            <v>1000000</v>
          </cell>
        </row>
        <row r="2646">
          <cell r="D2646">
            <v>100000</v>
          </cell>
        </row>
        <row r="2647">
          <cell r="D2647">
            <v>20000</v>
          </cell>
        </row>
        <row r="2648">
          <cell r="D2648">
            <v>500000</v>
          </cell>
        </row>
        <row r="2649">
          <cell r="D2649">
            <v>2500</v>
          </cell>
        </row>
        <row r="2650">
          <cell r="D2650">
            <v>12000</v>
          </cell>
        </row>
        <row r="2651">
          <cell r="D2651">
            <v>125000</v>
          </cell>
        </row>
        <row r="2652">
          <cell r="D2652">
            <v>60000</v>
          </cell>
        </row>
        <row r="2653">
          <cell r="D2653">
            <v>280000</v>
          </cell>
        </row>
        <row r="2654">
          <cell r="D2654">
            <v>100000</v>
          </cell>
        </row>
        <row r="2655">
          <cell r="D2655">
            <v>51000</v>
          </cell>
        </row>
        <row r="2656">
          <cell r="D2656">
            <v>100000</v>
          </cell>
        </row>
        <row r="2657">
          <cell r="D2657">
            <v>15000</v>
          </cell>
        </row>
        <row r="2658">
          <cell r="D2658">
            <v>150000</v>
          </cell>
        </row>
        <row r="2659">
          <cell r="D2659">
            <v>30000</v>
          </cell>
        </row>
        <row r="2660">
          <cell r="D2660">
            <v>98000</v>
          </cell>
        </row>
        <row r="2661">
          <cell r="D2661">
            <v>49000</v>
          </cell>
        </row>
        <row r="2662">
          <cell r="D2662">
            <v>20000</v>
          </cell>
        </row>
        <row r="2663">
          <cell r="D2663">
            <v>5000</v>
          </cell>
        </row>
        <row r="2664">
          <cell r="D2664">
            <v>20000</v>
          </cell>
        </row>
        <row r="2665">
          <cell r="D2665">
            <v>20000</v>
          </cell>
        </row>
        <row r="2666">
          <cell r="D2666">
            <v>17500</v>
          </cell>
        </row>
        <row r="2667">
          <cell r="D2667">
            <v>3500</v>
          </cell>
        </row>
        <row r="2668">
          <cell r="D2668">
            <v>10000</v>
          </cell>
        </row>
        <row r="2669">
          <cell r="D2669">
            <v>1500</v>
          </cell>
        </row>
        <row r="2670">
          <cell r="D2670">
            <v>1000</v>
          </cell>
        </row>
        <row r="2671">
          <cell r="D2671">
            <v>800</v>
          </cell>
        </row>
        <row r="2672">
          <cell r="D2672">
            <v>38888</v>
          </cell>
        </row>
        <row r="2673">
          <cell r="D2673">
            <v>25000</v>
          </cell>
        </row>
        <row r="2674">
          <cell r="D2674">
            <v>10000</v>
          </cell>
        </row>
        <row r="2675">
          <cell r="D2675">
            <v>40000</v>
          </cell>
        </row>
        <row r="2676">
          <cell r="D2676">
            <v>35000</v>
          </cell>
        </row>
        <row r="2677">
          <cell r="D2677">
            <v>25000</v>
          </cell>
        </row>
        <row r="2678">
          <cell r="D2678">
            <v>2100</v>
          </cell>
        </row>
        <row r="2679">
          <cell r="D2679">
            <v>19500</v>
          </cell>
        </row>
        <row r="2680">
          <cell r="D2680">
            <v>8000000</v>
          </cell>
        </row>
        <row r="2681">
          <cell r="D2681">
            <v>40000</v>
          </cell>
        </row>
        <row r="2682">
          <cell r="D2682">
            <v>32000</v>
          </cell>
        </row>
        <row r="2683">
          <cell r="D2683">
            <v>8000</v>
          </cell>
        </row>
        <row r="2684">
          <cell r="D2684">
            <v>6000</v>
          </cell>
        </row>
        <row r="2685">
          <cell r="D2685">
            <v>15000</v>
          </cell>
        </row>
        <row r="2686">
          <cell r="D2686">
            <v>70000</v>
          </cell>
        </row>
        <row r="2687">
          <cell r="D2687">
            <v>50000</v>
          </cell>
        </row>
        <row r="2688">
          <cell r="D2688">
            <v>30000</v>
          </cell>
        </row>
        <row r="2689">
          <cell r="D2689">
            <v>15000</v>
          </cell>
        </row>
        <row r="2690">
          <cell r="D2690">
            <v>50000</v>
          </cell>
        </row>
        <row r="2691">
          <cell r="D2691">
            <v>35000</v>
          </cell>
        </row>
        <row r="2692">
          <cell r="D2692">
            <v>80000</v>
          </cell>
        </row>
        <row r="2693">
          <cell r="D2693">
            <v>65000</v>
          </cell>
        </row>
        <row r="2694">
          <cell r="D2694">
            <v>3500</v>
          </cell>
        </row>
        <row r="2695">
          <cell r="D2695">
            <v>5000</v>
          </cell>
        </row>
        <row r="2696">
          <cell r="D2696">
            <v>30000</v>
          </cell>
        </row>
        <row r="2697">
          <cell r="D2697">
            <v>15000</v>
          </cell>
        </row>
        <row r="2698">
          <cell r="D2698">
            <v>60000</v>
          </cell>
        </row>
        <row r="2699">
          <cell r="D2699">
            <v>23000</v>
          </cell>
        </row>
        <row r="2700">
          <cell r="D2700">
            <v>8000</v>
          </cell>
        </row>
        <row r="2701">
          <cell r="D2701">
            <v>2</v>
          </cell>
        </row>
        <row r="2702">
          <cell r="D2702">
            <v>9999</v>
          </cell>
        </row>
        <row r="2703">
          <cell r="D2703">
            <v>3400</v>
          </cell>
        </row>
        <row r="2704">
          <cell r="D2704">
            <v>10000</v>
          </cell>
        </row>
        <row r="2705">
          <cell r="D2705">
            <v>40000</v>
          </cell>
        </row>
        <row r="2706">
          <cell r="D2706">
            <v>19000</v>
          </cell>
        </row>
        <row r="2707">
          <cell r="D2707">
            <v>16500</v>
          </cell>
        </row>
        <row r="2708">
          <cell r="D2708">
            <v>35000</v>
          </cell>
        </row>
        <row r="2709">
          <cell r="D2709">
            <v>8000</v>
          </cell>
        </row>
        <row r="2710">
          <cell r="D2710">
            <v>20000</v>
          </cell>
        </row>
        <row r="2711">
          <cell r="D2711">
            <v>50000</v>
          </cell>
        </row>
        <row r="2712">
          <cell r="D2712">
            <v>60000</v>
          </cell>
        </row>
        <row r="2713">
          <cell r="D2713">
            <v>3910</v>
          </cell>
        </row>
        <row r="2714">
          <cell r="D2714">
            <v>5500</v>
          </cell>
        </row>
        <row r="2715">
          <cell r="D2715">
            <v>150000</v>
          </cell>
        </row>
        <row r="2716">
          <cell r="D2716">
            <v>25000</v>
          </cell>
        </row>
        <row r="2717">
          <cell r="D2717">
            <v>12000</v>
          </cell>
        </row>
        <row r="2718">
          <cell r="D2718">
            <v>10000</v>
          </cell>
        </row>
        <row r="2719">
          <cell r="D2719">
            <v>25000</v>
          </cell>
        </row>
        <row r="2720">
          <cell r="D2720">
            <v>18000</v>
          </cell>
        </row>
        <row r="2721">
          <cell r="D2721">
            <v>6000</v>
          </cell>
        </row>
        <row r="2722">
          <cell r="D2722">
            <v>25000</v>
          </cell>
        </row>
        <row r="2723">
          <cell r="D2723">
            <v>750</v>
          </cell>
        </row>
        <row r="2724">
          <cell r="D2724">
            <v>5000</v>
          </cell>
        </row>
        <row r="2725">
          <cell r="D2725">
            <v>12000</v>
          </cell>
        </row>
        <row r="2726">
          <cell r="D2726">
            <v>2468</v>
          </cell>
        </row>
        <row r="2727">
          <cell r="D2727">
            <v>40000</v>
          </cell>
        </row>
        <row r="2728">
          <cell r="D2728">
            <v>100000</v>
          </cell>
        </row>
        <row r="2729">
          <cell r="D2729">
            <v>10000</v>
          </cell>
        </row>
        <row r="2730">
          <cell r="D2730">
            <v>15000</v>
          </cell>
        </row>
        <row r="2731">
          <cell r="D2731">
            <v>7500</v>
          </cell>
        </row>
        <row r="2732">
          <cell r="D2732">
            <v>27000</v>
          </cell>
        </row>
        <row r="2733">
          <cell r="D2733">
            <v>30000</v>
          </cell>
        </row>
        <row r="2734">
          <cell r="D2734">
            <v>12000</v>
          </cell>
        </row>
        <row r="2735">
          <cell r="D2735">
            <v>50000</v>
          </cell>
        </row>
        <row r="2736">
          <cell r="D2736">
            <v>1</v>
          </cell>
        </row>
        <row r="2737">
          <cell r="D2737">
            <v>750</v>
          </cell>
        </row>
        <row r="2738">
          <cell r="D2738">
            <v>8000</v>
          </cell>
        </row>
        <row r="2739">
          <cell r="D2739">
            <v>30000</v>
          </cell>
        </row>
        <row r="2740">
          <cell r="D2740">
            <v>5000</v>
          </cell>
        </row>
        <row r="2741">
          <cell r="D2741">
            <v>1100</v>
          </cell>
        </row>
        <row r="2742">
          <cell r="D2742">
            <v>300</v>
          </cell>
        </row>
        <row r="2743">
          <cell r="D2743">
            <v>8000</v>
          </cell>
        </row>
        <row r="2744">
          <cell r="D2744">
            <v>2500</v>
          </cell>
        </row>
        <row r="2745">
          <cell r="D2745">
            <v>5999</v>
          </cell>
        </row>
        <row r="2746">
          <cell r="D2746">
            <v>16000</v>
          </cell>
        </row>
        <row r="2747">
          <cell r="D2747">
            <v>8000</v>
          </cell>
        </row>
        <row r="2748">
          <cell r="D2748">
            <v>3000</v>
          </cell>
        </row>
        <row r="2749">
          <cell r="D2749">
            <v>500</v>
          </cell>
        </row>
        <row r="2750">
          <cell r="D2750">
            <v>5000</v>
          </cell>
        </row>
        <row r="2751">
          <cell r="D2751">
            <v>10000</v>
          </cell>
        </row>
        <row r="2752">
          <cell r="D2752">
            <v>1999</v>
          </cell>
        </row>
        <row r="2753">
          <cell r="D2753">
            <v>3274</v>
          </cell>
        </row>
        <row r="2754">
          <cell r="D2754">
            <v>4800</v>
          </cell>
        </row>
        <row r="2755">
          <cell r="D2755">
            <v>2000</v>
          </cell>
        </row>
        <row r="2756">
          <cell r="D2756">
            <v>10000</v>
          </cell>
        </row>
        <row r="2757">
          <cell r="D2757">
            <v>500</v>
          </cell>
        </row>
        <row r="2758">
          <cell r="D2758">
            <v>10000</v>
          </cell>
        </row>
        <row r="2759">
          <cell r="D2759">
            <v>1500</v>
          </cell>
        </row>
        <row r="2760">
          <cell r="D2760">
            <v>2000</v>
          </cell>
        </row>
        <row r="2761">
          <cell r="D2761">
            <v>1000</v>
          </cell>
        </row>
        <row r="2762">
          <cell r="D2762">
            <v>5000</v>
          </cell>
        </row>
        <row r="2763">
          <cell r="D2763">
            <v>5000</v>
          </cell>
        </row>
        <row r="2764">
          <cell r="D2764">
            <v>3250</v>
          </cell>
        </row>
        <row r="2765">
          <cell r="D2765">
            <v>39400</v>
          </cell>
        </row>
        <row r="2766">
          <cell r="D2766">
            <v>4000</v>
          </cell>
        </row>
        <row r="2767">
          <cell r="D2767">
            <v>4000</v>
          </cell>
        </row>
        <row r="2768">
          <cell r="D2768">
            <v>5000</v>
          </cell>
        </row>
        <row r="2769">
          <cell r="D2769">
            <v>4000</v>
          </cell>
        </row>
        <row r="2770">
          <cell r="D2770">
            <v>7000</v>
          </cell>
        </row>
        <row r="2771">
          <cell r="D2771">
            <v>800</v>
          </cell>
        </row>
        <row r="2772">
          <cell r="D2772">
            <v>20000</v>
          </cell>
        </row>
        <row r="2773">
          <cell r="D2773">
            <v>19980</v>
          </cell>
        </row>
        <row r="2774">
          <cell r="D2774">
            <v>8000</v>
          </cell>
        </row>
        <row r="2775">
          <cell r="D2775">
            <v>530</v>
          </cell>
        </row>
        <row r="2776">
          <cell r="D2776">
            <v>4000</v>
          </cell>
        </row>
        <row r="2777">
          <cell r="D2777">
            <v>5000</v>
          </cell>
        </row>
        <row r="2778">
          <cell r="D2778">
            <v>21000</v>
          </cell>
        </row>
        <row r="2779">
          <cell r="D2779">
            <v>3000</v>
          </cell>
        </row>
        <row r="2780">
          <cell r="D2780">
            <v>5500</v>
          </cell>
        </row>
        <row r="2781">
          <cell r="D2781">
            <v>2500</v>
          </cell>
        </row>
        <row r="2782">
          <cell r="D2782">
            <v>100000</v>
          </cell>
        </row>
        <row r="2783">
          <cell r="D2783">
            <v>1250</v>
          </cell>
        </row>
        <row r="2784">
          <cell r="D2784">
            <v>1000</v>
          </cell>
        </row>
        <row r="2785">
          <cell r="D2785">
            <v>1000</v>
          </cell>
        </row>
        <row r="2786">
          <cell r="D2786">
            <v>6000</v>
          </cell>
        </row>
        <row r="2787">
          <cell r="D2787">
            <v>5000</v>
          </cell>
        </row>
        <row r="2788">
          <cell r="D2788">
            <v>2500</v>
          </cell>
        </row>
        <row r="2789">
          <cell r="D2789">
            <v>1000</v>
          </cell>
        </row>
        <row r="2790">
          <cell r="D2790">
            <v>2000</v>
          </cell>
        </row>
        <row r="2791">
          <cell r="D2791">
            <v>3000</v>
          </cell>
        </row>
        <row r="2792">
          <cell r="D2792">
            <v>3000</v>
          </cell>
        </row>
        <row r="2793">
          <cell r="D2793">
            <v>2000</v>
          </cell>
        </row>
        <row r="2794">
          <cell r="D2794">
            <v>2000</v>
          </cell>
        </row>
        <row r="2795">
          <cell r="D2795">
            <v>10000</v>
          </cell>
        </row>
        <row r="2796">
          <cell r="D2796">
            <v>50</v>
          </cell>
        </row>
        <row r="2797">
          <cell r="D2797">
            <v>700</v>
          </cell>
        </row>
        <row r="2798">
          <cell r="D2798">
            <v>800</v>
          </cell>
        </row>
        <row r="2799">
          <cell r="D2799">
            <v>8000</v>
          </cell>
        </row>
        <row r="2800">
          <cell r="D2800">
            <v>5000</v>
          </cell>
        </row>
        <row r="2801">
          <cell r="D2801">
            <v>5000</v>
          </cell>
        </row>
        <row r="2802">
          <cell r="D2802">
            <v>1000</v>
          </cell>
        </row>
        <row r="2803">
          <cell r="D2803">
            <v>500</v>
          </cell>
        </row>
        <row r="2804">
          <cell r="D2804">
            <v>3000</v>
          </cell>
        </row>
        <row r="2805">
          <cell r="D2805">
            <v>10000</v>
          </cell>
        </row>
        <row r="2806">
          <cell r="D2806">
            <v>1000</v>
          </cell>
        </row>
        <row r="2807">
          <cell r="D2807">
            <v>400</v>
          </cell>
        </row>
        <row r="2808">
          <cell r="D2808">
            <v>3000</v>
          </cell>
        </row>
        <row r="2809">
          <cell r="D2809">
            <v>5000</v>
          </cell>
        </row>
        <row r="2810">
          <cell r="D2810">
            <v>4500</v>
          </cell>
        </row>
        <row r="2811">
          <cell r="D2811">
            <v>2500</v>
          </cell>
        </row>
        <row r="2812">
          <cell r="D2812">
            <v>2500</v>
          </cell>
        </row>
        <row r="2813">
          <cell r="D2813">
            <v>10000</v>
          </cell>
        </row>
        <row r="2814">
          <cell r="D2814">
            <v>5000</v>
          </cell>
        </row>
        <row r="2815">
          <cell r="D2815">
            <v>2800</v>
          </cell>
        </row>
        <row r="2816">
          <cell r="D2816">
            <v>1500</v>
          </cell>
        </row>
        <row r="2817">
          <cell r="D2817">
            <v>250</v>
          </cell>
        </row>
        <row r="2818">
          <cell r="D2818">
            <v>3000</v>
          </cell>
        </row>
        <row r="2819">
          <cell r="D2819">
            <v>600</v>
          </cell>
        </row>
        <row r="2820">
          <cell r="D2820">
            <v>10000</v>
          </cell>
        </row>
        <row r="2821">
          <cell r="D2821">
            <v>5000</v>
          </cell>
        </row>
        <row r="2822">
          <cell r="D2822">
            <v>200</v>
          </cell>
        </row>
        <row r="2823">
          <cell r="D2823">
            <v>1000</v>
          </cell>
        </row>
        <row r="2824">
          <cell r="D2824">
            <v>6000</v>
          </cell>
        </row>
        <row r="2825">
          <cell r="D2825">
            <v>100</v>
          </cell>
        </row>
        <row r="2826">
          <cell r="D2826">
            <v>650</v>
          </cell>
        </row>
        <row r="2827">
          <cell r="D2827">
            <v>3000</v>
          </cell>
        </row>
        <row r="2828">
          <cell r="D2828">
            <v>2000</v>
          </cell>
        </row>
        <row r="2829">
          <cell r="D2829">
            <v>2000</v>
          </cell>
        </row>
        <row r="2830">
          <cell r="D2830">
            <v>9500</v>
          </cell>
        </row>
        <row r="2831">
          <cell r="D2831">
            <v>2500</v>
          </cell>
        </row>
        <row r="2832">
          <cell r="D2832">
            <v>3000</v>
          </cell>
        </row>
        <row r="2833">
          <cell r="D2833">
            <v>3000</v>
          </cell>
        </row>
        <row r="2834">
          <cell r="D2834">
            <v>2500</v>
          </cell>
        </row>
        <row r="2835">
          <cell r="D2835">
            <v>2700</v>
          </cell>
        </row>
        <row r="2836">
          <cell r="D2836">
            <v>800</v>
          </cell>
        </row>
        <row r="2837">
          <cell r="D2837">
            <v>1000</v>
          </cell>
        </row>
        <row r="2838">
          <cell r="D2838">
            <v>450</v>
          </cell>
        </row>
        <row r="2839">
          <cell r="D2839">
            <v>850</v>
          </cell>
        </row>
        <row r="2840">
          <cell r="D2840">
            <v>2000</v>
          </cell>
        </row>
        <row r="2841">
          <cell r="D2841">
            <v>3500</v>
          </cell>
        </row>
        <row r="2842">
          <cell r="D2842">
            <v>2500</v>
          </cell>
        </row>
        <row r="2843">
          <cell r="D2843">
            <v>1000</v>
          </cell>
        </row>
        <row r="2844">
          <cell r="D2844">
            <v>1500</v>
          </cell>
        </row>
        <row r="2845">
          <cell r="D2845">
            <v>1200</v>
          </cell>
        </row>
        <row r="2846">
          <cell r="D2846">
            <v>550</v>
          </cell>
        </row>
        <row r="2847">
          <cell r="D2847">
            <v>7500</v>
          </cell>
        </row>
        <row r="2848">
          <cell r="D2848">
            <v>8000</v>
          </cell>
        </row>
        <row r="2849">
          <cell r="D2849">
            <v>2000</v>
          </cell>
        </row>
        <row r="2850">
          <cell r="D2850">
            <v>35000</v>
          </cell>
        </row>
        <row r="2851">
          <cell r="D2851">
            <v>500</v>
          </cell>
        </row>
        <row r="2852">
          <cell r="D2852">
            <v>8000</v>
          </cell>
        </row>
        <row r="2853">
          <cell r="D2853">
            <v>4500</v>
          </cell>
        </row>
        <row r="2854">
          <cell r="D2854">
            <v>5000</v>
          </cell>
        </row>
        <row r="2855">
          <cell r="D2855">
            <v>9500</v>
          </cell>
        </row>
        <row r="2856">
          <cell r="D2856">
            <v>1000</v>
          </cell>
        </row>
        <row r="2857">
          <cell r="D2857">
            <v>600</v>
          </cell>
        </row>
        <row r="2858">
          <cell r="D2858">
            <v>3000</v>
          </cell>
        </row>
        <row r="2859">
          <cell r="D2859">
            <v>38000</v>
          </cell>
        </row>
        <row r="2860">
          <cell r="D2860">
            <v>1000</v>
          </cell>
        </row>
        <row r="2861">
          <cell r="D2861">
            <v>2000</v>
          </cell>
        </row>
        <row r="2862">
          <cell r="D2862">
            <v>4000</v>
          </cell>
        </row>
        <row r="2863">
          <cell r="D2863">
            <v>250</v>
          </cell>
        </row>
        <row r="2864">
          <cell r="D2864">
            <v>12700</v>
          </cell>
        </row>
        <row r="2865">
          <cell r="D2865">
            <v>50000</v>
          </cell>
        </row>
        <row r="2866">
          <cell r="D2866">
            <v>2500</v>
          </cell>
        </row>
        <row r="2867">
          <cell r="D2867">
            <v>2888</v>
          </cell>
        </row>
        <row r="2868">
          <cell r="D2868">
            <v>5000</v>
          </cell>
        </row>
        <row r="2869">
          <cell r="D2869">
            <v>2500</v>
          </cell>
        </row>
        <row r="2870">
          <cell r="D2870">
            <v>15000</v>
          </cell>
        </row>
        <row r="2871">
          <cell r="D2871">
            <v>20000</v>
          </cell>
        </row>
        <row r="2872">
          <cell r="D2872">
            <v>5000</v>
          </cell>
        </row>
        <row r="2873">
          <cell r="D2873">
            <v>10000</v>
          </cell>
        </row>
        <row r="2874">
          <cell r="D2874">
            <v>3000</v>
          </cell>
        </row>
        <row r="2875">
          <cell r="D2875">
            <v>2500</v>
          </cell>
        </row>
        <row r="2876">
          <cell r="D2876">
            <v>5000</v>
          </cell>
        </row>
        <row r="2877">
          <cell r="D2877">
            <v>20000</v>
          </cell>
        </row>
        <row r="2878">
          <cell r="D2878">
            <v>150000</v>
          </cell>
        </row>
        <row r="2879">
          <cell r="D2879">
            <v>6000</v>
          </cell>
        </row>
        <row r="2880">
          <cell r="D2880">
            <v>3000</v>
          </cell>
        </row>
        <row r="2881">
          <cell r="D2881">
            <v>11200</v>
          </cell>
        </row>
        <row r="2882">
          <cell r="D2882">
            <v>12000</v>
          </cell>
        </row>
        <row r="2883">
          <cell r="D2883">
            <v>5500</v>
          </cell>
        </row>
        <row r="2884">
          <cell r="D2884">
            <v>750</v>
          </cell>
        </row>
        <row r="2885">
          <cell r="D2885">
            <v>10000</v>
          </cell>
        </row>
        <row r="2886">
          <cell r="D2886">
            <v>45000</v>
          </cell>
        </row>
        <row r="2887">
          <cell r="D2887">
            <v>400</v>
          </cell>
        </row>
        <row r="2888">
          <cell r="D2888">
            <v>200</v>
          </cell>
        </row>
        <row r="2889">
          <cell r="D2889">
            <v>3000</v>
          </cell>
        </row>
        <row r="2890">
          <cell r="D2890">
            <v>30000</v>
          </cell>
        </row>
        <row r="2891">
          <cell r="D2891">
            <v>3000</v>
          </cell>
        </row>
        <row r="2892">
          <cell r="D2892">
            <v>2000</v>
          </cell>
        </row>
        <row r="2893">
          <cell r="D2893">
            <v>10000</v>
          </cell>
        </row>
        <row r="2894">
          <cell r="D2894">
            <v>5500</v>
          </cell>
        </row>
        <row r="2895">
          <cell r="D2895">
            <v>5000</v>
          </cell>
        </row>
        <row r="2896">
          <cell r="D2896">
            <v>50000</v>
          </cell>
        </row>
        <row r="2897">
          <cell r="D2897">
            <v>500</v>
          </cell>
        </row>
        <row r="2898">
          <cell r="D2898">
            <v>3000</v>
          </cell>
        </row>
        <row r="2899">
          <cell r="D2899">
            <v>12000</v>
          </cell>
        </row>
        <row r="2900">
          <cell r="D2900">
            <v>7500</v>
          </cell>
        </row>
        <row r="2901">
          <cell r="D2901">
            <v>10000</v>
          </cell>
        </row>
        <row r="2902">
          <cell r="D2902">
            <v>5500</v>
          </cell>
        </row>
        <row r="2903">
          <cell r="D2903">
            <v>750</v>
          </cell>
        </row>
        <row r="2904">
          <cell r="D2904">
            <v>150000</v>
          </cell>
        </row>
        <row r="2905">
          <cell r="D2905">
            <v>5000</v>
          </cell>
        </row>
        <row r="2906">
          <cell r="D2906">
            <v>1500</v>
          </cell>
        </row>
        <row r="2907">
          <cell r="D2907">
            <v>3500</v>
          </cell>
        </row>
        <row r="2908">
          <cell r="D2908">
            <v>6000</v>
          </cell>
        </row>
        <row r="2909">
          <cell r="D2909">
            <v>2500</v>
          </cell>
        </row>
        <row r="2910">
          <cell r="D2910">
            <v>9600</v>
          </cell>
        </row>
        <row r="2911">
          <cell r="D2911">
            <v>180000</v>
          </cell>
        </row>
        <row r="2912">
          <cell r="D2912">
            <v>30000</v>
          </cell>
        </row>
        <row r="2913">
          <cell r="D2913">
            <v>1800</v>
          </cell>
        </row>
        <row r="2914">
          <cell r="D2914">
            <v>14440</v>
          </cell>
        </row>
        <row r="2915">
          <cell r="D2915">
            <v>10000</v>
          </cell>
        </row>
        <row r="2916">
          <cell r="D2916">
            <v>25000</v>
          </cell>
        </row>
        <row r="2917">
          <cell r="D2917">
            <v>1000</v>
          </cell>
        </row>
        <row r="2918">
          <cell r="D2918">
            <v>1850</v>
          </cell>
        </row>
        <row r="2919">
          <cell r="D2919">
            <v>2000</v>
          </cell>
        </row>
        <row r="2920">
          <cell r="D2920">
            <v>5000</v>
          </cell>
        </row>
        <row r="2921">
          <cell r="D2921">
            <v>600</v>
          </cell>
        </row>
        <row r="2922">
          <cell r="D2922">
            <v>2500</v>
          </cell>
        </row>
        <row r="2923">
          <cell r="D2923">
            <v>100</v>
          </cell>
        </row>
        <row r="2924">
          <cell r="D2924">
            <v>500</v>
          </cell>
        </row>
        <row r="2925">
          <cell r="D2925">
            <v>300</v>
          </cell>
        </row>
        <row r="2926">
          <cell r="D2926">
            <v>25000</v>
          </cell>
        </row>
        <row r="2927">
          <cell r="D2927">
            <v>45000</v>
          </cell>
        </row>
        <row r="2928">
          <cell r="D2928">
            <v>3000</v>
          </cell>
        </row>
        <row r="2929">
          <cell r="D2929">
            <v>1800</v>
          </cell>
        </row>
        <row r="2930">
          <cell r="D2930">
            <v>1000</v>
          </cell>
        </row>
        <row r="2931">
          <cell r="D2931">
            <v>8000</v>
          </cell>
        </row>
        <row r="2932">
          <cell r="D2932">
            <v>10000</v>
          </cell>
        </row>
        <row r="2933">
          <cell r="D2933">
            <v>750</v>
          </cell>
        </row>
        <row r="2934">
          <cell r="D2934">
            <v>3100</v>
          </cell>
        </row>
        <row r="2935">
          <cell r="D2935">
            <v>2500</v>
          </cell>
        </row>
        <row r="2936">
          <cell r="D2936">
            <v>2500</v>
          </cell>
        </row>
        <row r="2937">
          <cell r="D2937">
            <v>3500</v>
          </cell>
        </row>
        <row r="2938">
          <cell r="D2938">
            <v>1000</v>
          </cell>
        </row>
        <row r="2939">
          <cell r="D2939">
            <v>1500</v>
          </cell>
        </row>
        <row r="2940">
          <cell r="D2940">
            <v>4000</v>
          </cell>
        </row>
        <row r="2941">
          <cell r="D2941">
            <v>8000</v>
          </cell>
        </row>
        <row r="2942">
          <cell r="D2942">
            <v>2500</v>
          </cell>
        </row>
        <row r="2943">
          <cell r="D2943">
            <v>25000</v>
          </cell>
        </row>
        <row r="2944">
          <cell r="D2944">
            <v>200000</v>
          </cell>
        </row>
        <row r="2945">
          <cell r="D2945">
            <v>3000</v>
          </cell>
        </row>
        <row r="2946">
          <cell r="D2946">
            <v>10000</v>
          </cell>
        </row>
        <row r="2947">
          <cell r="D2947">
            <v>50000</v>
          </cell>
        </row>
        <row r="2948">
          <cell r="D2948">
            <v>2000</v>
          </cell>
        </row>
        <row r="2949">
          <cell r="D2949">
            <v>25000</v>
          </cell>
        </row>
        <row r="2950">
          <cell r="D2950">
            <v>500000</v>
          </cell>
        </row>
        <row r="2951">
          <cell r="D2951">
            <v>1000</v>
          </cell>
        </row>
        <row r="2952">
          <cell r="D2952">
            <v>5000000</v>
          </cell>
        </row>
        <row r="2953">
          <cell r="D2953">
            <v>50000</v>
          </cell>
        </row>
        <row r="2954">
          <cell r="D2954">
            <v>20000</v>
          </cell>
        </row>
        <row r="2955">
          <cell r="D2955">
            <v>400000</v>
          </cell>
        </row>
        <row r="2956">
          <cell r="D2956">
            <v>15000</v>
          </cell>
        </row>
        <row r="2957">
          <cell r="D2957">
            <v>1200</v>
          </cell>
        </row>
        <row r="2958">
          <cell r="D2958">
            <v>7900</v>
          </cell>
        </row>
        <row r="2959">
          <cell r="D2959">
            <v>15000</v>
          </cell>
        </row>
        <row r="2960">
          <cell r="D2960">
            <v>80000</v>
          </cell>
        </row>
        <row r="2961">
          <cell r="D2961">
            <v>10000</v>
          </cell>
        </row>
        <row r="2962">
          <cell r="D2962">
            <v>30000000</v>
          </cell>
        </row>
        <row r="2963">
          <cell r="D2963">
            <v>5000</v>
          </cell>
        </row>
        <row r="2964">
          <cell r="D2964">
            <v>1000</v>
          </cell>
        </row>
        <row r="2965">
          <cell r="D2965">
            <v>10000</v>
          </cell>
        </row>
        <row r="2966">
          <cell r="D2966">
            <v>5000</v>
          </cell>
        </row>
        <row r="2967">
          <cell r="D2967">
            <v>1500</v>
          </cell>
        </row>
        <row r="2968">
          <cell r="D2968">
            <v>10000</v>
          </cell>
        </row>
        <row r="2969">
          <cell r="D2969">
            <v>5000</v>
          </cell>
        </row>
        <row r="2970">
          <cell r="D2970">
            <v>3500</v>
          </cell>
        </row>
        <row r="2971">
          <cell r="D2971">
            <v>1000</v>
          </cell>
        </row>
        <row r="2972">
          <cell r="D2972">
            <v>6000</v>
          </cell>
        </row>
        <row r="2973">
          <cell r="D2973">
            <v>3200</v>
          </cell>
        </row>
        <row r="2974">
          <cell r="D2974">
            <v>2000</v>
          </cell>
        </row>
        <row r="2975">
          <cell r="D2975">
            <v>5000</v>
          </cell>
        </row>
        <row r="2976">
          <cell r="D2976">
            <v>5000</v>
          </cell>
        </row>
        <row r="2977">
          <cell r="D2977">
            <v>8000</v>
          </cell>
        </row>
        <row r="2978">
          <cell r="D2978">
            <v>70</v>
          </cell>
        </row>
        <row r="2979">
          <cell r="D2979">
            <v>3000</v>
          </cell>
        </row>
        <row r="2980">
          <cell r="D2980">
            <v>750</v>
          </cell>
        </row>
        <row r="2981">
          <cell r="D2981">
            <v>5000</v>
          </cell>
        </row>
        <row r="2982">
          <cell r="D2982">
            <v>3000</v>
          </cell>
        </row>
        <row r="2983">
          <cell r="D2983">
            <v>4000</v>
          </cell>
        </row>
        <row r="2984">
          <cell r="D2984">
            <v>5000</v>
          </cell>
        </row>
        <row r="2985">
          <cell r="D2985">
            <v>116000</v>
          </cell>
        </row>
        <row r="2986">
          <cell r="D2986">
            <v>25000</v>
          </cell>
        </row>
        <row r="2987">
          <cell r="D2987">
            <v>10000</v>
          </cell>
        </row>
        <row r="2988">
          <cell r="D2988">
            <v>2400</v>
          </cell>
        </row>
        <row r="2989">
          <cell r="D2989">
            <v>25000</v>
          </cell>
        </row>
        <row r="2990">
          <cell r="D2990">
            <v>1000</v>
          </cell>
        </row>
        <row r="2991">
          <cell r="D2991">
            <v>20000</v>
          </cell>
        </row>
        <row r="2992">
          <cell r="D2992">
            <v>10000</v>
          </cell>
        </row>
        <row r="2993">
          <cell r="D2993">
            <v>8500</v>
          </cell>
        </row>
        <row r="2994">
          <cell r="D2994">
            <v>3000</v>
          </cell>
        </row>
        <row r="2995">
          <cell r="D2995">
            <v>1000</v>
          </cell>
        </row>
        <row r="2996">
          <cell r="D2996">
            <v>300</v>
          </cell>
        </row>
        <row r="2997">
          <cell r="D2997">
            <v>15000</v>
          </cell>
        </row>
        <row r="2998">
          <cell r="D2998">
            <v>35000</v>
          </cell>
        </row>
        <row r="2999">
          <cell r="D2999">
            <v>10000</v>
          </cell>
        </row>
        <row r="3000">
          <cell r="D3000">
            <v>50000</v>
          </cell>
        </row>
        <row r="3001">
          <cell r="D3001">
            <v>1350</v>
          </cell>
        </row>
        <row r="3002">
          <cell r="D3002">
            <v>500</v>
          </cell>
        </row>
        <row r="3003">
          <cell r="D3003">
            <v>7214</v>
          </cell>
        </row>
        <row r="3004">
          <cell r="D3004">
            <v>7000</v>
          </cell>
        </row>
        <row r="3005">
          <cell r="D3005">
            <v>3000</v>
          </cell>
        </row>
        <row r="3006">
          <cell r="D3006">
            <v>40000</v>
          </cell>
        </row>
        <row r="3007">
          <cell r="D3007">
            <v>10600</v>
          </cell>
        </row>
        <row r="3008">
          <cell r="D3008">
            <v>8000</v>
          </cell>
        </row>
        <row r="3009">
          <cell r="D3009">
            <v>600</v>
          </cell>
        </row>
        <row r="3010">
          <cell r="D3010">
            <v>3000</v>
          </cell>
        </row>
        <row r="3011">
          <cell r="D3011">
            <v>25000</v>
          </cell>
        </row>
        <row r="3012">
          <cell r="D3012">
            <v>1500</v>
          </cell>
        </row>
        <row r="3013">
          <cell r="D3013">
            <v>300</v>
          </cell>
        </row>
        <row r="3014">
          <cell r="D3014">
            <v>4000</v>
          </cell>
        </row>
        <row r="3015">
          <cell r="D3015">
            <v>10000</v>
          </cell>
        </row>
        <row r="3016">
          <cell r="D3016">
            <v>25000</v>
          </cell>
        </row>
        <row r="3017">
          <cell r="D3017">
            <v>3400</v>
          </cell>
        </row>
        <row r="3018">
          <cell r="D3018">
            <v>8500</v>
          </cell>
        </row>
        <row r="3019">
          <cell r="D3019">
            <v>22000</v>
          </cell>
        </row>
        <row r="3020">
          <cell r="D3020">
            <v>4200</v>
          </cell>
        </row>
        <row r="3021">
          <cell r="D3021">
            <v>15000</v>
          </cell>
        </row>
        <row r="3022">
          <cell r="D3022">
            <v>7000</v>
          </cell>
        </row>
        <row r="3023">
          <cell r="D3023">
            <v>4500</v>
          </cell>
        </row>
        <row r="3024">
          <cell r="D3024">
            <v>10000</v>
          </cell>
        </row>
        <row r="3025">
          <cell r="D3025">
            <v>700</v>
          </cell>
        </row>
        <row r="3026">
          <cell r="D3026">
            <v>5000</v>
          </cell>
        </row>
        <row r="3027">
          <cell r="D3027">
            <v>2500</v>
          </cell>
        </row>
        <row r="3028">
          <cell r="D3028">
            <v>900</v>
          </cell>
        </row>
        <row r="3029">
          <cell r="D3029">
            <v>40000</v>
          </cell>
        </row>
        <row r="3030">
          <cell r="D3030">
            <v>5000</v>
          </cell>
        </row>
        <row r="3031">
          <cell r="D3031">
            <v>30000</v>
          </cell>
        </row>
        <row r="3032">
          <cell r="D3032">
            <v>1750</v>
          </cell>
        </row>
        <row r="3033">
          <cell r="D3033">
            <v>1500</v>
          </cell>
        </row>
        <row r="3034">
          <cell r="D3034">
            <v>1000</v>
          </cell>
        </row>
        <row r="3035">
          <cell r="D3035">
            <v>3000</v>
          </cell>
        </row>
        <row r="3036">
          <cell r="D3036">
            <v>100000</v>
          </cell>
        </row>
        <row r="3037">
          <cell r="D3037">
            <v>25000</v>
          </cell>
        </row>
        <row r="3038">
          <cell r="D3038">
            <v>25000</v>
          </cell>
        </row>
        <row r="3039">
          <cell r="D3039">
            <v>500</v>
          </cell>
        </row>
        <row r="3040">
          <cell r="D3040">
            <v>1000</v>
          </cell>
        </row>
        <row r="3041">
          <cell r="D3041">
            <v>20000</v>
          </cell>
        </row>
        <row r="3042">
          <cell r="D3042">
            <v>3000</v>
          </cell>
        </row>
        <row r="3043">
          <cell r="D3043">
            <v>8300</v>
          </cell>
        </row>
        <row r="3044">
          <cell r="D3044">
            <v>1500</v>
          </cell>
        </row>
        <row r="3045">
          <cell r="D3045">
            <v>15000</v>
          </cell>
        </row>
        <row r="3046">
          <cell r="D3046">
            <v>12000</v>
          </cell>
        </row>
        <row r="3047">
          <cell r="D3047">
            <v>4000</v>
          </cell>
        </row>
        <row r="3048">
          <cell r="D3048">
            <v>7900</v>
          </cell>
        </row>
        <row r="3049">
          <cell r="D3049">
            <v>500</v>
          </cell>
        </row>
        <row r="3050">
          <cell r="D3050">
            <v>5000</v>
          </cell>
        </row>
        <row r="3051">
          <cell r="D3051">
            <v>3750</v>
          </cell>
        </row>
        <row r="3052">
          <cell r="D3052">
            <v>600</v>
          </cell>
        </row>
        <row r="3053">
          <cell r="D3053">
            <v>3500</v>
          </cell>
        </row>
        <row r="3054">
          <cell r="D3054">
            <v>50000</v>
          </cell>
        </row>
        <row r="3055">
          <cell r="D3055">
            <v>10000</v>
          </cell>
        </row>
        <row r="3056">
          <cell r="D3056">
            <v>300</v>
          </cell>
        </row>
        <row r="3057">
          <cell r="D3057">
            <v>20000</v>
          </cell>
        </row>
        <row r="3058">
          <cell r="D3058">
            <v>25000</v>
          </cell>
        </row>
        <row r="3059">
          <cell r="D3059">
            <v>50000</v>
          </cell>
        </row>
        <row r="3060">
          <cell r="D3060">
            <v>18000</v>
          </cell>
        </row>
        <row r="3061">
          <cell r="D3061">
            <v>15000</v>
          </cell>
        </row>
        <row r="3062">
          <cell r="D3062">
            <v>220000</v>
          </cell>
        </row>
        <row r="3063">
          <cell r="D3063">
            <v>1000000</v>
          </cell>
        </row>
        <row r="3064">
          <cell r="D3064">
            <v>10000</v>
          </cell>
        </row>
        <row r="3065">
          <cell r="D3065">
            <v>3000</v>
          </cell>
        </row>
        <row r="3066">
          <cell r="D3066">
            <v>75000</v>
          </cell>
        </row>
        <row r="3067">
          <cell r="D3067">
            <v>25000</v>
          </cell>
        </row>
        <row r="3068">
          <cell r="D3068">
            <v>350000</v>
          </cell>
        </row>
        <row r="3069">
          <cell r="D3069">
            <v>8000</v>
          </cell>
        </row>
        <row r="3070">
          <cell r="D3070">
            <v>250000</v>
          </cell>
        </row>
        <row r="3071">
          <cell r="D3071">
            <v>1000</v>
          </cell>
        </row>
        <row r="3072">
          <cell r="D3072">
            <v>10000</v>
          </cell>
        </row>
        <row r="3073">
          <cell r="D3073">
            <v>12000</v>
          </cell>
        </row>
        <row r="3074">
          <cell r="D3074">
            <v>12000</v>
          </cell>
        </row>
        <row r="3075">
          <cell r="D3075">
            <v>2800000</v>
          </cell>
        </row>
        <row r="3076">
          <cell r="D3076">
            <v>25000</v>
          </cell>
        </row>
        <row r="3077">
          <cell r="D3077">
            <v>15000</v>
          </cell>
        </row>
        <row r="3078">
          <cell r="D3078">
            <v>10000</v>
          </cell>
        </row>
        <row r="3079">
          <cell r="D3079">
            <v>22000</v>
          </cell>
        </row>
        <row r="3080">
          <cell r="D3080">
            <v>60000</v>
          </cell>
        </row>
        <row r="3081">
          <cell r="D3081">
            <v>1333666</v>
          </cell>
        </row>
        <row r="3082">
          <cell r="D3082">
            <v>2000000</v>
          </cell>
        </row>
        <row r="3083">
          <cell r="D3083">
            <v>1000000</v>
          </cell>
        </row>
        <row r="3084">
          <cell r="D3084">
            <v>9000</v>
          </cell>
        </row>
        <row r="3085">
          <cell r="D3085">
            <v>20000</v>
          </cell>
        </row>
        <row r="3086">
          <cell r="D3086">
            <v>4059</v>
          </cell>
        </row>
        <row r="3087">
          <cell r="D3087">
            <v>25000</v>
          </cell>
        </row>
        <row r="3088">
          <cell r="D3088">
            <v>20000</v>
          </cell>
        </row>
        <row r="3089">
          <cell r="D3089">
            <v>20000</v>
          </cell>
        </row>
        <row r="3090">
          <cell r="D3090">
            <v>65000</v>
          </cell>
        </row>
        <row r="3091">
          <cell r="D3091">
            <v>25000</v>
          </cell>
        </row>
        <row r="3092">
          <cell r="D3092">
            <v>225000</v>
          </cell>
        </row>
        <row r="3093">
          <cell r="D3093">
            <v>5000</v>
          </cell>
        </row>
        <row r="3094">
          <cell r="D3094">
            <v>100000</v>
          </cell>
        </row>
        <row r="3095">
          <cell r="D3095">
            <v>4000</v>
          </cell>
        </row>
        <row r="3096">
          <cell r="D3096">
            <v>100000</v>
          </cell>
        </row>
        <row r="3097">
          <cell r="D3097">
            <v>14920</v>
          </cell>
        </row>
        <row r="3098">
          <cell r="D3098">
            <v>20000</v>
          </cell>
        </row>
        <row r="3099">
          <cell r="D3099">
            <v>10000</v>
          </cell>
        </row>
        <row r="3100">
          <cell r="D3100">
            <v>48725</v>
          </cell>
        </row>
        <row r="3101">
          <cell r="D3101">
            <v>2000</v>
          </cell>
        </row>
        <row r="3102">
          <cell r="D3102">
            <v>12000</v>
          </cell>
        </row>
        <row r="3103">
          <cell r="D3103">
            <v>2500</v>
          </cell>
        </row>
        <row r="3104">
          <cell r="D3104">
            <v>16000</v>
          </cell>
        </row>
        <row r="3105">
          <cell r="D3105">
            <v>4100</v>
          </cell>
        </row>
        <row r="3106">
          <cell r="D3106">
            <v>4000</v>
          </cell>
        </row>
        <row r="3107">
          <cell r="D3107">
            <v>5845</v>
          </cell>
        </row>
        <row r="3108">
          <cell r="D3108">
            <v>1000</v>
          </cell>
        </row>
        <row r="3109">
          <cell r="D3109">
            <v>40000</v>
          </cell>
        </row>
        <row r="3110">
          <cell r="D3110">
            <v>50000</v>
          </cell>
        </row>
        <row r="3111">
          <cell r="D3111">
            <v>26500</v>
          </cell>
        </row>
        <row r="3112">
          <cell r="D3112">
            <v>25000</v>
          </cell>
        </row>
        <row r="3113">
          <cell r="D3113">
            <v>20000</v>
          </cell>
        </row>
        <row r="3114">
          <cell r="D3114">
            <v>11000</v>
          </cell>
        </row>
        <row r="3115">
          <cell r="D3115">
            <v>109225</v>
          </cell>
        </row>
        <row r="3116">
          <cell r="D3116">
            <v>75000</v>
          </cell>
        </row>
        <row r="3117">
          <cell r="D3117">
            <v>10000</v>
          </cell>
        </row>
        <row r="3118">
          <cell r="D3118">
            <v>750</v>
          </cell>
        </row>
        <row r="3119">
          <cell r="D3119">
            <v>1000</v>
          </cell>
        </row>
        <row r="3120">
          <cell r="D3120">
            <v>500000</v>
          </cell>
        </row>
        <row r="3121">
          <cell r="D3121">
            <v>10000</v>
          </cell>
        </row>
        <row r="3122">
          <cell r="D3122">
            <v>1300000</v>
          </cell>
        </row>
        <row r="3123">
          <cell r="D3123">
            <v>1500</v>
          </cell>
        </row>
        <row r="3124">
          <cell r="D3124">
            <v>199</v>
          </cell>
        </row>
        <row r="3125">
          <cell r="D3125">
            <v>125000</v>
          </cell>
        </row>
        <row r="3126">
          <cell r="D3126">
            <v>800000</v>
          </cell>
        </row>
        <row r="3127">
          <cell r="D3127">
            <v>1500000</v>
          </cell>
        </row>
        <row r="3128">
          <cell r="D3128">
            <v>25000</v>
          </cell>
        </row>
        <row r="3129">
          <cell r="D3129">
            <v>100000</v>
          </cell>
        </row>
        <row r="3130">
          <cell r="D3130">
            <v>15000</v>
          </cell>
        </row>
        <row r="3131">
          <cell r="D3131">
            <v>1250</v>
          </cell>
        </row>
        <row r="3132">
          <cell r="D3132">
            <v>10000</v>
          </cell>
        </row>
        <row r="3133">
          <cell r="D3133">
            <v>4100</v>
          </cell>
        </row>
        <row r="3134">
          <cell r="D3134">
            <v>30000</v>
          </cell>
        </row>
        <row r="3135">
          <cell r="D3135">
            <v>500</v>
          </cell>
        </row>
        <row r="3136">
          <cell r="D3136">
            <v>1000</v>
          </cell>
        </row>
        <row r="3137">
          <cell r="D3137">
            <v>777</v>
          </cell>
        </row>
        <row r="3138">
          <cell r="D3138">
            <v>500</v>
          </cell>
        </row>
        <row r="3139">
          <cell r="D3139">
            <v>1500</v>
          </cell>
        </row>
        <row r="3140">
          <cell r="D3140">
            <v>200</v>
          </cell>
        </row>
        <row r="3141">
          <cell r="D3141">
            <v>50000</v>
          </cell>
        </row>
        <row r="3142">
          <cell r="D3142">
            <v>10000</v>
          </cell>
        </row>
        <row r="3143">
          <cell r="D3143">
            <v>500</v>
          </cell>
        </row>
        <row r="3144">
          <cell r="D3144">
            <v>2750</v>
          </cell>
        </row>
        <row r="3145">
          <cell r="D3145">
            <v>700</v>
          </cell>
        </row>
        <row r="3146">
          <cell r="D3146">
            <v>10000</v>
          </cell>
        </row>
        <row r="3147">
          <cell r="D3147">
            <v>25000</v>
          </cell>
        </row>
        <row r="3148">
          <cell r="D3148">
            <v>50000</v>
          </cell>
        </row>
        <row r="3149">
          <cell r="D3149">
            <v>20000</v>
          </cell>
        </row>
        <row r="3150">
          <cell r="D3150">
            <v>1800</v>
          </cell>
        </row>
        <row r="3151">
          <cell r="D3151">
            <v>1250</v>
          </cell>
        </row>
        <row r="3152">
          <cell r="D3152">
            <v>3500</v>
          </cell>
        </row>
        <row r="3153">
          <cell r="D3153">
            <v>3500</v>
          </cell>
        </row>
        <row r="3154">
          <cell r="D3154">
            <v>2200</v>
          </cell>
        </row>
        <row r="3155">
          <cell r="D3155">
            <v>3000</v>
          </cell>
        </row>
        <row r="3156">
          <cell r="D3156">
            <v>7000</v>
          </cell>
        </row>
        <row r="3157">
          <cell r="D3157">
            <v>5000</v>
          </cell>
        </row>
        <row r="3158">
          <cell r="D3158">
            <v>5500</v>
          </cell>
        </row>
        <row r="3159">
          <cell r="D3159">
            <v>4000</v>
          </cell>
        </row>
        <row r="3160">
          <cell r="D3160">
            <v>5000</v>
          </cell>
        </row>
        <row r="3161">
          <cell r="D3161">
            <v>1500</v>
          </cell>
        </row>
        <row r="3162">
          <cell r="D3162">
            <v>4500</v>
          </cell>
        </row>
        <row r="3163">
          <cell r="D3163">
            <v>2000</v>
          </cell>
        </row>
        <row r="3164">
          <cell r="D3164">
            <v>4000</v>
          </cell>
        </row>
        <row r="3165">
          <cell r="D3165">
            <v>13000</v>
          </cell>
        </row>
        <row r="3166">
          <cell r="D3166">
            <v>2500</v>
          </cell>
        </row>
        <row r="3167">
          <cell r="D3167">
            <v>750</v>
          </cell>
        </row>
        <row r="3168">
          <cell r="D3168">
            <v>35000</v>
          </cell>
        </row>
        <row r="3169">
          <cell r="D3169">
            <v>3000</v>
          </cell>
        </row>
        <row r="3170">
          <cell r="D3170">
            <v>2500</v>
          </cell>
        </row>
        <row r="3171">
          <cell r="D3171">
            <v>8000</v>
          </cell>
        </row>
        <row r="3172">
          <cell r="D3172">
            <v>2000</v>
          </cell>
        </row>
        <row r="3173">
          <cell r="D3173">
            <v>7000</v>
          </cell>
        </row>
        <row r="3174">
          <cell r="D3174">
            <v>2000</v>
          </cell>
        </row>
        <row r="3175">
          <cell r="D3175">
            <v>10000</v>
          </cell>
        </row>
        <row r="3176">
          <cell r="D3176">
            <v>3000</v>
          </cell>
        </row>
        <row r="3177">
          <cell r="D3177">
            <v>5000</v>
          </cell>
        </row>
        <row r="3178">
          <cell r="D3178">
            <v>1900</v>
          </cell>
        </row>
        <row r="3179">
          <cell r="D3179">
            <v>2500</v>
          </cell>
        </row>
        <row r="3180">
          <cell r="D3180">
            <v>1500</v>
          </cell>
        </row>
        <row r="3181">
          <cell r="D3181">
            <v>4200</v>
          </cell>
        </row>
        <row r="3182">
          <cell r="D3182">
            <v>1200</v>
          </cell>
        </row>
        <row r="3183">
          <cell r="D3183">
            <v>500</v>
          </cell>
        </row>
        <row r="3184">
          <cell r="D3184">
            <v>7000</v>
          </cell>
        </row>
        <row r="3185">
          <cell r="D3185">
            <v>2500</v>
          </cell>
        </row>
        <row r="3186">
          <cell r="D3186">
            <v>4300</v>
          </cell>
        </row>
        <row r="3187">
          <cell r="D3187">
            <v>1000</v>
          </cell>
        </row>
        <row r="3188">
          <cell r="D3188">
            <v>3200</v>
          </cell>
        </row>
        <row r="3189">
          <cell r="D3189">
            <v>15000</v>
          </cell>
        </row>
        <row r="3190">
          <cell r="D3190">
            <v>200</v>
          </cell>
        </row>
        <row r="3191">
          <cell r="D3191">
            <v>55000</v>
          </cell>
        </row>
        <row r="3192">
          <cell r="D3192">
            <v>4000</v>
          </cell>
        </row>
        <row r="3193">
          <cell r="D3193">
            <v>3750</v>
          </cell>
        </row>
        <row r="3194">
          <cell r="D3194">
            <v>10000</v>
          </cell>
        </row>
        <row r="3195">
          <cell r="D3195">
            <v>5000</v>
          </cell>
        </row>
        <row r="3196">
          <cell r="D3196">
            <v>11000</v>
          </cell>
        </row>
        <row r="3197">
          <cell r="D3197">
            <v>3500</v>
          </cell>
        </row>
        <row r="3198">
          <cell r="D3198">
            <v>3000000</v>
          </cell>
        </row>
        <row r="3199">
          <cell r="D3199">
            <v>10000</v>
          </cell>
        </row>
        <row r="3200">
          <cell r="D3200">
            <v>30000</v>
          </cell>
        </row>
        <row r="3201">
          <cell r="D3201">
            <v>5000</v>
          </cell>
        </row>
        <row r="3202">
          <cell r="D3202">
            <v>50000</v>
          </cell>
        </row>
        <row r="3203">
          <cell r="D3203">
            <v>2000</v>
          </cell>
        </row>
        <row r="3204">
          <cell r="D3204">
            <v>5000</v>
          </cell>
        </row>
        <row r="3205">
          <cell r="D3205">
            <v>1000</v>
          </cell>
        </row>
        <row r="3206">
          <cell r="D3206">
            <v>500</v>
          </cell>
        </row>
        <row r="3207">
          <cell r="D3207">
            <v>8000</v>
          </cell>
        </row>
        <row r="3208">
          <cell r="D3208">
            <v>5000</v>
          </cell>
        </row>
        <row r="3209">
          <cell r="D3209">
            <v>5500</v>
          </cell>
        </row>
        <row r="3210">
          <cell r="D3210">
            <v>5000</v>
          </cell>
        </row>
        <row r="3211">
          <cell r="D3211">
            <v>9500</v>
          </cell>
        </row>
        <row r="3212">
          <cell r="D3212">
            <v>3000</v>
          </cell>
        </row>
        <row r="3213">
          <cell r="D3213">
            <v>23000</v>
          </cell>
        </row>
        <row r="3214">
          <cell r="D3214">
            <v>4000</v>
          </cell>
        </row>
        <row r="3215">
          <cell r="D3215">
            <v>6000</v>
          </cell>
        </row>
        <row r="3216">
          <cell r="D3216">
            <v>12000</v>
          </cell>
        </row>
        <row r="3217">
          <cell r="D3217">
            <v>35000</v>
          </cell>
        </row>
        <row r="3218">
          <cell r="D3218">
            <v>2000</v>
          </cell>
        </row>
        <row r="3219">
          <cell r="D3219">
            <v>4500</v>
          </cell>
        </row>
        <row r="3220">
          <cell r="D3220">
            <v>12000</v>
          </cell>
        </row>
        <row r="3221">
          <cell r="D3221">
            <v>20000</v>
          </cell>
        </row>
        <row r="3222">
          <cell r="D3222">
            <v>15000</v>
          </cell>
        </row>
        <row r="3223">
          <cell r="D3223">
            <v>4000</v>
          </cell>
        </row>
        <row r="3224">
          <cell r="D3224">
            <v>2500</v>
          </cell>
        </row>
        <row r="3225">
          <cell r="D3225">
            <v>3100</v>
          </cell>
        </row>
        <row r="3226">
          <cell r="D3226">
            <v>30000</v>
          </cell>
        </row>
        <row r="3227">
          <cell r="D3227">
            <v>2000</v>
          </cell>
        </row>
        <row r="3228">
          <cell r="D3228">
            <v>1200</v>
          </cell>
        </row>
        <row r="3229">
          <cell r="D3229">
            <v>1200</v>
          </cell>
        </row>
        <row r="3230">
          <cell r="D3230">
            <v>7000</v>
          </cell>
        </row>
        <row r="3231">
          <cell r="D3231">
            <v>20000</v>
          </cell>
        </row>
        <row r="3232">
          <cell r="D3232">
            <v>2600</v>
          </cell>
        </row>
        <row r="3233">
          <cell r="D3233">
            <v>1000</v>
          </cell>
        </row>
        <row r="3234">
          <cell r="D3234">
            <v>1000</v>
          </cell>
        </row>
        <row r="3235">
          <cell r="D3235">
            <v>5000</v>
          </cell>
        </row>
        <row r="3236">
          <cell r="D3236">
            <v>4000</v>
          </cell>
        </row>
        <row r="3237">
          <cell r="D3237">
            <v>15000</v>
          </cell>
        </row>
        <row r="3238">
          <cell r="D3238">
            <v>20000</v>
          </cell>
        </row>
        <row r="3239">
          <cell r="D3239">
            <v>35000</v>
          </cell>
        </row>
        <row r="3240">
          <cell r="D3240">
            <v>2800</v>
          </cell>
        </row>
        <row r="3241">
          <cell r="D3241">
            <v>5862</v>
          </cell>
        </row>
        <row r="3242">
          <cell r="D3242">
            <v>3000</v>
          </cell>
        </row>
        <row r="3243">
          <cell r="D3243">
            <v>8500</v>
          </cell>
        </row>
        <row r="3244">
          <cell r="D3244">
            <v>10000</v>
          </cell>
        </row>
        <row r="3245">
          <cell r="D3245">
            <v>8000</v>
          </cell>
        </row>
        <row r="3246">
          <cell r="D3246">
            <v>1600</v>
          </cell>
        </row>
        <row r="3247">
          <cell r="D3247">
            <v>21000</v>
          </cell>
        </row>
        <row r="3248">
          <cell r="D3248">
            <v>10000</v>
          </cell>
        </row>
        <row r="3249">
          <cell r="D3249">
            <v>2500</v>
          </cell>
        </row>
        <row r="3250">
          <cell r="D3250">
            <v>12000</v>
          </cell>
        </row>
        <row r="3251">
          <cell r="D3251">
            <v>5500</v>
          </cell>
        </row>
        <row r="3252">
          <cell r="D3252">
            <v>25000</v>
          </cell>
        </row>
        <row r="3253">
          <cell r="D3253">
            <v>1500</v>
          </cell>
        </row>
        <row r="3254">
          <cell r="D3254">
            <v>2250</v>
          </cell>
        </row>
        <row r="3255">
          <cell r="D3255">
            <v>20000</v>
          </cell>
        </row>
        <row r="3256">
          <cell r="D3256">
            <v>13000</v>
          </cell>
        </row>
        <row r="3257">
          <cell r="D3257">
            <v>300</v>
          </cell>
        </row>
        <row r="3258">
          <cell r="D3258">
            <v>10000</v>
          </cell>
        </row>
        <row r="3259">
          <cell r="D3259">
            <v>2000</v>
          </cell>
        </row>
        <row r="3260">
          <cell r="D3260">
            <v>7000</v>
          </cell>
        </row>
        <row r="3261">
          <cell r="D3261">
            <v>23000</v>
          </cell>
        </row>
        <row r="3262">
          <cell r="D3262">
            <v>5000</v>
          </cell>
        </row>
        <row r="3263">
          <cell r="D3263">
            <v>3300</v>
          </cell>
        </row>
        <row r="3264">
          <cell r="D3264">
            <v>12200</v>
          </cell>
        </row>
        <row r="3265">
          <cell r="D3265">
            <v>2500</v>
          </cell>
        </row>
        <row r="3266">
          <cell r="D3266">
            <v>2500</v>
          </cell>
        </row>
        <row r="3267">
          <cell r="D3267">
            <v>2700</v>
          </cell>
        </row>
        <row r="3268">
          <cell r="D3268">
            <v>6000</v>
          </cell>
        </row>
        <row r="3269">
          <cell r="D3269">
            <v>15000</v>
          </cell>
        </row>
        <row r="3270">
          <cell r="D3270">
            <v>2000</v>
          </cell>
        </row>
        <row r="3271">
          <cell r="D3271">
            <v>8000</v>
          </cell>
        </row>
        <row r="3272">
          <cell r="D3272">
            <v>1800</v>
          </cell>
        </row>
        <row r="3273">
          <cell r="D3273">
            <v>1500</v>
          </cell>
        </row>
        <row r="3274">
          <cell r="D3274">
            <v>10000</v>
          </cell>
        </row>
        <row r="3275">
          <cell r="D3275">
            <v>4000</v>
          </cell>
        </row>
        <row r="3276">
          <cell r="D3276">
            <v>15500</v>
          </cell>
        </row>
        <row r="3277">
          <cell r="D3277">
            <v>1800</v>
          </cell>
        </row>
        <row r="3278">
          <cell r="D3278">
            <v>4500</v>
          </cell>
        </row>
        <row r="3279">
          <cell r="D3279">
            <v>5000</v>
          </cell>
        </row>
        <row r="3280">
          <cell r="D3280">
            <v>2500</v>
          </cell>
        </row>
        <row r="3281">
          <cell r="D3281">
            <v>5800</v>
          </cell>
        </row>
        <row r="3282">
          <cell r="D3282">
            <v>2000</v>
          </cell>
        </row>
        <row r="3283">
          <cell r="D3283">
            <v>5000</v>
          </cell>
        </row>
        <row r="3284">
          <cell r="D3284">
            <v>31000</v>
          </cell>
        </row>
        <row r="3285">
          <cell r="D3285">
            <v>800</v>
          </cell>
        </row>
        <row r="3286">
          <cell r="D3286">
            <v>3000</v>
          </cell>
        </row>
        <row r="3287">
          <cell r="D3287">
            <v>4999</v>
          </cell>
        </row>
        <row r="3288">
          <cell r="D3288">
            <v>15000</v>
          </cell>
        </row>
        <row r="3289">
          <cell r="D3289">
            <v>2500</v>
          </cell>
        </row>
        <row r="3290">
          <cell r="D3290">
            <v>10000</v>
          </cell>
        </row>
        <row r="3291">
          <cell r="D3291">
            <v>500</v>
          </cell>
        </row>
        <row r="3292">
          <cell r="D3292">
            <v>2000</v>
          </cell>
        </row>
        <row r="3293">
          <cell r="D3293">
            <v>500</v>
          </cell>
        </row>
        <row r="3294">
          <cell r="D3294">
            <v>101</v>
          </cell>
        </row>
        <row r="3295">
          <cell r="D3295">
            <v>4500</v>
          </cell>
        </row>
        <row r="3296">
          <cell r="D3296">
            <v>600</v>
          </cell>
        </row>
        <row r="3297">
          <cell r="D3297">
            <v>700</v>
          </cell>
        </row>
        <row r="3298">
          <cell r="D3298">
            <v>1500</v>
          </cell>
        </row>
        <row r="3299">
          <cell r="D3299">
            <v>5500</v>
          </cell>
        </row>
        <row r="3300">
          <cell r="D3300">
            <v>10000</v>
          </cell>
        </row>
        <row r="3301">
          <cell r="D3301">
            <v>3000</v>
          </cell>
        </row>
        <row r="3302">
          <cell r="D3302">
            <v>3000</v>
          </cell>
        </row>
        <row r="3303">
          <cell r="D3303">
            <v>3000</v>
          </cell>
        </row>
        <row r="3304">
          <cell r="D3304">
            <v>8400</v>
          </cell>
        </row>
        <row r="3305">
          <cell r="D3305">
            <v>1800</v>
          </cell>
        </row>
        <row r="3306">
          <cell r="D3306">
            <v>15000</v>
          </cell>
        </row>
        <row r="3307">
          <cell r="D3307">
            <v>4000</v>
          </cell>
        </row>
        <row r="3308">
          <cell r="D3308">
            <v>1500</v>
          </cell>
        </row>
        <row r="3309">
          <cell r="D3309">
            <v>1000</v>
          </cell>
        </row>
        <row r="3310">
          <cell r="D3310">
            <v>3500</v>
          </cell>
        </row>
        <row r="3311">
          <cell r="D3311">
            <v>350</v>
          </cell>
        </row>
        <row r="3312">
          <cell r="D3312">
            <v>6500</v>
          </cell>
        </row>
        <row r="3313">
          <cell r="D3313">
            <v>2500</v>
          </cell>
        </row>
        <row r="3314">
          <cell r="D3314">
            <v>2500</v>
          </cell>
        </row>
        <row r="3315">
          <cell r="D3315">
            <v>2000</v>
          </cell>
        </row>
        <row r="3316">
          <cell r="D3316">
            <v>800</v>
          </cell>
        </row>
        <row r="3317">
          <cell r="D3317">
            <v>4000</v>
          </cell>
        </row>
        <row r="3318">
          <cell r="D3318">
            <v>11737</v>
          </cell>
        </row>
        <row r="3319">
          <cell r="D3319">
            <v>1050</v>
          </cell>
        </row>
        <row r="3320">
          <cell r="D3320">
            <v>2000</v>
          </cell>
        </row>
        <row r="3321">
          <cell r="D3321">
            <v>500</v>
          </cell>
        </row>
        <row r="3322">
          <cell r="D3322">
            <v>2500</v>
          </cell>
        </row>
        <row r="3323">
          <cell r="D3323">
            <v>500</v>
          </cell>
        </row>
        <row r="3324">
          <cell r="D3324">
            <v>3300</v>
          </cell>
        </row>
        <row r="3325">
          <cell r="D3325">
            <v>1000</v>
          </cell>
        </row>
        <row r="3326">
          <cell r="D3326">
            <v>1500</v>
          </cell>
        </row>
        <row r="3327">
          <cell r="D3327">
            <v>400</v>
          </cell>
        </row>
        <row r="3328">
          <cell r="D3328">
            <v>8000</v>
          </cell>
        </row>
        <row r="3329">
          <cell r="D3329">
            <v>800</v>
          </cell>
        </row>
        <row r="3330">
          <cell r="D3330">
            <v>1800</v>
          </cell>
        </row>
        <row r="3331">
          <cell r="D3331">
            <v>1000</v>
          </cell>
        </row>
        <row r="3332">
          <cell r="D3332">
            <v>1500</v>
          </cell>
        </row>
        <row r="3333">
          <cell r="D3333">
            <v>5000</v>
          </cell>
        </row>
        <row r="3334">
          <cell r="D3334">
            <v>6000</v>
          </cell>
        </row>
        <row r="3335">
          <cell r="D3335">
            <v>3500</v>
          </cell>
        </row>
        <row r="3336">
          <cell r="D3336">
            <v>3871</v>
          </cell>
        </row>
        <row r="3337">
          <cell r="D3337">
            <v>5000</v>
          </cell>
        </row>
        <row r="3338">
          <cell r="D3338">
            <v>250</v>
          </cell>
        </row>
        <row r="3339">
          <cell r="D3339">
            <v>2500</v>
          </cell>
        </row>
        <row r="3340">
          <cell r="D3340">
            <v>15000</v>
          </cell>
        </row>
        <row r="3341">
          <cell r="D3341">
            <v>8000</v>
          </cell>
        </row>
        <row r="3342">
          <cell r="D3342">
            <v>3000</v>
          </cell>
        </row>
        <row r="3343">
          <cell r="D3343">
            <v>3350</v>
          </cell>
        </row>
        <row r="3344">
          <cell r="D3344">
            <v>6000</v>
          </cell>
        </row>
        <row r="3345">
          <cell r="D3345">
            <v>700</v>
          </cell>
        </row>
        <row r="3346">
          <cell r="D3346">
            <v>4500</v>
          </cell>
        </row>
        <row r="3347">
          <cell r="D3347">
            <v>500</v>
          </cell>
        </row>
        <row r="3348">
          <cell r="D3348">
            <v>1500</v>
          </cell>
        </row>
        <row r="3349">
          <cell r="D3349">
            <v>2000</v>
          </cell>
        </row>
        <row r="3350">
          <cell r="D3350">
            <v>5500</v>
          </cell>
        </row>
        <row r="3351">
          <cell r="D3351">
            <v>1000</v>
          </cell>
        </row>
        <row r="3352">
          <cell r="D3352">
            <v>3500</v>
          </cell>
        </row>
        <row r="3353">
          <cell r="D3353">
            <v>5000</v>
          </cell>
        </row>
        <row r="3354">
          <cell r="D3354">
            <v>5000</v>
          </cell>
        </row>
        <row r="3355">
          <cell r="D3355">
            <v>500</v>
          </cell>
        </row>
        <row r="3356">
          <cell r="D3356">
            <v>3000</v>
          </cell>
        </row>
        <row r="3357">
          <cell r="D3357">
            <v>1750</v>
          </cell>
        </row>
        <row r="3358">
          <cell r="D3358">
            <v>1500</v>
          </cell>
        </row>
        <row r="3359">
          <cell r="D3359">
            <v>2000</v>
          </cell>
        </row>
        <row r="3360">
          <cell r="D3360">
            <v>10000</v>
          </cell>
        </row>
        <row r="3361">
          <cell r="D3361">
            <v>4000</v>
          </cell>
        </row>
        <row r="3362">
          <cell r="D3362">
            <v>9000</v>
          </cell>
        </row>
        <row r="3363">
          <cell r="D3363">
            <v>5000</v>
          </cell>
        </row>
        <row r="3364">
          <cell r="D3364">
            <v>500</v>
          </cell>
        </row>
        <row r="3365">
          <cell r="D3365">
            <v>7750</v>
          </cell>
        </row>
        <row r="3366">
          <cell r="D3366">
            <v>3000</v>
          </cell>
        </row>
        <row r="3367">
          <cell r="D3367">
            <v>2500</v>
          </cell>
        </row>
        <row r="3368">
          <cell r="D3368">
            <v>500</v>
          </cell>
        </row>
        <row r="3369">
          <cell r="D3369">
            <v>750</v>
          </cell>
        </row>
        <row r="3370">
          <cell r="D3370">
            <v>1000</v>
          </cell>
        </row>
        <row r="3371">
          <cell r="D3371">
            <v>5000</v>
          </cell>
        </row>
        <row r="3372">
          <cell r="D3372">
            <v>1500</v>
          </cell>
        </row>
        <row r="3373">
          <cell r="D3373">
            <v>200</v>
          </cell>
        </row>
        <row r="3374">
          <cell r="D3374">
            <v>1000</v>
          </cell>
        </row>
        <row r="3375">
          <cell r="D3375">
            <v>2000</v>
          </cell>
        </row>
        <row r="3376">
          <cell r="D3376">
            <v>3500</v>
          </cell>
        </row>
        <row r="3377">
          <cell r="D3377">
            <v>3000</v>
          </cell>
        </row>
        <row r="3378">
          <cell r="D3378">
            <v>8000</v>
          </cell>
        </row>
        <row r="3379">
          <cell r="D3379">
            <v>8000</v>
          </cell>
        </row>
        <row r="3380">
          <cell r="D3380">
            <v>550</v>
          </cell>
        </row>
        <row r="3381">
          <cell r="D3381">
            <v>2000</v>
          </cell>
        </row>
        <row r="3382">
          <cell r="D3382">
            <v>3000</v>
          </cell>
        </row>
        <row r="3383">
          <cell r="D3383">
            <v>4000</v>
          </cell>
        </row>
        <row r="3384">
          <cell r="D3384">
            <v>3500</v>
          </cell>
        </row>
        <row r="3385">
          <cell r="D3385">
            <v>1750</v>
          </cell>
        </row>
        <row r="3386">
          <cell r="D3386">
            <v>6000</v>
          </cell>
        </row>
        <row r="3387">
          <cell r="D3387">
            <v>2000</v>
          </cell>
        </row>
        <row r="3388">
          <cell r="D3388">
            <v>2000</v>
          </cell>
        </row>
        <row r="3389">
          <cell r="D3389">
            <v>3000</v>
          </cell>
        </row>
        <row r="3390">
          <cell r="D3390">
            <v>1500</v>
          </cell>
        </row>
        <row r="3391">
          <cell r="D3391">
            <v>10000</v>
          </cell>
        </row>
        <row r="3392">
          <cell r="D3392">
            <v>1500</v>
          </cell>
        </row>
        <row r="3393">
          <cell r="D3393">
            <v>500</v>
          </cell>
        </row>
        <row r="3394">
          <cell r="D3394">
            <v>500</v>
          </cell>
        </row>
        <row r="3395">
          <cell r="D3395">
            <v>1500</v>
          </cell>
        </row>
        <row r="3396">
          <cell r="D3396">
            <v>550</v>
          </cell>
        </row>
        <row r="3397">
          <cell r="D3397">
            <v>500</v>
          </cell>
        </row>
        <row r="3398">
          <cell r="D3398">
            <v>1500</v>
          </cell>
        </row>
        <row r="3399">
          <cell r="D3399">
            <v>250</v>
          </cell>
        </row>
        <row r="3400">
          <cell r="D3400">
            <v>4000</v>
          </cell>
        </row>
        <row r="3401">
          <cell r="D3401">
            <v>1200</v>
          </cell>
        </row>
        <row r="3402">
          <cell r="D3402">
            <v>10000</v>
          </cell>
        </row>
        <row r="3403">
          <cell r="D3403">
            <v>2900</v>
          </cell>
        </row>
        <row r="3404">
          <cell r="D3404">
            <v>15000</v>
          </cell>
        </row>
        <row r="3405">
          <cell r="D3405">
            <v>2000</v>
          </cell>
        </row>
        <row r="3406">
          <cell r="D3406">
            <v>500</v>
          </cell>
        </row>
        <row r="3407">
          <cell r="D3407">
            <v>350</v>
          </cell>
        </row>
        <row r="3408">
          <cell r="D3408">
            <v>10000</v>
          </cell>
        </row>
        <row r="3409">
          <cell r="D3409">
            <v>2000</v>
          </cell>
        </row>
        <row r="3410">
          <cell r="D3410">
            <v>500</v>
          </cell>
        </row>
        <row r="3411">
          <cell r="D3411">
            <v>500</v>
          </cell>
        </row>
        <row r="3412">
          <cell r="D3412">
            <v>3000</v>
          </cell>
        </row>
        <row r="3413">
          <cell r="D3413">
            <v>15000</v>
          </cell>
        </row>
        <row r="3414">
          <cell r="D3414">
            <v>3000</v>
          </cell>
        </row>
        <row r="3415">
          <cell r="D3415">
            <v>500</v>
          </cell>
        </row>
        <row r="3416">
          <cell r="D3416">
            <v>3000</v>
          </cell>
        </row>
        <row r="3417">
          <cell r="D3417">
            <v>200</v>
          </cell>
        </row>
        <row r="3418">
          <cell r="D3418">
            <v>4000</v>
          </cell>
        </row>
        <row r="3419">
          <cell r="D3419">
            <v>1700</v>
          </cell>
        </row>
        <row r="3420">
          <cell r="D3420">
            <v>4000</v>
          </cell>
        </row>
        <row r="3421">
          <cell r="D3421">
            <v>2750</v>
          </cell>
        </row>
        <row r="3422">
          <cell r="D3422">
            <v>700</v>
          </cell>
        </row>
        <row r="3423">
          <cell r="D3423">
            <v>10000</v>
          </cell>
        </row>
        <row r="3424">
          <cell r="D3424">
            <v>3000</v>
          </cell>
        </row>
        <row r="3425">
          <cell r="D3425">
            <v>250</v>
          </cell>
        </row>
        <row r="3426">
          <cell r="D3426">
            <v>6000</v>
          </cell>
        </row>
        <row r="3427">
          <cell r="D3427">
            <v>30000</v>
          </cell>
        </row>
        <row r="3428">
          <cell r="D3428">
            <v>3750</v>
          </cell>
        </row>
        <row r="3429">
          <cell r="D3429">
            <v>1500</v>
          </cell>
        </row>
        <row r="3430">
          <cell r="D3430">
            <v>2000</v>
          </cell>
        </row>
        <row r="3431">
          <cell r="D3431">
            <v>150</v>
          </cell>
        </row>
        <row r="3432">
          <cell r="D3432">
            <v>2000</v>
          </cell>
        </row>
        <row r="3433">
          <cell r="D3433">
            <v>2000</v>
          </cell>
        </row>
        <row r="3434">
          <cell r="D3434">
            <v>2000</v>
          </cell>
        </row>
        <row r="3435">
          <cell r="D3435">
            <v>9500</v>
          </cell>
        </row>
        <row r="3436">
          <cell r="D3436">
            <v>10000</v>
          </cell>
        </row>
        <row r="3437">
          <cell r="D3437">
            <v>1000</v>
          </cell>
        </row>
        <row r="3438">
          <cell r="D3438">
            <v>5000</v>
          </cell>
        </row>
        <row r="3439">
          <cell r="D3439">
            <v>3000</v>
          </cell>
        </row>
        <row r="3440">
          <cell r="D3440">
            <v>2500</v>
          </cell>
        </row>
        <row r="3441">
          <cell r="D3441">
            <v>1200</v>
          </cell>
        </row>
        <row r="3442">
          <cell r="D3442">
            <v>5000</v>
          </cell>
        </row>
        <row r="3443">
          <cell r="D3443">
            <v>2500</v>
          </cell>
        </row>
        <row r="3444">
          <cell r="D3444">
            <v>250</v>
          </cell>
        </row>
        <row r="3445">
          <cell r="D3445">
            <v>1000</v>
          </cell>
        </row>
        <row r="3446">
          <cell r="D3446">
            <v>300</v>
          </cell>
        </row>
        <row r="3447">
          <cell r="D3447">
            <v>2000</v>
          </cell>
        </row>
        <row r="3448">
          <cell r="D3448">
            <v>1000</v>
          </cell>
        </row>
        <row r="3449">
          <cell r="D3449">
            <v>1000</v>
          </cell>
        </row>
        <row r="3450">
          <cell r="D3450">
            <v>2100</v>
          </cell>
        </row>
        <row r="3451">
          <cell r="D3451">
            <v>800</v>
          </cell>
        </row>
        <row r="3452">
          <cell r="D3452">
            <v>500</v>
          </cell>
        </row>
        <row r="3453">
          <cell r="D3453">
            <v>650</v>
          </cell>
        </row>
        <row r="3454">
          <cell r="D3454">
            <v>1000</v>
          </cell>
        </row>
        <row r="3455">
          <cell r="D3455">
            <v>300</v>
          </cell>
        </row>
        <row r="3456">
          <cell r="D3456">
            <v>700</v>
          </cell>
        </row>
        <row r="3457">
          <cell r="D3457">
            <v>10000</v>
          </cell>
        </row>
        <row r="3458">
          <cell r="D3458">
            <v>3000</v>
          </cell>
        </row>
        <row r="3459">
          <cell r="D3459">
            <v>2000</v>
          </cell>
        </row>
        <row r="3460">
          <cell r="D3460">
            <v>978</v>
          </cell>
        </row>
        <row r="3461">
          <cell r="D3461">
            <v>500</v>
          </cell>
        </row>
        <row r="3462">
          <cell r="D3462">
            <v>500</v>
          </cell>
        </row>
        <row r="3463">
          <cell r="D3463">
            <v>500</v>
          </cell>
        </row>
        <row r="3464">
          <cell r="D3464">
            <v>250</v>
          </cell>
        </row>
        <row r="3465">
          <cell r="D3465">
            <v>10000</v>
          </cell>
        </row>
        <row r="3466">
          <cell r="D3466">
            <v>5000</v>
          </cell>
        </row>
        <row r="3467">
          <cell r="D3467">
            <v>2000</v>
          </cell>
        </row>
        <row r="3468">
          <cell r="D3468">
            <v>3500</v>
          </cell>
        </row>
        <row r="3469">
          <cell r="D3469">
            <v>3000</v>
          </cell>
        </row>
        <row r="3470">
          <cell r="D3470">
            <v>10000</v>
          </cell>
        </row>
        <row r="3471">
          <cell r="D3471">
            <v>2800</v>
          </cell>
        </row>
        <row r="3472">
          <cell r="D3472">
            <v>250</v>
          </cell>
        </row>
        <row r="3473">
          <cell r="D3473">
            <v>500</v>
          </cell>
        </row>
        <row r="3474">
          <cell r="D3474">
            <v>2000</v>
          </cell>
        </row>
        <row r="3475">
          <cell r="D3475">
            <v>4900</v>
          </cell>
        </row>
        <row r="3476">
          <cell r="D3476">
            <v>2000</v>
          </cell>
        </row>
        <row r="3477">
          <cell r="D3477">
            <v>300</v>
          </cell>
        </row>
        <row r="3478">
          <cell r="D3478">
            <v>300</v>
          </cell>
        </row>
        <row r="3479">
          <cell r="D3479">
            <v>1800</v>
          </cell>
        </row>
        <row r="3480">
          <cell r="D3480">
            <v>2000</v>
          </cell>
        </row>
        <row r="3481">
          <cell r="D3481">
            <v>1500</v>
          </cell>
        </row>
        <row r="3482">
          <cell r="D3482">
            <v>1500</v>
          </cell>
        </row>
        <row r="3483">
          <cell r="D3483">
            <v>10000</v>
          </cell>
        </row>
        <row r="3484">
          <cell r="D3484">
            <v>3000</v>
          </cell>
        </row>
        <row r="3485">
          <cell r="D3485">
            <v>3350</v>
          </cell>
        </row>
        <row r="3486">
          <cell r="D3486">
            <v>2500</v>
          </cell>
        </row>
        <row r="3487">
          <cell r="D3487">
            <v>1650</v>
          </cell>
        </row>
        <row r="3488">
          <cell r="D3488">
            <v>3000</v>
          </cell>
        </row>
        <row r="3489">
          <cell r="D3489">
            <v>2000</v>
          </cell>
        </row>
        <row r="3490">
          <cell r="D3490">
            <v>3000</v>
          </cell>
        </row>
        <row r="3491">
          <cell r="D3491">
            <v>5000</v>
          </cell>
        </row>
        <row r="3492">
          <cell r="D3492">
            <v>1000</v>
          </cell>
        </row>
        <row r="3493">
          <cell r="D3493">
            <v>500</v>
          </cell>
        </row>
        <row r="3494">
          <cell r="D3494">
            <v>3800</v>
          </cell>
        </row>
        <row r="3495">
          <cell r="D3495">
            <v>1500</v>
          </cell>
        </row>
        <row r="3496">
          <cell r="D3496">
            <v>400</v>
          </cell>
        </row>
        <row r="3497">
          <cell r="D3497">
            <v>5000</v>
          </cell>
        </row>
        <row r="3498">
          <cell r="D3498">
            <v>3000</v>
          </cell>
        </row>
        <row r="3499">
          <cell r="D3499">
            <v>1551</v>
          </cell>
        </row>
        <row r="3500">
          <cell r="D3500">
            <v>1650</v>
          </cell>
        </row>
        <row r="3501">
          <cell r="D3501">
            <v>2000</v>
          </cell>
        </row>
        <row r="3502">
          <cell r="D3502">
            <v>1000</v>
          </cell>
        </row>
        <row r="3503">
          <cell r="D3503">
            <v>1500</v>
          </cell>
        </row>
        <row r="3504">
          <cell r="D3504">
            <v>4000</v>
          </cell>
        </row>
        <row r="3505">
          <cell r="D3505">
            <v>2500</v>
          </cell>
        </row>
        <row r="3506">
          <cell r="D3506">
            <v>1000</v>
          </cell>
        </row>
        <row r="3507">
          <cell r="D3507">
            <v>2500</v>
          </cell>
        </row>
        <row r="3508">
          <cell r="D3508">
            <v>3000</v>
          </cell>
        </row>
        <row r="3509">
          <cell r="D3509">
            <v>10000</v>
          </cell>
        </row>
        <row r="3510">
          <cell r="D3510">
            <v>100</v>
          </cell>
        </row>
        <row r="3511">
          <cell r="D3511">
            <v>3000</v>
          </cell>
        </row>
        <row r="3512">
          <cell r="D3512">
            <v>900</v>
          </cell>
        </row>
        <row r="3513">
          <cell r="D3513">
            <v>1500</v>
          </cell>
        </row>
        <row r="3514">
          <cell r="D3514">
            <v>1000</v>
          </cell>
        </row>
        <row r="3515">
          <cell r="D3515">
            <v>2800</v>
          </cell>
        </row>
        <row r="3516">
          <cell r="D3516">
            <v>500</v>
          </cell>
        </row>
        <row r="3517">
          <cell r="D3517">
            <v>3000</v>
          </cell>
        </row>
        <row r="3518">
          <cell r="D3518">
            <v>2500</v>
          </cell>
        </row>
        <row r="3519">
          <cell r="D3519">
            <v>4000</v>
          </cell>
        </row>
        <row r="3520">
          <cell r="D3520">
            <v>1500</v>
          </cell>
        </row>
        <row r="3521">
          <cell r="D3521">
            <v>2000</v>
          </cell>
        </row>
        <row r="3522">
          <cell r="D3522">
            <v>2000</v>
          </cell>
        </row>
        <row r="3523">
          <cell r="D3523">
            <v>350</v>
          </cell>
        </row>
        <row r="3524">
          <cell r="D3524">
            <v>1395</v>
          </cell>
        </row>
        <row r="3525">
          <cell r="D3525">
            <v>4000</v>
          </cell>
        </row>
        <row r="3526">
          <cell r="D3526">
            <v>10000</v>
          </cell>
        </row>
        <row r="3527">
          <cell r="D3527">
            <v>500</v>
          </cell>
        </row>
        <row r="3528">
          <cell r="D3528">
            <v>3300</v>
          </cell>
        </row>
        <row r="3529">
          <cell r="D3529">
            <v>6000</v>
          </cell>
        </row>
        <row r="3530">
          <cell r="D3530">
            <v>1650</v>
          </cell>
        </row>
        <row r="3531">
          <cell r="D3531">
            <v>500</v>
          </cell>
        </row>
        <row r="3532">
          <cell r="D3532">
            <v>2750</v>
          </cell>
        </row>
        <row r="3533">
          <cell r="D3533">
            <v>1000</v>
          </cell>
        </row>
        <row r="3534">
          <cell r="D3534">
            <v>960</v>
          </cell>
        </row>
        <row r="3535">
          <cell r="D3535">
            <v>500</v>
          </cell>
        </row>
        <row r="3536">
          <cell r="D3536">
            <v>5000</v>
          </cell>
        </row>
        <row r="3537">
          <cell r="D3537">
            <v>2000</v>
          </cell>
        </row>
        <row r="3538">
          <cell r="D3538">
            <v>150</v>
          </cell>
        </row>
        <row r="3539">
          <cell r="D3539">
            <v>675</v>
          </cell>
        </row>
        <row r="3540">
          <cell r="D3540">
            <v>2000</v>
          </cell>
        </row>
        <row r="3541">
          <cell r="D3541">
            <v>600</v>
          </cell>
        </row>
        <row r="3542">
          <cell r="D3542">
            <v>300</v>
          </cell>
        </row>
        <row r="3543">
          <cell r="D3543">
            <v>1200</v>
          </cell>
        </row>
        <row r="3544">
          <cell r="D3544">
            <v>5500</v>
          </cell>
        </row>
        <row r="3545">
          <cell r="D3545">
            <v>1500</v>
          </cell>
        </row>
        <row r="3546">
          <cell r="D3546">
            <v>2500</v>
          </cell>
        </row>
        <row r="3547">
          <cell r="D3547">
            <v>250</v>
          </cell>
        </row>
        <row r="3548">
          <cell r="D3548">
            <v>1100</v>
          </cell>
        </row>
        <row r="3549">
          <cell r="D3549">
            <v>35000</v>
          </cell>
        </row>
        <row r="3550">
          <cell r="D3550">
            <v>2100</v>
          </cell>
        </row>
        <row r="3551">
          <cell r="D3551">
            <v>1000</v>
          </cell>
        </row>
        <row r="3552">
          <cell r="D3552">
            <v>2500</v>
          </cell>
        </row>
        <row r="3553">
          <cell r="D3553">
            <v>1500</v>
          </cell>
        </row>
        <row r="3554">
          <cell r="D3554">
            <v>773</v>
          </cell>
        </row>
        <row r="3555">
          <cell r="D3555">
            <v>5500</v>
          </cell>
        </row>
        <row r="3556">
          <cell r="D3556">
            <v>5000</v>
          </cell>
        </row>
        <row r="3557">
          <cell r="D3557">
            <v>2400</v>
          </cell>
        </row>
        <row r="3558">
          <cell r="D3558">
            <v>2200</v>
          </cell>
        </row>
        <row r="3559">
          <cell r="D3559">
            <v>100000</v>
          </cell>
        </row>
        <row r="3560">
          <cell r="D3560">
            <v>350</v>
          </cell>
        </row>
        <row r="3561">
          <cell r="D3561">
            <v>1000</v>
          </cell>
        </row>
        <row r="3562">
          <cell r="D3562">
            <v>3200</v>
          </cell>
        </row>
        <row r="3563">
          <cell r="D3563">
            <v>2500</v>
          </cell>
        </row>
        <row r="3564">
          <cell r="D3564">
            <v>315</v>
          </cell>
        </row>
        <row r="3565">
          <cell r="D3565">
            <v>500</v>
          </cell>
        </row>
        <row r="3566">
          <cell r="D3566">
            <v>1000</v>
          </cell>
        </row>
        <row r="3567">
          <cell r="D3567">
            <v>900</v>
          </cell>
        </row>
        <row r="3568">
          <cell r="D3568">
            <v>2000</v>
          </cell>
        </row>
        <row r="3569">
          <cell r="D3569">
            <v>1000</v>
          </cell>
        </row>
        <row r="3570">
          <cell r="D3570">
            <v>1000</v>
          </cell>
        </row>
        <row r="3571">
          <cell r="D3571">
            <v>5000</v>
          </cell>
        </row>
        <row r="3572">
          <cell r="D3572">
            <v>2000</v>
          </cell>
        </row>
        <row r="3573">
          <cell r="D3573">
            <v>1500</v>
          </cell>
        </row>
        <row r="3574">
          <cell r="D3574">
            <v>500</v>
          </cell>
        </row>
        <row r="3575">
          <cell r="D3575">
            <v>3000</v>
          </cell>
        </row>
        <row r="3576">
          <cell r="D3576">
            <v>5800</v>
          </cell>
        </row>
        <row r="3577">
          <cell r="D3577">
            <v>10000</v>
          </cell>
        </row>
        <row r="3578">
          <cell r="D3578">
            <v>100</v>
          </cell>
        </row>
        <row r="3579">
          <cell r="D3579">
            <v>600</v>
          </cell>
        </row>
        <row r="3580">
          <cell r="D3580">
            <v>1500</v>
          </cell>
        </row>
        <row r="3581">
          <cell r="D3581">
            <v>500</v>
          </cell>
        </row>
        <row r="3582">
          <cell r="D3582">
            <v>900</v>
          </cell>
        </row>
        <row r="3583">
          <cell r="D3583">
            <v>1500</v>
          </cell>
        </row>
        <row r="3584">
          <cell r="D3584">
            <v>1000</v>
          </cell>
        </row>
        <row r="3585">
          <cell r="D3585">
            <v>3000</v>
          </cell>
        </row>
        <row r="3586">
          <cell r="D3586">
            <v>3000</v>
          </cell>
        </row>
        <row r="3587">
          <cell r="D3587">
            <v>3400</v>
          </cell>
        </row>
        <row r="3588">
          <cell r="D3588">
            <v>7500</v>
          </cell>
        </row>
        <row r="3589">
          <cell r="D3589">
            <v>500</v>
          </cell>
        </row>
        <row r="3590">
          <cell r="D3590">
            <v>200</v>
          </cell>
        </row>
        <row r="3591">
          <cell r="D3591">
            <v>4000</v>
          </cell>
        </row>
        <row r="3592">
          <cell r="D3592">
            <v>5000</v>
          </cell>
        </row>
        <row r="3593">
          <cell r="D3593">
            <v>700</v>
          </cell>
        </row>
        <row r="3594">
          <cell r="D3594">
            <v>2000</v>
          </cell>
        </row>
        <row r="3595">
          <cell r="D3595">
            <v>3000</v>
          </cell>
        </row>
        <row r="3596">
          <cell r="D3596">
            <v>1600</v>
          </cell>
        </row>
        <row r="3597">
          <cell r="D3597">
            <v>2600</v>
          </cell>
        </row>
        <row r="3598">
          <cell r="D3598">
            <v>1100</v>
          </cell>
        </row>
        <row r="3599">
          <cell r="D3599">
            <v>2500</v>
          </cell>
        </row>
        <row r="3600">
          <cell r="D3600">
            <v>1000</v>
          </cell>
        </row>
        <row r="3601">
          <cell r="D3601">
            <v>500</v>
          </cell>
        </row>
        <row r="3602">
          <cell r="D3602">
            <v>10</v>
          </cell>
        </row>
        <row r="3603">
          <cell r="D3603">
            <v>2000</v>
          </cell>
        </row>
        <row r="3604">
          <cell r="D3604">
            <v>4000</v>
          </cell>
        </row>
        <row r="3605">
          <cell r="D3605">
            <v>1500</v>
          </cell>
        </row>
        <row r="3606">
          <cell r="D3606">
            <v>3000</v>
          </cell>
        </row>
        <row r="3607">
          <cell r="D3607">
            <v>250</v>
          </cell>
        </row>
        <row r="3608">
          <cell r="D3608">
            <v>3000</v>
          </cell>
        </row>
        <row r="3609">
          <cell r="D3609">
            <v>550</v>
          </cell>
        </row>
        <row r="3610">
          <cell r="D3610">
            <v>800</v>
          </cell>
        </row>
        <row r="3611">
          <cell r="D3611">
            <v>1960</v>
          </cell>
        </row>
        <row r="3612">
          <cell r="D3612">
            <v>1000</v>
          </cell>
        </row>
        <row r="3613">
          <cell r="D3613">
            <v>2500</v>
          </cell>
        </row>
        <row r="3614">
          <cell r="D3614">
            <v>5000</v>
          </cell>
        </row>
        <row r="3615">
          <cell r="D3615">
            <v>1250</v>
          </cell>
        </row>
        <row r="3616">
          <cell r="D3616">
            <v>2500</v>
          </cell>
        </row>
        <row r="3617">
          <cell r="D3617">
            <v>2500</v>
          </cell>
        </row>
        <row r="3618">
          <cell r="D3618">
            <v>2500</v>
          </cell>
        </row>
        <row r="3619">
          <cell r="D3619">
            <v>740</v>
          </cell>
        </row>
        <row r="3620">
          <cell r="D3620">
            <v>2000</v>
          </cell>
        </row>
        <row r="3621">
          <cell r="D3621">
            <v>1000</v>
          </cell>
        </row>
        <row r="3622">
          <cell r="D3622">
            <v>10500</v>
          </cell>
        </row>
        <row r="3623">
          <cell r="D3623">
            <v>3000</v>
          </cell>
        </row>
        <row r="3624">
          <cell r="D3624">
            <v>1000</v>
          </cell>
        </row>
        <row r="3625">
          <cell r="D3625">
            <v>2500</v>
          </cell>
        </row>
        <row r="3626">
          <cell r="D3626">
            <v>3000</v>
          </cell>
        </row>
        <row r="3627">
          <cell r="D3627">
            <v>3000</v>
          </cell>
        </row>
        <row r="3628">
          <cell r="D3628">
            <v>4000</v>
          </cell>
        </row>
        <row r="3629">
          <cell r="D3629">
            <v>2000</v>
          </cell>
        </row>
        <row r="3630">
          <cell r="D3630">
            <v>100000</v>
          </cell>
        </row>
        <row r="3631">
          <cell r="D3631">
            <v>1000000</v>
          </cell>
        </row>
        <row r="3632">
          <cell r="D3632">
            <v>3000</v>
          </cell>
        </row>
        <row r="3633">
          <cell r="D3633">
            <v>17100</v>
          </cell>
        </row>
        <row r="3634">
          <cell r="D3634">
            <v>500</v>
          </cell>
        </row>
        <row r="3635">
          <cell r="D3635">
            <v>5000</v>
          </cell>
        </row>
        <row r="3636">
          <cell r="D3636">
            <v>75000</v>
          </cell>
        </row>
        <row r="3637">
          <cell r="D3637">
            <v>3500</v>
          </cell>
        </row>
        <row r="3638">
          <cell r="D3638">
            <v>150000</v>
          </cell>
        </row>
        <row r="3639">
          <cell r="D3639">
            <v>3000</v>
          </cell>
        </row>
        <row r="3640">
          <cell r="D3640">
            <v>3300</v>
          </cell>
        </row>
        <row r="3641">
          <cell r="D3641">
            <v>25000</v>
          </cell>
        </row>
        <row r="3642">
          <cell r="D3642">
            <v>1000</v>
          </cell>
        </row>
        <row r="3643">
          <cell r="D3643">
            <v>3000</v>
          </cell>
        </row>
        <row r="3644">
          <cell r="D3644">
            <v>700</v>
          </cell>
        </row>
        <row r="3645">
          <cell r="D3645">
            <v>25000</v>
          </cell>
        </row>
        <row r="3646">
          <cell r="D3646">
            <v>5000</v>
          </cell>
        </row>
        <row r="3647">
          <cell r="D3647">
            <v>1000</v>
          </cell>
        </row>
        <row r="3648">
          <cell r="D3648">
            <v>10000</v>
          </cell>
        </row>
        <row r="3649">
          <cell r="D3649">
            <v>500</v>
          </cell>
        </row>
        <row r="3650">
          <cell r="D3650">
            <v>40000</v>
          </cell>
        </row>
        <row r="3651">
          <cell r="D3651">
            <v>750</v>
          </cell>
        </row>
        <row r="3652">
          <cell r="D3652">
            <v>500</v>
          </cell>
        </row>
        <row r="3653">
          <cell r="D3653">
            <v>500</v>
          </cell>
        </row>
        <row r="3654">
          <cell r="D3654">
            <v>300</v>
          </cell>
        </row>
        <row r="3655">
          <cell r="D3655">
            <v>2000</v>
          </cell>
        </row>
        <row r="3656">
          <cell r="D3656">
            <v>1500</v>
          </cell>
        </row>
        <row r="3657">
          <cell r="D3657">
            <v>5000</v>
          </cell>
        </row>
        <row r="3658">
          <cell r="D3658">
            <v>5000</v>
          </cell>
        </row>
        <row r="3659">
          <cell r="D3659">
            <v>2000</v>
          </cell>
        </row>
        <row r="3660">
          <cell r="D3660">
            <v>1500</v>
          </cell>
        </row>
        <row r="3661">
          <cell r="D3661">
            <v>3000</v>
          </cell>
        </row>
        <row r="3662">
          <cell r="D3662">
            <v>250</v>
          </cell>
        </row>
        <row r="3663">
          <cell r="D3663">
            <v>3000</v>
          </cell>
        </row>
        <row r="3664">
          <cell r="D3664">
            <v>8000</v>
          </cell>
        </row>
        <row r="3665">
          <cell r="D3665">
            <v>225</v>
          </cell>
        </row>
        <row r="3666">
          <cell r="D3666">
            <v>800</v>
          </cell>
        </row>
        <row r="3667">
          <cell r="D3667">
            <v>620</v>
          </cell>
        </row>
        <row r="3668">
          <cell r="D3668">
            <v>1200</v>
          </cell>
        </row>
        <row r="3669">
          <cell r="D3669">
            <v>3000</v>
          </cell>
        </row>
        <row r="3670">
          <cell r="D3670">
            <v>1000</v>
          </cell>
        </row>
        <row r="3671">
          <cell r="D3671">
            <v>1000</v>
          </cell>
        </row>
        <row r="3672">
          <cell r="D3672">
            <v>220</v>
          </cell>
        </row>
        <row r="3673">
          <cell r="D3673">
            <v>3500</v>
          </cell>
        </row>
        <row r="3674">
          <cell r="D3674">
            <v>3000</v>
          </cell>
        </row>
        <row r="3675">
          <cell r="D3675">
            <v>4000</v>
          </cell>
        </row>
        <row r="3676">
          <cell r="D3676">
            <v>4500</v>
          </cell>
        </row>
        <row r="3677">
          <cell r="D3677">
            <v>50</v>
          </cell>
        </row>
        <row r="3678">
          <cell r="D3678">
            <v>800</v>
          </cell>
        </row>
        <row r="3679">
          <cell r="D3679">
            <v>12000</v>
          </cell>
        </row>
        <row r="3680">
          <cell r="D3680">
            <v>2000</v>
          </cell>
        </row>
        <row r="3681">
          <cell r="D3681">
            <v>2000</v>
          </cell>
        </row>
        <row r="3682">
          <cell r="D3682">
            <v>3000</v>
          </cell>
        </row>
        <row r="3683">
          <cell r="D3683">
            <v>1000</v>
          </cell>
        </row>
        <row r="3684">
          <cell r="D3684">
            <v>3000</v>
          </cell>
        </row>
        <row r="3685">
          <cell r="D3685">
            <v>3500</v>
          </cell>
        </row>
        <row r="3686">
          <cell r="D3686">
            <v>750</v>
          </cell>
        </row>
        <row r="3687">
          <cell r="D3687">
            <v>5000</v>
          </cell>
        </row>
        <row r="3688">
          <cell r="D3688">
            <v>350</v>
          </cell>
        </row>
        <row r="3689">
          <cell r="D3689">
            <v>5000</v>
          </cell>
        </row>
        <row r="3690">
          <cell r="D3690">
            <v>3000</v>
          </cell>
        </row>
        <row r="3691">
          <cell r="D3691">
            <v>3000</v>
          </cell>
        </row>
        <row r="3692">
          <cell r="D3692">
            <v>1500</v>
          </cell>
        </row>
        <row r="3693">
          <cell r="D3693">
            <v>40000</v>
          </cell>
        </row>
        <row r="3694">
          <cell r="D3694">
            <v>1000</v>
          </cell>
        </row>
        <row r="3695">
          <cell r="D3695">
            <v>333</v>
          </cell>
        </row>
        <row r="3696">
          <cell r="D3696">
            <v>3500</v>
          </cell>
        </row>
        <row r="3697">
          <cell r="D3697">
            <v>4000</v>
          </cell>
        </row>
        <row r="3698">
          <cell r="D3698">
            <v>2000</v>
          </cell>
        </row>
        <row r="3699">
          <cell r="D3699">
            <v>2000</v>
          </cell>
        </row>
        <row r="3700">
          <cell r="D3700">
            <v>5000</v>
          </cell>
        </row>
        <row r="3701">
          <cell r="D3701">
            <v>2500</v>
          </cell>
        </row>
        <row r="3702">
          <cell r="D3702">
            <v>500</v>
          </cell>
        </row>
        <row r="3703">
          <cell r="D3703">
            <v>1500</v>
          </cell>
        </row>
        <row r="3704">
          <cell r="D3704">
            <v>3000</v>
          </cell>
        </row>
        <row r="3705">
          <cell r="D3705">
            <v>1050</v>
          </cell>
        </row>
        <row r="3706">
          <cell r="D3706">
            <v>300</v>
          </cell>
        </row>
        <row r="3707">
          <cell r="D3707">
            <v>2827</v>
          </cell>
        </row>
        <row r="3708">
          <cell r="D3708">
            <v>1500</v>
          </cell>
        </row>
        <row r="3709">
          <cell r="D3709">
            <v>1000</v>
          </cell>
        </row>
        <row r="3710">
          <cell r="D3710">
            <v>700</v>
          </cell>
        </row>
        <row r="3711">
          <cell r="D3711">
            <v>1000</v>
          </cell>
        </row>
        <row r="3712">
          <cell r="D3712">
            <v>1300</v>
          </cell>
        </row>
        <row r="3713">
          <cell r="D3713">
            <v>500</v>
          </cell>
        </row>
        <row r="3714">
          <cell r="D3714">
            <v>7500</v>
          </cell>
        </row>
        <row r="3715">
          <cell r="D3715">
            <v>2000</v>
          </cell>
        </row>
        <row r="3716">
          <cell r="D3716">
            <v>10000</v>
          </cell>
        </row>
        <row r="3717">
          <cell r="D3717">
            <v>3500</v>
          </cell>
        </row>
        <row r="3718">
          <cell r="D3718">
            <v>800</v>
          </cell>
        </row>
        <row r="3719">
          <cell r="D3719">
            <v>4000</v>
          </cell>
        </row>
        <row r="3720">
          <cell r="D3720">
            <v>500</v>
          </cell>
        </row>
        <row r="3721">
          <cell r="D3721">
            <v>200</v>
          </cell>
        </row>
        <row r="3722">
          <cell r="D3722">
            <v>3300</v>
          </cell>
        </row>
        <row r="3723">
          <cell r="D3723">
            <v>5000</v>
          </cell>
        </row>
        <row r="3724">
          <cell r="D3724">
            <v>1500</v>
          </cell>
        </row>
        <row r="3725">
          <cell r="D3725">
            <v>4500</v>
          </cell>
        </row>
        <row r="3726">
          <cell r="D3726">
            <v>4300</v>
          </cell>
        </row>
        <row r="3727">
          <cell r="D3727">
            <v>300</v>
          </cell>
        </row>
        <row r="3728">
          <cell r="D3728">
            <v>850</v>
          </cell>
        </row>
        <row r="3729">
          <cell r="D3729">
            <v>2000</v>
          </cell>
        </row>
        <row r="3730">
          <cell r="D3730">
            <v>20000</v>
          </cell>
        </row>
        <row r="3731">
          <cell r="D3731">
            <v>5000</v>
          </cell>
        </row>
        <row r="3732">
          <cell r="D3732">
            <v>1000</v>
          </cell>
        </row>
        <row r="3733">
          <cell r="D3733">
            <v>5500</v>
          </cell>
        </row>
        <row r="3734">
          <cell r="D3734">
            <v>850</v>
          </cell>
        </row>
        <row r="3735">
          <cell r="D3735">
            <v>1500</v>
          </cell>
        </row>
        <row r="3736">
          <cell r="D3736">
            <v>1500</v>
          </cell>
        </row>
        <row r="3737">
          <cell r="D3737">
            <v>150</v>
          </cell>
        </row>
        <row r="3738">
          <cell r="D3738">
            <v>1500</v>
          </cell>
        </row>
        <row r="3739">
          <cell r="D3739">
            <v>700</v>
          </cell>
        </row>
        <row r="3740">
          <cell r="D3740">
            <v>1500</v>
          </cell>
        </row>
        <row r="3741">
          <cell r="D3741">
            <v>4000</v>
          </cell>
        </row>
        <row r="3742">
          <cell r="D3742">
            <v>2000</v>
          </cell>
        </row>
        <row r="3743">
          <cell r="D3743">
            <v>20000</v>
          </cell>
        </row>
        <row r="3744">
          <cell r="D3744">
            <v>5000</v>
          </cell>
        </row>
        <row r="3745">
          <cell r="D3745">
            <v>2200</v>
          </cell>
        </row>
        <row r="3746">
          <cell r="D3746">
            <v>1200</v>
          </cell>
        </row>
        <row r="3747">
          <cell r="D3747">
            <v>100</v>
          </cell>
        </row>
        <row r="3748">
          <cell r="D3748">
            <v>8500</v>
          </cell>
        </row>
        <row r="3749">
          <cell r="D3749">
            <v>2500</v>
          </cell>
        </row>
        <row r="3750">
          <cell r="D3750">
            <v>5000</v>
          </cell>
        </row>
        <row r="3751">
          <cell r="D3751">
            <v>500</v>
          </cell>
        </row>
        <row r="3752">
          <cell r="D3752">
            <v>6000</v>
          </cell>
        </row>
        <row r="3753">
          <cell r="D3753">
            <v>1000</v>
          </cell>
        </row>
        <row r="3754">
          <cell r="D3754">
            <v>500</v>
          </cell>
        </row>
        <row r="3755">
          <cell r="D3755">
            <v>5000</v>
          </cell>
        </row>
        <row r="3756">
          <cell r="D3756">
            <v>2500</v>
          </cell>
        </row>
        <row r="3757">
          <cell r="D3757">
            <v>550</v>
          </cell>
        </row>
        <row r="3758">
          <cell r="D3758">
            <v>4500</v>
          </cell>
        </row>
        <row r="3759">
          <cell r="D3759">
            <v>3500</v>
          </cell>
        </row>
        <row r="3760">
          <cell r="D3760">
            <v>1500</v>
          </cell>
        </row>
        <row r="3761">
          <cell r="D3761">
            <v>4000</v>
          </cell>
        </row>
        <row r="3762">
          <cell r="D3762">
            <v>5000</v>
          </cell>
        </row>
        <row r="3763">
          <cell r="D3763">
            <v>500</v>
          </cell>
        </row>
        <row r="3764">
          <cell r="D3764">
            <v>1250</v>
          </cell>
        </row>
        <row r="3765">
          <cell r="D3765">
            <v>5000</v>
          </cell>
        </row>
        <row r="3766">
          <cell r="D3766">
            <v>1500</v>
          </cell>
        </row>
        <row r="3767">
          <cell r="D3767">
            <v>7000</v>
          </cell>
        </row>
        <row r="3768">
          <cell r="D3768">
            <v>10000</v>
          </cell>
        </row>
        <row r="3769">
          <cell r="D3769">
            <v>2000</v>
          </cell>
        </row>
        <row r="3770">
          <cell r="D3770">
            <v>4000</v>
          </cell>
        </row>
        <row r="3771">
          <cell r="D3771">
            <v>1100</v>
          </cell>
        </row>
        <row r="3772">
          <cell r="D3772">
            <v>2000</v>
          </cell>
        </row>
        <row r="3773">
          <cell r="D3773">
            <v>1000</v>
          </cell>
        </row>
        <row r="3774">
          <cell r="D3774">
            <v>5000</v>
          </cell>
        </row>
        <row r="3775">
          <cell r="D3775">
            <v>5000</v>
          </cell>
        </row>
        <row r="3776">
          <cell r="D3776">
            <v>2500</v>
          </cell>
        </row>
        <row r="3777">
          <cell r="D3777">
            <v>2000</v>
          </cell>
        </row>
        <row r="3778">
          <cell r="D3778">
            <v>8000</v>
          </cell>
        </row>
        <row r="3779">
          <cell r="D3779">
            <v>2000</v>
          </cell>
        </row>
        <row r="3780">
          <cell r="D3780">
            <v>2400</v>
          </cell>
        </row>
        <row r="3781">
          <cell r="D3781">
            <v>15000</v>
          </cell>
        </row>
        <row r="3782">
          <cell r="D3782">
            <v>2500</v>
          </cell>
        </row>
        <row r="3783">
          <cell r="D3783">
            <v>4500</v>
          </cell>
        </row>
        <row r="3784">
          <cell r="D3784">
            <v>2000</v>
          </cell>
        </row>
        <row r="3785">
          <cell r="D3785">
            <v>1200</v>
          </cell>
        </row>
        <row r="3786">
          <cell r="D3786">
            <v>1000</v>
          </cell>
        </row>
        <row r="3787">
          <cell r="D3787">
            <v>2000</v>
          </cell>
        </row>
        <row r="3788">
          <cell r="D3788">
            <v>6000</v>
          </cell>
        </row>
        <row r="3789">
          <cell r="D3789">
            <v>350</v>
          </cell>
        </row>
        <row r="3790">
          <cell r="D3790">
            <v>75000</v>
          </cell>
        </row>
        <row r="3791">
          <cell r="D3791">
            <v>3550</v>
          </cell>
        </row>
        <row r="3792">
          <cell r="D3792">
            <v>15000</v>
          </cell>
        </row>
        <row r="3793">
          <cell r="D3793">
            <v>1500</v>
          </cell>
        </row>
        <row r="3794">
          <cell r="D3794">
            <v>12500</v>
          </cell>
        </row>
        <row r="3795">
          <cell r="D3795">
            <v>7000</v>
          </cell>
        </row>
        <row r="3796">
          <cell r="D3796">
            <v>5000</v>
          </cell>
        </row>
        <row r="3797">
          <cell r="D3797">
            <v>600</v>
          </cell>
        </row>
        <row r="3798">
          <cell r="D3798">
            <v>22500</v>
          </cell>
        </row>
        <row r="3799">
          <cell r="D3799">
            <v>6000</v>
          </cell>
        </row>
        <row r="3800">
          <cell r="D3800">
            <v>70000</v>
          </cell>
        </row>
        <row r="3801">
          <cell r="D3801">
            <v>10000</v>
          </cell>
        </row>
        <row r="3802">
          <cell r="D3802">
            <v>22000</v>
          </cell>
        </row>
        <row r="3803">
          <cell r="D3803">
            <v>5000</v>
          </cell>
        </row>
        <row r="3804">
          <cell r="D3804">
            <v>3000</v>
          </cell>
        </row>
        <row r="3805">
          <cell r="D3805">
            <v>12000</v>
          </cell>
        </row>
        <row r="3806">
          <cell r="D3806">
            <v>8000</v>
          </cell>
        </row>
        <row r="3807">
          <cell r="D3807">
            <v>150000</v>
          </cell>
        </row>
        <row r="3808">
          <cell r="D3808">
            <v>7500</v>
          </cell>
        </row>
        <row r="3809">
          <cell r="D3809">
            <v>1500</v>
          </cell>
        </row>
        <row r="3810">
          <cell r="D3810">
            <v>1000</v>
          </cell>
        </row>
        <row r="3811">
          <cell r="D3811">
            <v>2000</v>
          </cell>
        </row>
        <row r="3812">
          <cell r="D3812">
            <v>1500</v>
          </cell>
        </row>
        <row r="3813">
          <cell r="D3813">
            <v>250</v>
          </cell>
        </row>
        <row r="3814">
          <cell r="D3814">
            <v>2000</v>
          </cell>
        </row>
        <row r="3815">
          <cell r="D3815">
            <v>2100</v>
          </cell>
        </row>
        <row r="3816">
          <cell r="D3816">
            <v>1500</v>
          </cell>
        </row>
        <row r="3817">
          <cell r="D3817">
            <v>1000</v>
          </cell>
        </row>
        <row r="3818">
          <cell r="D3818">
            <v>1500</v>
          </cell>
        </row>
        <row r="3819">
          <cell r="D3819">
            <v>2000</v>
          </cell>
        </row>
        <row r="3820">
          <cell r="D3820">
            <v>250</v>
          </cell>
        </row>
        <row r="3821">
          <cell r="D3821">
            <v>1000</v>
          </cell>
        </row>
        <row r="3822">
          <cell r="D3822">
            <v>300</v>
          </cell>
        </row>
        <row r="3823">
          <cell r="D3823">
            <v>3500</v>
          </cell>
        </row>
        <row r="3824">
          <cell r="D3824">
            <v>5000</v>
          </cell>
        </row>
        <row r="3825">
          <cell r="D3825">
            <v>2500</v>
          </cell>
        </row>
        <row r="3826">
          <cell r="D3826">
            <v>250</v>
          </cell>
        </row>
        <row r="3827">
          <cell r="D3827">
            <v>5000</v>
          </cell>
        </row>
        <row r="3828">
          <cell r="D3828">
            <v>600</v>
          </cell>
        </row>
        <row r="3829">
          <cell r="D3829">
            <v>3000</v>
          </cell>
        </row>
        <row r="3830">
          <cell r="D3830">
            <v>5000</v>
          </cell>
        </row>
        <row r="3831">
          <cell r="D3831">
            <v>500</v>
          </cell>
        </row>
        <row r="3832">
          <cell r="D3832">
            <v>100</v>
          </cell>
        </row>
        <row r="3833">
          <cell r="D3833">
            <v>500</v>
          </cell>
        </row>
        <row r="3834">
          <cell r="D3834">
            <v>1200</v>
          </cell>
        </row>
        <row r="3835">
          <cell r="D3835">
            <v>1200</v>
          </cell>
        </row>
        <row r="3836">
          <cell r="D3836">
            <v>3000</v>
          </cell>
        </row>
        <row r="3837">
          <cell r="D3837">
            <v>200</v>
          </cell>
        </row>
        <row r="3838">
          <cell r="D3838">
            <v>800</v>
          </cell>
        </row>
        <row r="3839">
          <cell r="D3839">
            <v>2000</v>
          </cell>
        </row>
        <row r="3840">
          <cell r="D3840">
            <v>100000</v>
          </cell>
        </row>
        <row r="3841">
          <cell r="D3841">
            <v>2000</v>
          </cell>
        </row>
        <row r="3842">
          <cell r="D3842">
            <v>1</v>
          </cell>
        </row>
        <row r="3843">
          <cell r="D3843">
            <v>10000</v>
          </cell>
        </row>
        <row r="3844">
          <cell r="D3844">
            <v>5000</v>
          </cell>
        </row>
        <row r="3845">
          <cell r="D3845">
            <v>5000</v>
          </cell>
        </row>
        <row r="3846">
          <cell r="D3846">
            <v>9800</v>
          </cell>
        </row>
        <row r="3847">
          <cell r="D3847">
            <v>40000</v>
          </cell>
        </row>
        <row r="3848">
          <cell r="D3848">
            <v>7000</v>
          </cell>
        </row>
        <row r="3849">
          <cell r="D3849">
            <v>10500</v>
          </cell>
        </row>
        <row r="3850">
          <cell r="D3850">
            <v>13000</v>
          </cell>
        </row>
        <row r="3851">
          <cell r="D3851">
            <v>30000</v>
          </cell>
        </row>
        <row r="3852">
          <cell r="D3852">
            <v>1000</v>
          </cell>
        </row>
        <row r="3853">
          <cell r="D3853">
            <v>2500</v>
          </cell>
        </row>
        <row r="3854">
          <cell r="D3854">
            <v>10000</v>
          </cell>
        </row>
        <row r="3855">
          <cell r="D3855">
            <v>100000</v>
          </cell>
        </row>
        <row r="3856">
          <cell r="D3856">
            <v>11000</v>
          </cell>
        </row>
        <row r="3857">
          <cell r="D3857">
            <v>1000</v>
          </cell>
        </row>
        <row r="3858">
          <cell r="D3858">
            <v>5000</v>
          </cell>
        </row>
        <row r="3859">
          <cell r="D3859">
            <v>5000</v>
          </cell>
        </row>
        <row r="3860">
          <cell r="D3860">
            <v>500</v>
          </cell>
        </row>
        <row r="3861">
          <cell r="D3861">
            <v>2500</v>
          </cell>
        </row>
        <row r="3862">
          <cell r="D3862">
            <v>6000</v>
          </cell>
        </row>
        <row r="3863">
          <cell r="D3863">
            <v>2000</v>
          </cell>
        </row>
        <row r="3864">
          <cell r="D3864">
            <v>7500</v>
          </cell>
        </row>
        <row r="3865">
          <cell r="D3865">
            <v>6000</v>
          </cell>
        </row>
        <row r="3866">
          <cell r="D3866">
            <v>5000</v>
          </cell>
        </row>
        <row r="3867">
          <cell r="D3867">
            <v>2413</v>
          </cell>
        </row>
        <row r="3868">
          <cell r="D3868">
            <v>2000</v>
          </cell>
        </row>
        <row r="3869">
          <cell r="D3869">
            <v>2000</v>
          </cell>
        </row>
        <row r="3870">
          <cell r="D3870">
            <v>5000</v>
          </cell>
        </row>
        <row r="3871">
          <cell r="D3871">
            <v>13111</v>
          </cell>
        </row>
        <row r="3872">
          <cell r="D3872">
            <v>10000</v>
          </cell>
        </row>
        <row r="3873">
          <cell r="D3873">
            <v>1500</v>
          </cell>
        </row>
        <row r="3874">
          <cell r="D3874">
            <v>15000</v>
          </cell>
        </row>
        <row r="3875">
          <cell r="D3875">
            <v>5500</v>
          </cell>
        </row>
        <row r="3876">
          <cell r="D3876">
            <v>620</v>
          </cell>
        </row>
        <row r="3877">
          <cell r="D3877">
            <v>30000</v>
          </cell>
        </row>
        <row r="3878">
          <cell r="D3878">
            <v>3900</v>
          </cell>
        </row>
        <row r="3879">
          <cell r="D3879">
            <v>25000</v>
          </cell>
        </row>
        <row r="3880">
          <cell r="D3880">
            <v>18000</v>
          </cell>
        </row>
        <row r="3881">
          <cell r="D3881">
            <v>15000</v>
          </cell>
        </row>
        <row r="3882">
          <cell r="D3882">
            <v>7500</v>
          </cell>
        </row>
        <row r="3883">
          <cell r="D3883">
            <v>500</v>
          </cell>
        </row>
        <row r="3884">
          <cell r="D3884">
            <v>30000</v>
          </cell>
        </row>
        <row r="3885">
          <cell r="D3885">
            <v>15000</v>
          </cell>
        </row>
        <row r="3886">
          <cell r="D3886">
            <v>10000</v>
          </cell>
        </row>
        <row r="3887">
          <cell r="D3887">
            <v>375000</v>
          </cell>
        </row>
        <row r="3888">
          <cell r="D3888">
            <v>10000</v>
          </cell>
        </row>
        <row r="3889">
          <cell r="D3889">
            <v>2000</v>
          </cell>
        </row>
        <row r="3890">
          <cell r="D3890">
            <v>2000</v>
          </cell>
        </row>
        <row r="3891">
          <cell r="D3891">
            <v>8000</v>
          </cell>
        </row>
        <row r="3892">
          <cell r="D3892">
            <v>15000</v>
          </cell>
        </row>
        <row r="3893">
          <cell r="D3893">
            <v>800</v>
          </cell>
        </row>
        <row r="3894">
          <cell r="D3894">
            <v>1000</v>
          </cell>
        </row>
        <row r="3895">
          <cell r="D3895">
            <v>50000</v>
          </cell>
        </row>
        <row r="3896">
          <cell r="D3896">
            <v>15000</v>
          </cell>
        </row>
        <row r="3897">
          <cell r="D3897">
            <v>1000</v>
          </cell>
        </row>
        <row r="3898">
          <cell r="D3898">
            <v>1600</v>
          </cell>
        </row>
        <row r="3899">
          <cell r="D3899">
            <v>2500</v>
          </cell>
        </row>
        <row r="3900">
          <cell r="D3900">
            <v>2500</v>
          </cell>
        </row>
        <row r="3901">
          <cell r="D3901">
            <v>10000</v>
          </cell>
        </row>
        <row r="3902">
          <cell r="D3902">
            <v>2500</v>
          </cell>
        </row>
        <row r="3903">
          <cell r="D3903">
            <v>3000</v>
          </cell>
        </row>
        <row r="3904">
          <cell r="D3904">
            <v>3000</v>
          </cell>
        </row>
        <row r="3905">
          <cell r="D3905">
            <v>1500</v>
          </cell>
        </row>
        <row r="3906">
          <cell r="D3906">
            <v>10000</v>
          </cell>
        </row>
        <row r="3907">
          <cell r="D3907">
            <v>1500</v>
          </cell>
        </row>
        <row r="3908">
          <cell r="D3908">
            <v>1500</v>
          </cell>
        </row>
        <row r="3909">
          <cell r="D3909">
            <v>1000</v>
          </cell>
        </row>
        <row r="3910">
          <cell r="D3910">
            <v>750</v>
          </cell>
        </row>
        <row r="3911">
          <cell r="D3911">
            <v>60000</v>
          </cell>
        </row>
        <row r="3912">
          <cell r="D3912">
            <v>6000</v>
          </cell>
        </row>
        <row r="3913">
          <cell r="D3913">
            <v>8000</v>
          </cell>
        </row>
        <row r="3914">
          <cell r="D3914">
            <v>15000</v>
          </cell>
        </row>
        <row r="3915">
          <cell r="D3915">
            <v>10000</v>
          </cell>
        </row>
        <row r="3916">
          <cell r="D3916">
            <v>2500</v>
          </cell>
        </row>
        <row r="3917">
          <cell r="D3917">
            <v>1500</v>
          </cell>
        </row>
        <row r="3918">
          <cell r="D3918">
            <v>2000</v>
          </cell>
        </row>
        <row r="3919">
          <cell r="D3919">
            <v>3500</v>
          </cell>
        </row>
        <row r="3920">
          <cell r="D3920">
            <v>60000</v>
          </cell>
        </row>
        <row r="3921">
          <cell r="D3921">
            <v>5000</v>
          </cell>
        </row>
        <row r="3922">
          <cell r="D3922">
            <v>2500</v>
          </cell>
        </row>
        <row r="3923">
          <cell r="D3923">
            <v>3000</v>
          </cell>
        </row>
        <row r="3924">
          <cell r="D3924">
            <v>750</v>
          </cell>
        </row>
        <row r="3925">
          <cell r="D3925">
            <v>11500</v>
          </cell>
        </row>
        <row r="3926">
          <cell r="D3926">
            <v>15000</v>
          </cell>
        </row>
        <row r="3927">
          <cell r="D3927">
            <v>150</v>
          </cell>
        </row>
        <row r="3928">
          <cell r="D3928">
            <v>5000</v>
          </cell>
        </row>
        <row r="3929">
          <cell r="D3929">
            <v>2500</v>
          </cell>
        </row>
        <row r="3930">
          <cell r="D3930">
            <v>5000</v>
          </cell>
        </row>
        <row r="3931">
          <cell r="D3931">
            <v>20000</v>
          </cell>
        </row>
        <row r="3932">
          <cell r="D3932">
            <v>10000</v>
          </cell>
        </row>
        <row r="3933">
          <cell r="D3933">
            <v>8000</v>
          </cell>
        </row>
        <row r="3934">
          <cell r="D3934">
            <v>12000</v>
          </cell>
        </row>
        <row r="3935">
          <cell r="D3935">
            <v>7000</v>
          </cell>
        </row>
        <row r="3936">
          <cell r="D3936">
            <v>5000</v>
          </cell>
        </row>
        <row r="3937">
          <cell r="D3937">
            <v>3000</v>
          </cell>
        </row>
        <row r="3938">
          <cell r="D3938">
            <v>20000</v>
          </cell>
        </row>
        <row r="3939">
          <cell r="D3939">
            <v>2885</v>
          </cell>
        </row>
        <row r="3940">
          <cell r="D3940">
            <v>3255</v>
          </cell>
        </row>
        <row r="3941">
          <cell r="D3941">
            <v>5000</v>
          </cell>
        </row>
        <row r="3942">
          <cell r="D3942">
            <v>5000</v>
          </cell>
        </row>
        <row r="3943">
          <cell r="D3943">
            <v>5500</v>
          </cell>
        </row>
        <row r="3944">
          <cell r="D3944">
            <v>1200</v>
          </cell>
        </row>
        <row r="3945">
          <cell r="D3945">
            <v>5000</v>
          </cell>
        </row>
        <row r="3946">
          <cell r="D3946">
            <v>5000</v>
          </cell>
        </row>
        <row r="3947">
          <cell r="D3947">
            <v>2000</v>
          </cell>
        </row>
        <row r="3948">
          <cell r="D3948">
            <v>6000</v>
          </cell>
        </row>
        <row r="3949">
          <cell r="D3949">
            <v>3000</v>
          </cell>
        </row>
        <row r="3950">
          <cell r="D3950">
            <v>30000</v>
          </cell>
        </row>
        <row r="3951">
          <cell r="D3951">
            <v>10000</v>
          </cell>
        </row>
        <row r="3952">
          <cell r="D3952">
            <v>4000</v>
          </cell>
        </row>
        <row r="3953">
          <cell r="D3953">
            <v>200000</v>
          </cell>
        </row>
        <row r="3954">
          <cell r="D3954">
            <v>26000</v>
          </cell>
        </row>
        <row r="3955">
          <cell r="D3955">
            <v>17600</v>
          </cell>
        </row>
        <row r="3956">
          <cell r="D3956">
            <v>25000</v>
          </cell>
        </row>
        <row r="3957">
          <cell r="D3957">
            <v>1750</v>
          </cell>
        </row>
        <row r="3958">
          <cell r="D3958">
            <v>5500</v>
          </cell>
        </row>
        <row r="3959">
          <cell r="D3959">
            <v>28000</v>
          </cell>
        </row>
        <row r="3960">
          <cell r="D3960">
            <v>2000</v>
          </cell>
        </row>
        <row r="3961">
          <cell r="D3961">
            <v>1200</v>
          </cell>
        </row>
        <row r="3962">
          <cell r="D3962">
            <v>3000</v>
          </cell>
        </row>
        <row r="3963">
          <cell r="D3963">
            <v>5000</v>
          </cell>
        </row>
        <row r="3964">
          <cell r="D3964">
            <v>1400</v>
          </cell>
        </row>
        <row r="3965">
          <cell r="D3965">
            <v>10000</v>
          </cell>
        </row>
        <row r="3966">
          <cell r="D3966">
            <v>2000</v>
          </cell>
        </row>
        <row r="3967">
          <cell r="D3967">
            <v>2000</v>
          </cell>
        </row>
        <row r="3968">
          <cell r="D3968">
            <v>7500</v>
          </cell>
        </row>
        <row r="3969">
          <cell r="D3969">
            <v>1700</v>
          </cell>
        </row>
        <row r="3970">
          <cell r="D3970">
            <v>5000</v>
          </cell>
        </row>
        <row r="3971">
          <cell r="D3971">
            <v>2825</v>
          </cell>
        </row>
        <row r="3972">
          <cell r="D3972">
            <v>15000</v>
          </cell>
        </row>
        <row r="3973">
          <cell r="D3973">
            <v>14000</v>
          </cell>
        </row>
        <row r="3974">
          <cell r="D3974">
            <v>1000</v>
          </cell>
        </row>
        <row r="3975">
          <cell r="D3975">
            <v>5000</v>
          </cell>
        </row>
        <row r="3976">
          <cell r="D3976">
            <v>1000</v>
          </cell>
        </row>
        <row r="3977">
          <cell r="D3977">
            <v>678</v>
          </cell>
        </row>
        <row r="3978">
          <cell r="D3978">
            <v>1300</v>
          </cell>
        </row>
        <row r="3979">
          <cell r="D3979">
            <v>90000</v>
          </cell>
        </row>
        <row r="3980">
          <cell r="D3980">
            <v>2000</v>
          </cell>
        </row>
        <row r="3981">
          <cell r="D3981">
            <v>6000</v>
          </cell>
        </row>
        <row r="3982">
          <cell r="D3982">
            <v>2500</v>
          </cell>
        </row>
        <row r="3983">
          <cell r="D3983">
            <v>30000</v>
          </cell>
        </row>
        <row r="3984">
          <cell r="D3984">
            <v>850</v>
          </cell>
        </row>
        <row r="3985">
          <cell r="D3985">
            <v>11140</v>
          </cell>
        </row>
        <row r="3986">
          <cell r="D3986">
            <v>1500</v>
          </cell>
        </row>
        <row r="3987">
          <cell r="D3987">
            <v>2000</v>
          </cell>
        </row>
        <row r="3988">
          <cell r="D3988">
            <v>5000</v>
          </cell>
        </row>
        <row r="3989">
          <cell r="D3989">
            <v>400</v>
          </cell>
        </row>
        <row r="3990">
          <cell r="D3990">
            <v>1500</v>
          </cell>
        </row>
        <row r="3991">
          <cell r="D3991">
            <v>3000</v>
          </cell>
        </row>
        <row r="3992">
          <cell r="D3992">
            <v>1650</v>
          </cell>
        </row>
        <row r="3993">
          <cell r="D3993">
            <v>500</v>
          </cell>
        </row>
        <row r="3994">
          <cell r="D3994">
            <v>10000</v>
          </cell>
        </row>
        <row r="3995">
          <cell r="D3995">
            <v>50000</v>
          </cell>
        </row>
        <row r="3996">
          <cell r="D3996">
            <v>2000</v>
          </cell>
        </row>
        <row r="3997">
          <cell r="D3997">
            <v>200</v>
          </cell>
        </row>
        <row r="3998">
          <cell r="D3998">
            <v>3000</v>
          </cell>
        </row>
        <row r="3999">
          <cell r="D3999">
            <v>3000</v>
          </cell>
        </row>
        <row r="4000">
          <cell r="D4000">
            <v>1250</v>
          </cell>
        </row>
        <row r="4001">
          <cell r="D4001">
            <v>7000</v>
          </cell>
        </row>
        <row r="4002">
          <cell r="D4002">
            <v>8000</v>
          </cell>
        </row>
        <row r="4003">
          <cell r="D4003">
            <v>1200</v>
          </cell>
        </row>
        <row r="4004">
          <cell r="D4004">
            <v>1250</v>
          </cell>
        </row>
        <row r="4005">
          <cell r="D4005">
            <v>2000</v>
          </cell>
        </row>
        <row r="4006">
          <cell r="D4006">
            <v>500</v>
          </cell>
        </row>
        <row r="4007">
          <cell r="D4007">
            <v>3000</v>
          </cell>
        </row>
        <row r="4008">
          <cell r="D4008">
            <v>30000</v>
          </cell>
        </row>
        <row r="4009">
          <cell r="D4009">
            <v>2000</v>
          </cell>
        </row>
        <row r="4010">
          <cell r="D4010">
            <v>1000</v>
          </cell>
        </row>
        <row r="4011">
          <cell r="D4011">
            <v>1930</v>
          </cell>
        </row>
        <row r="4012">
          <cell r="D4012">
            <v>7200</v>
          </cell>
        </row>
        <row r="4013">
          <cell r="D4013">
            <v>250</v>
          </cell>
        </row>
        <row r="4014">
          <cell r="D4014">
            <v>575</v>
          </cell>
        </row>
        <row r="4015">
          <cell r="D4015">
            <v>2000</v>
          </cell>
        </row>
        <row r="4016">
          <cell r="D4016">
            <v>9000</v>
          </cell>
        </row>
        <row r="4017">
          <cell r="D4017">
            <v>7000</v>
          </cell>
        </row>
        <row r="4018">
          <cell r="D4018">
            <v>500</v>
          </cell>
        </row>
        <row r="4019">
          <cell r="D4019">
            <v>10000</v>
          </cell>
        </row>
        <row r="4020">
          <cell r="D4020">
            <v>1500</v>
          </cell>
        </row>
        <row r="4021">
          <cell r="D4021">
            <v>3500</v>
          </cell>
        </row>
        <row r="4022">
          <cell r="D4022">
            <v>600</v>
          </cell>
        </row>
        <row r="4023">
          <cell r="D4023">
            <v>15000</v>
          </cell>
        </row>
        <row r="4024">
          <cell r="D4024">
            <v>18000</v>
          </cell>
        </row>
        <row r="4025">
          <cell r="D4025">
            <v>7000</v>
          </cell>
        </row>
        <row r="4026">
          <cell r="D4026">
            <v>800</v>
          </cell>
        </row>
        <row r="4027">
          <cell r="D4027">
            <v>5000</v>
          </cell>
        </row>
        <row r="4028">
          <cell r="D4028">
            <v>4000</v>
          </cell>
        </row>
        <row r="4029">
          <cell r="D4029">
            <v>3000</v>
          </cell>
        </row>
        <row r="4030">
          <cell r="D4030">
            <v>2000</v>
          </cell>
        </row>
        <row r="4031">
          <cell r="D4031">
            <v>20000</v>
          </cell>
        </row>
        <row r="4032">
          <cell r="D4032">
            <v>2500</v>
          </cell>
        </row>
        <row r="4033">
          <cell r="D4033">
            <v>5000</v>
          </cell>
        </row>
        <row r="4034">
          <cell r="D4034">
            <v>6048</v>
          </cell>
        </row>
        <row r="4035">
          <cell r="D4035">
            <v>23900</v>
          </cell>
        </row>
        <row r="4036">
          <cell r="D4036">
            <v>13500</v>
          </cell>
        </row>
        <row r="4037">
          <cell r="D4037">
            <v>10000</v>
          </cell>
        </row>
        <row r="4038">
          <cell r="D4038">
            <v>6000</v>
          </cell>
        </row>
        <row r="4039">
          <cell r="D4039">
            <v>700</v>
          </cell>
        </row>
        <row r="4040">
          <cell r="D4040">
            <v>2500</v>
          </cell>
        </row>
        <row r="4041">
          <cell r="D4041">
            <v>500</v>
          </cell>
        </row>
        <row r="4042">
          <cell r="D4042">
            <v>8000</v>
          </cell>
        </row>
        <row r="4043">
          <cell r="D4043">
            <v>5000</v>
          </cell>
        </row>
        <row r="4044">
          <cell r="D4044">
            <v>10000</v>
          </cell>
        </row>
        <row r="4045">
          <cell r="D4045">
            <v>300</v>
          </cell>
        </row>
        <row r="4046">
          <cell r="D4046">
            <v>600</v>
          </cell>
        </row>
        <row r="4047">
          <cell r="D4047">
            <v>5000</v>
          </cell>
        </row>
        <row r="4048">
          <cell r="D4048">
            <v>5600</v>
          </cell>
        </row>
        <row r="4049">
          <cell r="D4049">
            <v>5000</v>
          </cell>
        </row>
        <row r="4050">
          <cell r="D4050">
            <v>17000</v>
          </cell>
        </row>
        <row r="4051">
          <cell r="D4051">
            <v>20000</v>
          </cell>
        </row>
        <row r="4052">
          <cell r="D4052">
            <v>1500</v>
          </cell>
        </row>
        <row r="4053">
          <cell r="D4053">
            <v>500</v>
          </cell>
        </row>
        <row r="4054">
          <cell r="D4054">
            <v>3000</v>
          </cell>
        </row>
        <row r="4055">
          <cell r="D4055">
            <v>500</v>
          </cell>
        </row>
        <row r="4056">
          <cell r="D4056">
            <v>8880</v>
          </cell>
        </row>
        <row r="4057">
          <cell r="D4057">
            <v>5000</v>
          </cell>
        </row>
        <row r="4058">
          <cell r="D4058">
            <v>1500</v>
          </cell>
        </row>
        <row r="4059">
          <cell r="D4059">
            <v>3500</v>
          </cell>
        </row>
        <row r="4060">
          <cell r="D4060">
            <v>3750</v>
          </cell>
        </row>
        <row r="4061">
          <cell r="D4061">
            <v>10000</v>
          </cell>
        </row>
        <row r="4062">
          <cell r="D4062">
            <v>10000</v>
          </cell>
        </row>
        <row r="4063">
          <cell r="D4063">
            <v>525</v>
          </cell>
        </row>
        <row r="4064">
          <cell r="D4064">
            <v>20000</v>
          </cell>
        </row>
        <row r="4065">
          <cell r="D4065">
            <v>9500</v>
          </cell>
        </row>
        <row r="4066">
          <cell r="D4066">
            <v>2000</v>
          </cell>
        </row>
        <row r="4067">
          <cell r="D4067">
            <v>4000</v>
          </cell>
        </row>
        <row r="4068">
          <cell r="D4068">
            <v>15000</v>
          </cell>
        </row>
        <row r="4069">
          <cell r="D4069">
            <v>5000</v>
          </cell>
        </row>
        <row r="4070">
          <cell r="D4070">
            <v>3495</v>
          </cell>
        </row>
        <row r="4071">
          <cell r="D4071">
            <v>1250</v>
          </cell>
        </row>
        <row r="4072">
          <cell r="D4072">
            <v>1000</v>
          </cell>
        </row>
        <row r="4073">
          <cell r="D4073">
            <v>20000</v>
          </cell>
        </row>
        <row r="4074">
          <cell r="D4074">
            <v>1000</v>
          </cell>
        </row>
        <row r="4075">
          <cell r="D4075">
            <v>3500</v>
          </cell>
        </row>
        <row r="4076">
          <cell r="D4076">
            <v>2750</v>
          </cell>
        </row>
        <row r="4077">
          <cell r="D4077">
            <v>2000</v>
          </cell>
        </row>
        <row r="4078">
          <cell r="D4078">
            <v>700</v>
          </cell>
        </row>
        <row r="4079">
          <cell r="D4079">
            <v>15000</v>
          </cell>
        </row>
        <row r="4080">
          <cell r="D4080">
            <v>250</v>
          </cell>
        </row>
        <row r="4081">
          <cell r="D4081">
            <v>3000</v>
          </cell>
        </row>
        <row r="4082">
          <cell r="D4082">
            <v>3000</v>
          </cell>
        </row>
        <row r="4083">
          <cell r="D4083">
            <v>2224</v>
          </cell>
        </row>
        <row r="4084">
          <cell r="D4084">
            <v>150</v>
          </cell>
        </row>
        <row r="4085">
          <cell r="D4085">
            <v>3500</v>
          </cell>
        </row>
        <row r="4086">
          <cell r="D4086">
            <v>3000</v>
          </cell>
        </row>
        <row r="4087">
          <cell r="D4087">
            <v>3500</v>
          </cell>
        </row>
        <row r="4088">
          <cell r="D4088">
            <v>1000</v>
          </cell>
        </row>
        <row r="4089">
          <cell r="D4089">
            <v>9600</v>
          </cell>
        </row>
        <row r="4090">
          <cell r="D4090">
            <v>2000</v>
          </cell>
        </row>
        <row r="4091">
          <cell r="D4091">
            <v>5000</v>
          </cell>
        </row>
        <row r="4092">
          <cell r="D4092">
            <v>1000</v>
          </cell>
        </row>
        <row r="4093">
          <cell r="D4093">
            <v>1600</v>
          </cell>
        </row>
        <row r="4094">
          <cell r="D4094">
            <v>110000</v>
          </cell>
        </row>
        <row r="4095">
          <cell r="D4095">
            <v>2500</v>
          </cell>
        </row>
        <row r="4096">
          <cell r="D4096">
            <v>2000</v>
          </cell>
        </row>
        <row r="4097">
          <cell r="D4097">
            <v>30000</v>
          </cell>
        </row>
        <row r="4098">
          <cell r="D4098">
            <v>3500</v>
          </cell>
        </row>
        <row r="4099">
          <cell r="D4099">
            <v>10000</v>
          </cell>
        </row>
        <row r="4100">
          <cell r="D4100">
            <v>75000</v>
          </cell>
        </row>
        <row r="4101">
          <cell r="D4101">
            <v>4500</v>
          </cell>
        </row>
        <row r="4102">
          <cell r="D4102">
            <v>270</v>
          </cell>
        </row>
        <row r="4103">
          <cell r="D4103">
            <v>600</v>
          </cell>
        </row>
        <row r="4104">
          <cell r="D4104">
            <v>500</v>
          </cell>
        </row>
        <row r="4105">
          <cell r="D4105">
            <v>1000</v>
          </cell>
        </row>
        <row r="4106">
          <cell r="D4106">
            <v>3000</v>
          </cell>
        </row>
        <row r="4107">
          <cell r="D4107">
            <v>33000</v>
          </cell>
        </row>
        <row r="4108">
          <cell r="D4108">
            <v>5000</v>
          </cell>
        </row>
        <row r="4109">
          <cell r="D4109">
            <v>2000</v>
          </cell>
        </row>
        <row r="4110">
          <cell r="D4110">
            <v>3000</v>
          </cell>
        </row>
        <row r="4111">
          <cell r="D4111">
            <v>500</v>
          </cell>
        </row>
        <row r="4112">
          <cell r="D4112">
            <v>300</v>
          </cell>
        </row>
        <row r="4113">
          <cell r="D4113">
            <v>3000</v>
          </cell>
        </row>
        <row r="4114">
          <cell r="D4114">
            <v>2500</v>
          </cell>
        </row>
        <row r="4115">
          <cell r="D4115">
            <v>1500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 Zhang" refreshedDate="44146.339228124998" createdVersion="6" refreshedVersion="6" minRefreshableVersion="3" recordCount="4114" xr:uid="{522EA737-B22F-442E-9F84-B358B0109A7D}">
  <cacheSource type="worksheet">
    <worksheetSource ref="A1:Q4115" sheet="Sheet1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 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 Zhang" refreshedDate="44146.344629976855" createdVersion="6" refreshedVersion="6" minRefreshableVersion="3" recordCount="4114" xr:uid="{4EAE1D53-3BEA-4932-B8D7-D44A3DF99A33}">
  <cacheSource type="worksheet">
    <worksheetSource ref="A1:S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 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 Zhang" refreshedDate="44146.864246180558" createdVersion="6" refreshedVersion="6" minRefreshableVersion="3" recordCount="4114" xr:uid="{E90909A2-DDE8-4C9B-AFEE-7C4550F596DF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 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x v="0"/>
    <s v="USD"/>
    <n v="1437620400"/>
    <n v="1434931811"/>
    <b v="0"/>
    <n v="182"/>
    <b v="1"/>
    <x v="0"/>
    <x v="0"/>
    <n v="137"/>
    <n v="63.92"/>
    <x v="0"/>
    <d v="2015-07-23T03:00:00"/>
  </r>
  <r>
    <n v="1"/>
    <s v="FannibalFest Fan Convention"/>
    <s v="A Hannibal TV Show Fan Convention and Art Collective"/>
    <n v="10275"/>
    <n v="14653"/>
    <s v="successful"/>
    <x v="0"/>
    <s v="USD"/>
    <n v="1488464683"/>
    <n v="1485872683"/>
    <b v="0"/>
    <n v="79"/>
    <b v="1"/>
    <x v="0"/>
    <x v="0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s v="successful"/>
    <x v="1"/>
    <s v="GBP"/>
    <n v="1455555083"/>
    <n v="1454691083"/>
    <b v="0"/>
    <n v="35"/>
    <b v="1"/>
    <x v="0"/>
    <x v="0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s v="successful"/>
    <x v="0"/>
    <s v="USD"/>
    <n v="1407414107"/>
    <n v="1404822107"/>
    <b v="0"/>
    <n v="150"/>
    <b v="1"/>
    <x v="0"/>
    <x v="0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x v="0"/>
    <s v="USD"/>
    <n v="1450555279"/>
    <n v="1447963279"/>
    <b v="0"/>
    <n v="284"/>
    <b v="1"/>
    <x v="0"/>
    <x v="0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x v="0"/>
    <s v="USD"/>
    <n v="1469770500"/>
    <n v="1468362207"/>
    <b v="0"/>
    <n v="47"/>
    <b v="1"/>
    <x v="0"/>
    <x v="0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x v="0"/>
    <s v="USD"/>
    <n v="1402710250"/>
    <n v="1401846250"/>
    <b v="0"/>
    <n v="58"/>
    <b v="1"/>
    <x v="0"/>
    <x v="0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x v="0"/>
    <s v="USD"/>
    <n v="1467680867"/>
    <n v="1464224867"/>
    <b v="0"/>
    <n v="57"/>
    <b v="1"/>
    <x v="0"/>
    <x v="0"/>
    <n v="101"/>
    <n v="159.82"/>
    <x v="7"/>
    <d v="2016-07-05T01:07:47"/>
  </r>
  <r>
    <n v="8"/>
    <s v="Sizzling in the Kitchen Flynn Style"/>
    <s v="Help us raise the funds to film our pilot episode!"/>
    <n v="3500"/>
    <n v="3501.52"/>
    <s v="successful"/>
    <x v="0"/>
    <s v="USD"/>
    <n v="1460754000"/>
    <n v="1460155212"/>
    <b v="0"/>
    <n v="12"/>
    <b v="1"/>
    <x v="0"/>
    <x v="0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x v="0"/>
    <s v="USD"/>
    <n v="1460860144"/>
    <n v="1458268144"/>
    <b v="0"/>
    <n v="20"/>
    <b v="1"/>
    <x v="0"/>
    <x v="0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x v="0"/>
    <s v="USD"/>
    <n v="1403660279"/>
    <n v="1400636279"/>
    <b v="0"/>
    <n v="19"/>
    <b v="1"/>
    <x v="0"/>
    <x v="0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x v="0"/>
    <s v="USD"/>
    <n v="1471834800"/>
    <n v="1469126462"/>
    <b v="0"/>
    <n v="75"/>
    <b v="1"/>
    <x v="0"/>
    <x v="0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x v="0"/>
    <s v="USD"/>
    <n v="1405479600"/>
    <n v="1401642425"/>
    <b v="0"/>
    <n v="827"/>
    <b v="1"/>
    <x v="0"/>
    <x v="0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s v="successful"/>
    <x v="0"/>
    <s v="USD"/>
    <n v="1466713620"/>
    <n v="1463588109"/>
    <b v="0"/>
    <n v="51"/>
    <b v="1"/>
    <x v="0"/>
    <x v="0"/>
    <n v="160"/>
    <n v="109.78"/>
    <x v="13"/>
    <d v="2016-06-23T20:27:00"/>
  </r>
  <r>
    <n v="14"/>
    <s v="3010 | Sci-fi Series"/>
    <s v="A highly charged post apocalyptic sci fi series that pulls no punches!"/>
    <n v="6000"/>
    <n v="6056"/>
    <s v="successful"/>
    <x v="2"/>
    <s v="AUD"/>
    <n v="1405259940"/>
    <n v="1403051888"/>
    <b v="0"/>
    <n v="41"/>
    <b v="1"/>
    <x v="0"/>
    <x v="0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s v="successful"/>
    <x v="3"/>
    <s v="EUR"/>
    <n v="1443384840"/>
    <n v="1441790658"/>
    <b v="0"/>
    <n v="98"/>
    <b v="1"/>
    <x v="0"/>
    <x v="0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x v="0"/>
    <s v="USD"/>
    <n v="1402896600"/>
    <n v="1398971211"/>
    <b v="0"/>
    <n v="70"/>
    <b v="1"/>
    <x v="0"/>
    <x v="0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s v="successful"/>
    <x v="1"/>
    <s v="GBP"/>
    <n v="1415126022"/>
    <n v="1412530422"/>
    <b v="0"/>
    <n v="36"/>
    <b v="1"/>
    <x v="0"/>
    <x v="0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s v="successful"/>
    <x v="0"/>
    <s v="USD"/>
    <n v="1410958856"/>
    <n v="1408366856"/>
    <b v="0"/>
    <n v="342"/>
    <b v="1"/>
    <x v="0"/>
    <x v="0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x v="0"/>
    <s v="USD"/>
    <n v="1437420934"/>
    <n v="1434828934"/>
    <b v="0"/>
    <n v="22"/>
    <b v="1"/>
    <x v="0"/>
    <x v="0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s v="successful"/>
    <x v="0"/>
    <s v="USD"/>
    <n v="1442167912"/>
    <n v="1436983912"/>
    <b v="0"/>
    <n v="25"/>
    <b v="1"/>
    <x v="0"/>
    <x v="0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x v="0"/>
    <s v="USD"/>
    <n v="1411743789"/>
    <n v="1409151789"/>
    <b v="0"/>
    <n v="101"/>
    <b v="1"/>
    <x v="0"/>
    <x v="0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s v="successful"/>
    <x v="0"/>
    <s v="USD"/>
    <n v="1420099140"/>
    <n v="1418766740"/>
    <b v="0"/>
    <n v="8"/>
    <b v="1"/>
    <x v="0"/>
    <x v="0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x v="0"/>
    <s v="USD"/>
    <n v="1430407200"/>
    <n v="1428086501"/>
    <b v="0"/>
    <n v="23"/>
    <b v="1"/>
    <x v="0"/>
    <x v="0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s v="successful"/>
    <x v="0"/>
    <s v="USD"/>
    <n v="1442345940"/>
    <n v="1439494863"/>
    <b v="0"/>
    <n v="574"/>
    <b v="1"/>
    <x v="0"/>
    <x v="0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x v="0"/>
    <s v="USD"/>
    <n v="1452299761"/>
    <n v="1447115761"/>
    <b v="0"/>
    <n v="14"/>
    <b v="1"/>
    <x v="0"/>
    <x v="0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s v="successful"/>
    <x v="0"/>
    <s v="USD"/>
    <n v="1408278144"/>
    <n v="1404822144"/>
    <b v="0"/>
    <n v="19"/>
    <b v="1"/>
    <x v="0"/>
    <x v="0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s v="successful"/>
    <x v="4"/>
    <s v="NZD"/>
    <n v="1416113833"/>
    <n v="1413518233"/>
    <b v="0"/>
    <n v="150"/>
    <b v="1"/>
    <x v="0"/>
    <x v="0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s v="successful"/>
    <x v="0"/>
    <s v="USD"/>
    <n v="1450307284"/>
    <n v="1447715284"/>
    <b v="0"/>
    <n v="71"/>
    <b v="1"/>
    <x v="0"/>
    <x v="0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s v="successful"/>
    <x v="1"/>
    <s v="GBP"/>
    <n v="1406045368"/>
    <n v="1403453368"/>
    <b v="0"/>
    <n v="117"/>
    <b v="1"/>
    <x v="0"/>
    <x v="0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s v="successful"/>
    <x v="0"/>
    <s v="USD"/>
    <n v="1408604515"/>
    <n v="1406012515"/>
    <b v="0"/>
    <n v="53"/>
    <b v="1"/>
    <x v="0"/>
    <x v="0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s v="successful"/>
    <x v="0"/>
    <s v="USD"/>
    <n v="1453748434"/>
    <n v="1452193234"/>
    <b v="0"/>
    <n v="1"/>
    <b v="1"/>
    <x v="0"/>
    <x v="0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s v="successful"/>
    <x v="0"/>
    <s v="USD"/>
    <n v="1463111940"/>
    <n v="1459523017"/>
    <b v="0"/>
    <n v="89"/>
    <b v="1"/>
    <x v="0"/>
    <x v="0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s v="successful"/>
    <x v="0"/>
    <s v="USD"/>
    <n v="1447001501"/>
    <n v="1444405901"/>
    <b v="0"/>
    <n v="64"/>
    <b v="1"/>
    <x v="0"/>
    <x v="0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x v="0"/>
    <s v="USD"/>
    <n v="1407224601"/>
    <n v="1405928601"/>
    <b v="0"/>
    <n v="68"/>
    <b v="1"/>
    <x v="0"/>
    <x v="0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s v="successful"/>
    <x v="0"/>
    <s v="USD"/>
    <n v="1430179200"/>
    <n v="1428130814"/>
    <b v="0"/>
    <n v="28"/>
    <b v="1"/>
    <x v="0"/>
    <x v="0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s v="successful"/>
    <x v="0"/>
    <s v="USD"/>
    <n v="1428128525"/>
    <n v="1425540125"/>
    <b v="0"/>
    <n v="44"/>
    <b v="1"/>
    <x v="0"/>
    <x v="0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s v="successful"/>
    <x v="0"/>
    <s v="USD"/>
    <n v="1425055079"/>
    <n v="1422463079"/>
    <b v="0"/>
    <n v="253"/>
    <b v="1"/>
    <x v="0"/>
    <x v="0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s v="successful"/>
    <x v="0"/>
    <s v="USD"/>
    <n v="1368235344"/>
    <n v="1365643344"/>
    <b v="0"/>
    <n v="66"/>
    <b v="1"/>
    <x v="0"/>
    <x v="0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s v="successful"/>
    <x v="1"/>
    <s v="GBP"/>
    <n v="1401058740"/>
    <n v="1398388068"/>
    <b v="0"/>
    <n v="217"/>
    <b v="1"/>
    <x v="0"/>
    <x v="0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s v="successful"/>
    <x v="0"/>
    <s v="USD"/>
    <n v="1403150400"/>
    <n v="1401426488"/>
    <b v="0"/>
    <n v="16"/>
    <b v="1"/>
    <x v="0"/>
    <x v="0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x v="0"/>
    <s v="USD"/>
    <n v="1412516354"/>
    <n v="1409924354"/>
    <b v="0"/>
    <n v="19"/>
    <b v="1"/>
    <x v="0"/>
    <x v="0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x v="0"/>
    <s v="USD"/>
    <n v="1419780026"/>
    <n v="1417188026"/>
    <b v="0"/>
    <n v="169"/>
    <b v="1"/>
    <x v="0"/>
    <x v="0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x v="0"/>
    <s v="USD"/>
    <n v="1405209600"/>
    <n v="1402599486"/>
    <b v="0"/>
    <n v="263"/>
    <b v="1"/>
    <x v="0"/>
    <x v="0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s v="successful"/>
    <x v="0"/>
    <s v="USD"/>
    <n v="1412648537"/>
    <n v="1408760537"/>
    <b v="0"/>
    <n v="15"/>
    <b v="1"/>
    <x v="0"/>
    <x v="0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s v="successful"/>
    <x v="0"/>
    <s v="USD"/>
    <n v="1461769107"/>
    <n v="1459177107"/>
    <b v="0"/>
    <n v="61"/>
    <b v="1"/>
    <x v="0"/>
    <x v="0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s v="successful"/>
    <x v="2"/>
    <s v="AUD"/>
    <n v="1450220974"/>
    <n v="1447628974"/>
    <b v="0"/>
    <n v="45"/>
    <b v="1"/>
    <x v="0"/>
    <x v="0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x v="0"/>
    <s v="USD"/>
    <n v="1419021607"/>
    <n v="1413834007"/>
    <b v="0"/>
    <n v="70"/>
    <b v="1"/>
    <x v="0"/>
    <x v="0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x v="1"/>
    <s v="GBP"/>
    <n v="1425211200"/>
    <n v="1422534260"/>
    <b v="0"/>
    <n v="38"/>
    <b v="1"/>
    <x v="0"/>
    <x v="0"/>
    <n v="108"/>
    <n v="56.82"/>
    <x v="48"/>
    <d v="2015-03-01T12:00:00"/>
  </r>
  <r>
    <n v="49"/>
    <s v="Driving Jersey - Season Five"/>
    <s v="Driving Jersey is real people telling real stories."/>
    <n v="12000"/>
    <n v="12000"/>
    <s v="successful"/>
    <x v="0"/>
    <s v="USD"/>
    <n v="1445660045"/>
    <n v="1443068045"/>
    <b v="0"/>
    <n v="87"/>
    <b v="1"/>
    <x v="0"/>
    <x v="0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s v="successful"/>
    <x v="1"/>
    <s v="GBP"/>
    <n v="1422637200"/>
    <n v="1419271458"/>
    <b v="0"/>
    <n v="22"/>
    <b v="1"/>
    <x v="0"/>
    <x v="0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s v="successful"/>
    <x v="0"/>
    <s v="USD"/>
    <n v="1439245037"/>
    <n v="1436653037"/>
    <b v="0"/>
    <n v="119"/>
    <b v="1"/>
    <x v="0"/>
    <x v="0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x v="0"/>
    <s v="USD"/>
    <n v="1405615846"/>
    <n v="1403023846"/>
    <b v="0"/>
    <n v="52"/>
    <b v="1"/>
    <x v="0"/>
    <x v="0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s v="successful"/>
    <x v="0"/>
    <s v="USD"/>
    <n v="1396648800"/>
    <n v="1395407445"/>
    <b v="0"/>
    <n v="117"/>
    <b v="1"/>
    <x v="0"/>
    <x v="0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x v="0"/>
    <s v="USD"/>
    <n v="1451063221"/>
    <n v="1448471221"/>
    <b v="0"/>
    <n v="52"/>
    <b v="1"/>
    <x v="0"/>
    <x v="0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x v="0"/>
    <s v="USD"/>
    <n v="1464390916"/>
    <n v="1462576516"/>
    <b v="0"/>
    <n v="86"/>
    <b v="1"/>
    <x v="0"/>
    <x v="0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s v="successful"/>
    <x v="1"/>
    <s v="GBP"/>
    <n v="1433779200"/>
    <n v="1432559424"/>
    <b v="0"/>
    <n v="174"/>
    <b v="1"/>
    <x v="0"/>
    <x v="0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x v="0"/>
    <s v="USD"/>
    <n v="1429991962"/>
    <n v="1427399962"/>
    <b v="0"/>
    <n v="69"/>
    <b v="1"/>
    <x v="0"/>
    <x v="0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s v="successful"/>
    <x v="0"/>
    <s v="USD"/>
    <n v="1416423172"/>
    <n v="1413827572"/>
    <b v="0"/>
    <n v="75"/>
    <b v="1"/>
    <x v="0"/>
    <x v="0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x v="0"/>
    <s v="USD"/>
    <n v="1442264400"/>
    <n v="1439530776"/>
    <b v="0"/>
    <n v="33"/>
    <b v="1"/>
    <x v="0"/>
    <x v="0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s v="successful"/>
    <x v="1"/>
    <s v="GBP"/>
    <n v="1395532800"/>
    <n v="1393882717"/>
    <b v="0"/>
    <n v="108"/>
    <b v="1"/>
    <x v="0"/>
    <x v="1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x v="0"/>
    <s v="USD"/>
    <n v="1370547157"/>
    <n v="1368646357"/>
    <b v="0"/>
    <n v="23"/>
    <b v="1"/>
    <x v="0"/>
    <x v="1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x v="0"/>
    <s v="USD"/>
    <n v="1362337878"/>
    <n v="1360177878"/>
    <b v="0"/>
    <n v="48"/>
    <b v="1"/>
    <x v="0"/>
    <x v="1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s v="successful"/>
    <x v="0"/>
    <s v="USD"/>
    <n v="1388206740"/>
    <n v="1386194013"/>
    <b v="0"/>
    <n v="64"/>
    <b v="1"/>
    <x v="0"/>
    <x v="1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s v="successful"/>
    <x v="0"/>
    <s v="USD"/>
    <n v="1373243181"/>
    <n v="1370651181"/>
    <b v="0"/>
    <n v="24"/>
    <b v="1"/>
    <x v="0"/>
    <x v="1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s v="successful"/>
    <x v="5"/>
    <s v="CAD"/>
    <n v="1407736740"/>
    <n v="1405453354"/>
    <b v="0"/>
    <n v="57"/>
    <b v="1"/>
    <x v="0"/>
    <x v="1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s v="successful"/>
    <x v="0"/>
    <s v="USD"/>
    <n v="1468873420"/>
    <n v="1466281420"/>
    <b v="0"/>
    <n v="26"/>
    <b v="1"/>
    <x v="0"/>
    <x v="1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s v="successful"/>
    <x v="0"/>
    <s v="USD"/>
    <n v="1342360804"/>
    <n v="1339768804"/>
    <b v="0"/>
    <n v="20"/>
    <b v="1"/>
    <x v="0"/>
    <x v="1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x v="1"/>
    <s v="GBP"/>
    <n v="1393162791"/>
    <n v="1390570791"/>
    <b v="0"/>
    <n v="36"/>
    <b v="1"/>
    <x v="0"/>
    <x v="1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x v="0"/>
    <s v="USD"/>
    <n v="1317538740"/>
    <n v="1314765025"/>
    <b v="0"/>
    <n v="178"/>
    <b v="1"/>
    <x v="0"/>
    <x v="1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s v="successful"/>
    <x v="0"/>
    <s v="USD"/>
    <n v="1315171845"/>
    <n v="1309987845"/>
    <b v="0"/>
    <n v="17"/>
    <b v="1"/>
    <x v="0"/>
    <x v="1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x v="0"/>
    <s v="USD"/>
    <n v="1338186657"/>
    <n v="1333002657"/>
    <b v="0"/>
    <n v="32"/>
    <b v="1"/>
    <x v="0"/>
    <x v="1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s v="successful"/>
    <x v="0"/>
    <s v="USD"/>
    <n v="1352937600"/>
    <n v="1351210481"/>
    <b v="0"/>
    <n v="41"/>
    <b v="1"/>
    <x v="0"/>
    <x v="1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x v="0"/>
    <s v="USD"/>
    <n v="1304395140"/>
    <n v="1297620584"/>
    <b v="0"/>
    <n v="18"/>
    <b v="1"/>
    <x v="0"/>
    <x v="1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x v="6"/>
    <s v="EUR"/>
    <n v="1453376495"/>
    <n v="1450784495"/>
    <b v="0"/>
    <n v="29"/>
    <b v="1"/>
    <x v="0"/>
    <x v="1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s v="successful"/>
    <x v="0"/>
    <s v="USD"/>
    <n v="1366693272"/>
    <n v="1364101272"/>
    <b v="0"/>
    <n v="47"/>
    <b v="1"/>
    <x v="0"/>
    <x v="1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s v="successful"/>
    <x v="0"/>
    <s v="USD"/>
    <n v="1325007358"/>
    <n v="1319819758"/>
    <b v="0"/>
    <n v="15"/>
    <b v="1"/>
    <x v="0"/>
    <x v="1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s v="successful"/>
    <x v="0"/>
    <s v="USD"/>
    <n v="1337569140"/>
    <n v="1332991717"/>
    <b v="0"/>
    <n v="26"/>
    <b v="1"/>
    <x v="0"/>
    <x v="1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x v="6"/>
    <s v="EUR"/>
    <n v="1472751121"/>
    <n v="1471887121"/>
    <b v="0"/>
    <n v="35"/>
    <b v="1"/>
    <x v="0"/>
    <x v="1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x v="1"/>
    <s v="GBP"/>
    <n v="1398451093"/>
    <n v="1395859093"/>
    <b v="0"/>
    <n v="41"/>
    <b v="1"/>
    <x v="0"/>
    <x v="1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s v="successful"/>
    <x v="0"/>
    <s v="USD"/>
    <n v="1386640856"/>
    <n v="1383616856"/>
    <b v="0"/>
    <n v="47"/>
    <b v="1"/>
    <x v="0"/>
    <x v="1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x v="0"/>
    <s v="USD"/>
    <n v="1342234920"/>
    <n v="1341892127"/>
    <b v="0"/>
    <n v="28"/>
    <b v="1"/>
    <x v="0"/>
    <x v="1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x v="0"/>
    <s v="USD"/>
    <n v="1318189261"/>
    <n v="1315597261"/>
    <b v="0"/>
    <n v="100"/>
    <b v="1"/>
    <x v="0"/>
    <x v="1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x v="1"/>
    <s v="GBP"/>
    <n v="1424604600"/>
    <n v="1423320389"/>
    <b v="0"/>
    <n v="13"/>
    <b v="1"/>
    <x v="0"/>
    <x v="1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s v="successful"/>
    <x v="0"/>
    <s v="USD"/>
    <n v="1305483086"/>
    <n v="1302891086"/>
    <b v="0"/>
    <n v="7"/>
    <b v="1"/>
    <x v="0"/>
    <x v="1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s v="successful"/>
    <x v="0"/>
    <s v="USD"/>
    <n v="1316746837"/>
    <n v="1314154837"/>
    <b v="0"/>
    <n v="21"/>
    <b v="1"/>
    <x v="0"/>
    <x v="1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x v="6"/>
    <s v="EUR"/>
    <n v="1451226045"/>
    <n v="1444828845"/>
    <b v="0"/>
    <n v="17"/>
    <b v="1"/>
    <x v="0"/>
    <x v="1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x v="0"/>
    <s v="USD"/>
    <n v="1275529260"/>
    <n v="1274705803"/>
    <b v="0"/>
    <n v="25"/>
    <b v="1"/>
    <x v="0"/>
    <x v="1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x v="0"/>
    <s v="USD"/>
    <n v="1403452131"/>
    <n v="1401205731"/>
    <b v="0"/>
    <n v="60"/>
    <b v="1"/>
    <x v="0"/>
    <x v="1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s v="successful"/>
    <x v="0"/>
    <s v="USD"/>
    <n v="1370196192"/>
    <n v="1368036192"/>
    <b v="0"/>
    <n v="56"/>
    <b v="1"/>
    <x v="0"/>
    <x v="1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s v="successful"/>
    <x v="0"/>
    <s v="USD"/>
    <n v="1310454499"/>
    <n v="1307862499"/>
    <b v="0"/>
    <n v="16"/>
    <b v="1"/>
    <x v="0"/>
    <x v="1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x v="0"/>
    <s v="USD"/>
    <n v="1305625164"/>
    <n v="1300354764"/>
    <b v="0"/>
    <n v="46"/>
    <b v="1"/>
    <x v="0"/>
    <x v="1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s v="successful"/>
    <x v="5"/>
    <s v="CAD"/>
    <n v="1485936000"/>
    <n v="1481949983"/>
    <b v="0"/>
    <n v="43"/>
    <b v="1"/>
    <x v="0"/>
    <x v="1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x v="0"/>
    <s v="USD"/>
    <n v="1341349200"/>
    <n v="1338928537"/>
    <b v="0"/>
    <n v="15"/>
    <b v="1"/>
    <x v="0"/>
    <x v="1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x v="1"/>
    <s v="GBP"/>
    <n v="1396890822"/>
    <n v="1395162822"/>
    <b v="0"/>
    <n v="12"/>
    <b v="1"/>
    <x v="0"/>
    <x v="1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x v="0"/>
    <s v="USD"/>
    <n v="1330214841"/>
    <n v="1327622841"/>
    <b v="0"/>
    <n v="21"/>
    <b v="1"/>
    <x v="0"/>
    <x v="1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x v="0"/>
    <s v="USD"/>
    <n v="1280631600"/>
    <n v="1274889241"/>
    <b v="0"/>
    <n v="34"/>
    <b v="1"/>
    <x v="0"/>
    <x v="1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x v="0"/>
    <s v="USD"/>
    <n v="1310440482"/>
    <n v="1307848482"/>
    <b v="0"/>
    <n v="8"/>
    <b v="1"/>
    <x v="0"/>
    <x v="1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s v="successful"/>
    <x v="0"/>
    <s v="USD"/>
    <n v="1354923000"/>
    <n v="1351796674"/>
    <b v="0"/>
    <n v="60"/>
    <b v="1"/>
    <x v="0"/>
    <x v="1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s v="successful"/>
    <x v="0"/>
    <s v="USD"/>
    <n v="1390426799"/>
    <n v="1387834799"/>
    <b v="0"/>
    <n v="39"/>
    <b v="1"/>
    <x v="0"/>
    <x v="1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s v="successful"/>
    <x v="0"/>
    <s v="USD"/>
    <n v="1352055886"/>
    <n v="1350324286"/>
    <b v="0"/>
    <n v="26"/>
    <b v="1"/>
    <x v="0"/>
    <x v="1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x v="0"/>
    <s v="USD"/>
    <n v="1359052710"/>
    <n v="1356979110"/>
    <b v="0"/>
    <n v="35"/>
    <b v="1"/>
    <x v="0"/>
    <x v="1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s v="successful"/>
    <x v="0"/>
    <s v="USD"/>
    <n v="1293073733"/>
    <n v="1290481733"/>
    <b v="0"/>
    <n v="65"/>
    <b v="1"/>
    <x v="0"/>
    <x v="1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s v="successful"/>
    <x v="1"/>
    <s v="GBP"/>
    <n v="1394220030"/>
    <n v="1392232830"/>
    <b v="0"/>
    <n v="49"/>
    <b v="1"/>
    <x v="0"/>
    <x v="1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s v="successful"/>
    <x v="0"/>
    <s v="USD"/>
    <n v="1301792400"/>
    <n v="1299775266"/>
    <b v="0"/>
    <n v="10"/>
    <b v="1"/>
    <x v="0"/>
    <x v="1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x v="0"/>
    <s v="USD"/>
    <n v="1463184000"/>
    <n v="1461605020"/>
    <b v="0"/>
    <n v="60"/>
    <b v="1"/>
    <x v="0"/>
    <x v="1"/>
    <n v="107"/>
    <n v="39.380000000000003"/>
    <x v="105"/>
    <d v="2016-05-14T00:00:00"/>
  </r>
  <r>
    <n v="106"/>
    <s v="LOST WEEKEND"/>
    <s v="A Boy. A Girl. A Car. A Serial Killer."/>
    <n v="5000"/>
    <n v="5025"/>
    <s v="successful"/>
    <x v="0"/>
    <s v="USD"/>
    <n v="1333391901"/>
    <n v="1332182301"/>
    <b v="0"/>
    <n v="27"/>
    <b v="1"/>
    <x v="0"/>
    <x v="1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x v="0"/>
    <s v="USD"/>
    <n v="1303688087"/>
    <n v="1301787287"/>
    <b v="0"/>
    <n v="69"/>
    <b v="1"/>
    <x v="0"/>
    <x v="1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s v="successful"/>
    <x v="0"/>
    <s v="USD"/>
    <n v="1370011370"/>
    <n v="1364827370"/>
    <b v="0"/>
    <n v="47"/>
    <b v="1"/>
    <x v="0"/>
    <x v="1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x v="0"/>
    <s v="USD"/>
    <n v="1298680630"/>
    <n v="1296088630"/>
    <b v="0"/>
    <n v="47"/>
    <b v="1"/>
    <x v="0"/>
    <x v="1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s v="successful"/>
    <x v="0"/>
    <s v="USD"/>
    <n v="1384408740"/>
    <n v="1381445253"/>
    <b v="0"/>
    <n v="26"/>
    <b v="1"/>
    <x v="0"/>
    <x v="1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s v="successful"/>
    <x v="2"/>
    <s v="AUD"/>
    <n v="1433059187"/>
    <n v="1430467187"/>
    <b v="0"/>
    <n v="53"/>
    <b v="1"/>
    <x v="0"/>
    <x v="1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x v="0"/>
    <s v="USD"/>
    <n v="1397354400"/>
    <n v="1395277318"/>
    <b v="0"/>
    <n v="81"/>
    <b v="1"/>
    <x v="0"/>
    <x v="1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s v="successful"/>
    <x v="0"/>
    <s v="USD"/>
    <n v="1312642800"/>
    <n v="1311963128"/>
    <b v="0"/>
    <n v="78"/>
    <b v="1"/>
    <x v="0"/>
    <x v="1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x v="0"/>
    <s v="USD"/>
    <n v="1326436488"/>
    <n v="1321252488"/>
    <b v="0"/>
    <n v="35"/>
    <b v="1"/>
    <x v="0"/>
    <x v="1"/>
    <n v="103"/>
    <n v="88.57"/>
    <x v="114"/>
    <d v="2012-01-13T06:34:48"/>
  </r>
  <r>
    <n v="115"/>
    <s v="The World's Greatest Lover"/>
    <s v="Never judge a book (or a lover) by their cover."/>
    <n v="450"/>
    <n v="632"/>
    <s v="successful"/>
    <x v="0"/>
    <s v="USD"/>
    <n v="1328377444"/>
    <n v="1326217444"/>
    <b v="0"/>
    <n v="22"/>
    <b v="1"/>
    <x v="0"/>
    <x v="1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s v="successful"/>
    <x v="0"/>
    <s v="USD"/>
    <n v="1302260155"/>
    <n v="1298289355"/>
    <b v="0"/>
    <n v="57"/>
    <b v="1"/>
    <x v="0"/>
    <x v="1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x v="0"/>
    <s v="USD"/>
    <n v="1276110000"/>
    <n v="1268337744"/>
    <b v="0"/>
    <n v="27"/>
    <b v="1"/>
    <x v="0"/>
    <x v="1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s v="successful"/>
    <x v="0"/>
    <s v="USD"/>
    <n v="1311902236"/>
    <n v="1309310236"/>
    <b v="0"/>
    <n v="39"/>
    <b v="1"/>
    <x v="0"/>
    <x v="1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x v="0"/>
    <s v="USD"/>
    <n v="1313276400"/>
    <n v="1310693986"/>
    <b v="0"/>
    <n v="37"/>
    <b v="1"/>
    <x v="0"/>
    <x v="1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x v="7"/>
    <s v="HKD"/>
    <n v="1475457107"/>
    <n v="1472865107"/>
    <b v="0"/>
    <n v="1"/>
    <b v="0"/>
    <x v="0"/>
    <x v="2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s v="canceled"/>
    <x v="0"/>
    <s v="USD"/>
    <n v="1429352160"/>
    <n v="1427993710"/>
    <b v="0"/>
    <n v="1"/>
    <b v="0"/>
    <x v="0"/>
    <x v="2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s v="canceled"/>
    <x v="0"/>
    <s v="USD"/>
    <n v="1476094907"/>
    <n v="1470910907"/>
    <b v="0"/>
    <n v="0"/>
    <b v="0"/>
    <x v="0"/>
    <x v="2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x v="0"/>
    <s v="USD"/>
    <n v="1414533600"/>
    <n v="1411411564"/>
    <b v="0"/>
    <n v="6"/>
    <b v="0"/>
    <x v="0"/>
    <x v="2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s v="canceled"/>
    <x v="0"/>
    <s v="USD"/>
    <n v="1431728242"/>
    <n v="1429568242"/>
    <b v="0"/>
    <n v="0"/>
    <b v="0"/>
    <x v="0"/>
    <x v="2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x v="5"/>
    <s v="CAD"/>
    <n v="1486165880"/>
    <n v="1480981880"/>
    <b v="0"/>
    <n v="6"/>
    <b v="0"/>
    <x v="0"/>
    <x v="2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x v="0"/>
    <s v="USD"/>
    <n v="1433988000"/>
    <n v="1431353337"/>
    <b v="0"/>
    <n v="13"/>
    <b v="0"/>
    <x v="0"/>
    <x v="2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x v="0"/>
    <s v="USD"/>
    <n v="1428069541"/>
    <n v="1425481141"/>
    <b v="0"/>
    <n v="4"/>
    <b v="0"/>
    <x v="0"/>
    <x v="2"/>
    <n v="2"/>
    <n v="47.5"/>
    <x v="127"/>
    <d v="2015-04-03T13:59:01"/>
  </r>
  <r>
    <n v="128"/>
    <s v="Ralphi3 (Canceled)"/>
    <s v="A Science Fiction film filled with entertainment and Excitement"/>
    <n v="100000"/>
    <n v="1867"/>
    <s v="canceled"/>
    <x v="0"/>
    <s v="USD"/>
    <n v="1476941293"/>
    <n v="1473917293"/>
    <b v="0"/>
    <n v="6"/>
    <b v="0"/>
    <x v="0"/>
    <x v="2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x v="0"/>
    <s v="USD"/>
    <n v="1414708183"/>
    <n v="1409524183"/>
    <b v="0"/>
    <n v="0"/>
    <b v="0"/>
    <x v="0"/>
    <x v="2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x v="1"/>
    <s v="GBP"/>
    <n v="1402949760"/>
    <n v="1400536692"/>
    <b v="0"/>
    <n v="0"/>
    <b v="0"/>
    <x v="0"/>
    <x v="2"/>
    <n v="0"/>
    <n v="0"/>
    <x v="130"/>
    <d v="2014-06-16T20:16:00"/>
  </r>
  <r>
    <n v="131"/>
    <s v="I (Canceled)"/>
    <s v="I"/>
    <n v="1200"/>
    <n v="0"/>
    <s v="canceled"/>
    <x v="0"/>
    <s v="USD"/>
    <n v="1467763200"/>
    <n v="1466453161"/>
    <b v="0"/>
    <n v="0"/>
    <b v="0"/>
    <x v="0"/>
    <x v="2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x v="0"/>
    <s v="USD"/>
    <n v="1415392207"/>
    <n v="1411500607"/>
    <b v="0"/>
    <n v="81"/>
    <b v="0"/>
    <x v="0"/>
    <x v="2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s v="canceled"/>
    <x v="0"/>
    <s v="USD"/>
    <n v="1464715860"/>
    <n v="1462130584"/>
    <b v="0"/>
    <n v="0"/>
    <b v="0"/>
    <x v="0"/>
    <x v="2"/>
    <n v="0"/>
    <n v="0"/>
    <x v="133"/>
    <d v="2016-05-31T17:31:00"/>
  </r>
  <r>
    <n v="134"/>
    <s v="MARLEY'S GHOST (AMBASSADORS OF STEAM) (Canceled)"/>
    <s v="steampunk  remake of &quot;a Christmas carol&quot;"/>
    <n v="5000"/>
    <n v="0"/>
    <s v="canceled"/>
    <x v="0"/>
    <s v="USD"/>
    <n v="1441386000"/>
    <n v="1438811418"/>
    <b v="0"/>
    <n v="0"/>
    <b v="0"/>
    <x v="0"/>
    <x v="2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x v="0"/>
    <s v="USD"/>
    <n v="1404241200"/>
    <n v="1401354597"/>
    <b v="0"/>
    <n v="5"/>
    <b v="0"/>
    <x v="0"/>
    <x v="2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x v="0"/>
    <s v="USD"/>
    <n v="1431771360"/>
    <n v="1427968234"/>
    <b v="0"/>
    <n v="0"/>
    <b v="0"/>
    <x v="0"/>
    <x v="2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x v="8"/>
    <s v="DKK"/>
    <n v="1444657593"/>
    <n v="1440337593"/>
    <b v="0"/>
    <n v="0"/>
    <b v="0"/>
    <x v="0"/>
    <x v="2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x v="0"/>
    <s v="USD"/>
    <n v="1438405140"/>
    <n v="1435731041"/>
    <b v="0"/>
    <n v="58"/>
    <b v="0"/>
    <x v="0"/>
    <x v="2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s v="canceled"/>
    <x v="0"/>
    <s v="USD"/>
    <n v="1436738772"/>
    <n v="1435874772"/>
    <b v="0"/>
    <n v="1"/>
    <b v="0"/>
    <x v="0"/>
    <x v="2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x v="0"/>
    <s v="USD"/>
    <n v="1426823132"/>
    <n v="1424234732"/>
    <b v="0"/>
    <n v="0"/>
    <b v="0"/>
    <x v="0"/>
    <x v="2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x v="0"/>
    <s v="USD"/>
    <n v="1433043623"/>
    <n v="1429155623"/>
    <b v="0"/>
    <n v="28"/>
    <b v="0"/>
    <x v="0"/>
    <x v="2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s v="canceled"/>
    <x v="0"/>
    <s v="USD"/>
    <n v="1416176778"/>
    <n v="1414358778"/>
    <b v="0"/>
    <n v="1"/>
    <b v="0"/>
    <x v="0"/>
    <x v="2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x v="2"/>
    <s v="AUD"/>
    <n v="1472882100"/>
    <n v="1467941542"/>
    <b v="0"/>
    <n v="0"/>
    <b v="0"/>
    <x v="0"/>
    <x v="2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x v="5"/>
    <s v="CAD"/>
    <n v="1428945472"/>
    <n v="1423765072"/>
    <b v="0"/>
    <n v="37"/>
    <b v="0"/>
    <x v="0"/>
    <x v="2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x v="0"/>
    <s v="USD"/>
    <n v="1439298052"/>
    <n v="1436965252"/>
    <b v="0"/>
    <n v="9"/>
    <b v="0"/>
    <x v="0"/>
    <x v="2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x v="0"/>
    <s v="USD"/>
    <n v="1484698998"/>
    <n v="1479514998"/>
    <b v="0"/>
    <n v="3"/>
    <b v="0"/>
    <x v="0"/>
    <x v="2"/>
    <n v="1"/>
    <n v="38.33"/>
    <x v="146"/>
    <d v="2017-01-18T00:23:18"/>
  </r>
  <r>
    <n v="147"/>
    <s v="Consumed (Static Air) (Canceled)"/>
    <s v="Film makers catch live footage beyond their wildest dreams."/>
    <n v="7000"/>
    <n v="0"/>
    <s v="canceled"/>
    <x v="1"/>
    <s v="GBP"/>
    <n v="1420741080"/>
    <n v="1417026340"/>
    <b v="0"/>
    <n v="0"/>
    <b v="0"/>
    <x v="0"/>
    <x v="2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x v="0"/>
    <s v="USD"/>
    <n v="1456555536"/>
    <n v="1453963536"/>
    <b v="0"/>
    <n v="2"/>
    <b v="0"/>
    <x v="0"/>
    <x v="2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s v="canceled"/>
    <x v="0"/>
    <s v="USD"/>
    <n v="1419494400"/>
    <n v="1416888470"/>
    <b v="0"/>
    <n v="6"/>
    <b v="0"/>
    <x v="0"/>
    <x v="2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s v="canceled"/>
    <x v="0"/>
    <s v="USD"/>
    <n v="1432612382"/>
    <n v="1427428382"/>
    <b v="0"/>
    <n v="67"/>
    <b v="0"/>
    <x v="0"/>
    <x v="2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x v="2"/>
    <s v="AUD"/>
    <n v="1434633191"/>
    <n v="1429449191"/>
    <b v="0"/>
    <n v="5"/>
    <b v="0"/>
    <x v="0"/>
    <x v="2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s v="canceled"/>
    <x v="0"/>
    <s v="USD"/>
    <n v="1411437100"/>
    <n v="1408845100"/>
    <b v="0"/>
    <n v="2"/>
    <b v="0"/>
    <x v="0"/>
    <x v="2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s v="canceled"/>
    <x v="0"/>
    <s v="USD"/>
    <n v="1417532644"/>
    <n v="1413900244"/>
    <b v="0"/>
    <n v="10"/>
    <b v="0"/>
    <x v="0"/>
    <x v="2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x v="0"/>
    <s v="USD"/>
    <n v="1433336895"/>
    <n v="1429621695"/>
    <b v="0"/>
    <n v="3"/>
    <b v="0"/>
    <x v="0"/>
    <x v="2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x v="0"/>
    <s v="USD"/>
    <n v="1437657935"/>
    <n v="1434201935"/>
    <b v="0"/>
    <n v="4"/>
    <b v="0"/>
    <x v="0"/>
    <x v="2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x v="5"/>
    <s v="CAD"/>
    <n v="1407034796"/>
    <n v="1401850796"/>
    <b v="0"/>
    <n v="15"/>
    <b v="0"/>
    <x v="0"/>
    <x v="2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s v="canceled"/>
    <x v="0"/>
    <s v="USD"/>
    <n v="1456523572"/>
    <n v="1453931572"/>
    <b v="0"/>
    <n v="2"/>
    <b v="0"/>
    <x v="0"/>
    <x v="2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x v="0"/>
    <s v="USD"/>
    <n v="1413942628"/>
    <n v="1411350628"/>
    <b v="0"/>
    <n v="0"/>
    <b v="0"/>
    <x v="0"/>
    <x v="2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x v="0"/>
    <s v="USD"/>
    <n v="1467541545"/>
    <n v="1464085545"/>
    <b v="0"/>
    <n v="1"/>
    <b v="0"/>
    <x v="0"/>
    <x v="2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x v="0"/>
    <s v="USD"/>
    <n v="1439675691"/>
    <n v="1434491691"/>
    <b v="0"/>
    <n v="0"/>
    <b v="0"/>
    <x v="0"/>
    <x v="3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s v="failed"/>
    <x v="0"/>
    <s v="USD"/>
    <n v="1404318595"/>
    <n v="1401726595"/>
    <b v="0"/>
    <n v="1"/>
    <b v="0"/>
    <x v="0"/>
    <x v="3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s v="failed"/>
    <x v="0"/>
    <s v="USD"/>
    <n v="1408232520"/>
    <n v="1405393356"/>
    <b v="0"/>
    <n v="10"/>
    <b v="0"/>
    <x v="0"/>
    <x v="3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x v="0"/>
    <s v="USD"/>
    <n v="1443657600"/>
    <n v="1440716654"/>
    <b v="0"/>
    <n v="0"/>
    <b v="0"/>
    <x v="0"/>
    <x v="3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s v="failed"/>
    <x v="0"/>
    <s v="USD"/>
    <n v="1411150701"/>
    <n v="1405966701"/>
    <b v="0"/>
    <n v="7"/>
    <b v="0"/>
    <x v="0"/>
    <x v="3"/>
    <n v="1"/>
    <n v="91.43"/>
    <x v="164"/>
    <d v="2014-09-19T18:18:21"/>
  </r>
  <r>
    <n v="165"/>
    <s v="NET"/>
    <s v="A teacher. A boy. The beach and a heatwave that drove them all insane."/>
    <n v="17000"/>
    <n v="0"/>
    <s v="failed"/>
    <x v="1"/>
    <s v="GBP"/>
    <n v="1452613724"/>
    <n v="1450021724"/>
    <b v="0"/>
    <n v="0"/>
    <b v="0"/>
    <x v="0"/>
    <x v="3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s v="failed"/>
    <x v="0"/>
    <s v="USD"/>
    <n v="1484531362"/>
    <n v="1481939362"/>
    <b v="0"/>
    <n v="1"/>
    <b v="0"/>
    <x v="0"/>
    <x v="3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s v="failed"/>
    <x v="0"/>
    <s v="USD"/>
    <n v="1438726535"/>
    <n v="1433542535"/>
    <b v="0"/>
    <n v="2"/>
    <b v="0"/>
    <x v="0"/>
    <x v="3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s v="failed"/>
    <x v="0"/>
    <s v="USD"/>
    <n v="1426791770"/>
    <n v="1424203370"/>
    <b v="0"/>
    <n v="3"/>
    <b v="0"/>
    <x v="0"/>
    <x v="3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s v="failed"/>
    <x v="1"/>
    <s v="GBP"/>
    <n v="1413634059"/>
    <n v="1411042059"/>
    <b v="0"/>
    <n v="10"/>
    <b v="0"/>
    <x v="0"/>
    <x v="3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s v="failed"/>
    <x v="0"/>
    <s v="USD"/>
    <n v="1440912480"/>
    <n v="1438385283"/>
    <b v="0"/>
    <n v="10"/>
    <b v="0"/>
    <x v="0"/>
    <x v="3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s v="failed"/>
    <x v="0"/>
    <s v="USD"/>
    <n v="1470975614"/>
    <n v="1465791614"/>
    <b v="0"/>
    <n v="1"/>
    <b v="0"/>
    <x v="0"/>
    <x v="3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s v="failed"/>
    <x v="0"/>
    <s v="USD"/>
    <n v="1426753723"/>
    <n v="1423733323"/>
    <b v="0"/>
    <n v="0"/>
    <b v="0"/>
    <x v="0"/>
    <x v="3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s v="failed"/>
    <x v="1"/>
    <s v="GBP"/>
    <n v="1425131108"/>
    <n v="1422539108"/>
    <b v="0"/>
    <n v="0"/>
    <b v="0"/>
    <x v="0"/>
    <x v="3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s v="failed"/>
    <x v="9"/>
    <s v="EUR"/>
    <n v="1431108776"/>
    <n v="1425924776"/>
    <b v="0"/>
    <n v="0"/>
    <b v="0"/>
    <x v="0"/>
    <x v="3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x v="1"/>
    <s v="GBP"/>
    <n v="1409337611"/>
    <n v="1407177611"/>
    <b v="0"/>
    <n v="26"/>
    <b v="0"/>
    <x v="0"/>
    <x v="3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s v="failed"/>
    <x v="0"/>
    <s v="USD"/>
    <n v="1438803999"/>
    <n v="1436211999"/>
    <b v="0"/>
    <n v="0"/>
    <b v="0"/>
    <x v="0"/>
    <x v="3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s v="failed"/>
    <x v="0"/>
    <s v="USD"/>
    <n v="1427155726"/>
    <n v="1425690526"/>
    <b v="0"/>
    <n v="7"/>
    <b v="0"/>
    <x v="0"/>
    <x v="3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s v="failed"/>
    <x v="3"/>
    <s v="EUR"/>
    <n v="1448582145"/>
    <n v="1445986545"/>
    <b v="0"/>
    <n v="0"/>
    <b v="0"/>
    <x v="0"/>
    <x v="3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s v="failed"/>
    <x v="0"/>
    <s v="USD"/>
    <n v="1457056555"/>
    <n v="1454464555"/>
    <b v="0"/>
    <n v="2"/>
    <b v="0"/>
    <x v="0"/>
    <x v="3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s v="failed"/>
    <x v="1"/>
    <s v="GBP"/>
    <n v="1428951600"/>
    <n v="1425512843"/>
    <b v="0"/>
    <n v="13"/>
    <b v="0"/>
    <x v="0"/>
    <x v="3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s v="failed"/>
    <x v="1"/>
    <s v="GBP"/>
    <n v="1434995295"/>
    <n v="1432403295"/>
    <b v="0"/>
    <n v="4"/>
    <b v="0"/>
    <x v="0"/>
    <x v="3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x v="0"/>
    <s v="USD"/>
    <n v="1483748232"/>
    <n v="1481156232"/>
    <b v="0"/>
    <n v="0"/>
    <b v="0"/>
    <x v="0"/>
    <x v="3"/>
    <n v="0"/>
    <n v="0"/>
    <x v="182"/>
    <d v="2017-01-07T00:17:12"/>
  </r>
  <r>
    <n v="183"/>
    <s v="Three Little Words"/>
    <s v="Don't kill me until I meet my Dad"/>
    <n v="12500"/>
    <n v="4482"/>
    <s v="failed"/>
    <x v="1"/>
    <s v="GBP"/>
    <n v="1417033610"/>
    <n v="1414438010"/>
    <b v="0"/>
    <n v="12"/>
    <b v="0"/>
    <x v="0"/>
    <x v="3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x v="5"/>
    <s v="CAD"/>
    <n v="1409543940"/>
    <n v="1404586762"/>
    <b v="0"/>
    <n v="2"/>
    <b v="0"/>
    <x v="0"/>
    <x v="3"/>
    <n v="3"/>
    <n v="25.5"/>
    <x v="184"/>
    <d v="2014-09-01T03:59:00"/>
  </r>
  <r>
    <n v="185"/>
    <s v="BLANK Short Movie"/>
    <s v="Love has no boundaries!"/>
    <n v="40000"/>
    <n v="2200"/>
    <s v="failed"/>
    <x v="10"/>
    <s v="NOK"/>
    <n v="1471557139"/>
    <n v="1468965139"/>
    <b v="0"/>
    <n v="10"/>
    <b v="0"/>
    <x v="0"/>
    <x v="3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s v="failed"/>
    <x v="0"/>
    <s v="USD"/>
    <n v="1488571200"/>
    <n v="1485977434"/>
    <b v="0"/>
    <n v="0"/>
    <b v="0"/>
    <x v="0"/>
    <x v="3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s v="failed"/>
    <x v="0"/>
    <s v="USD"/>
    <n v="1437461940"/>
    <n v="1435383457"/>
    <b v="0"/>
    <n v="5"/>
    <b v="0"/>
    <x v="0"/>
    <x v="3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s v="failed"/>
    <x v="0"/>
    <s v="USD"/>
    <n v="1409891015"/>
    <n v="1407299015"/>
    <b v="0"/>
    <n v="0"/>
    <b v="0"/>
    <x v="0"/>
    <x v="3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x v="0"/>
    <s v="USD"/>
    <n v="1472920477"/>
    <n v="1467736477"/>
    <b v="0"/>
    <n v="5"/>
    <b v="0"/>
    <x v="0"/>
    <x v="3"/>
    <n v="0"/>
    <n v="69"/>
    <x v="189"/>
    <d v="2016-09-03T16:34:37"/>
  </r>
  <r>
    <n v="190"/>
    <s v="REGIONRAT, the movie"/>
    <s v="Because hope can be a 4 letter word"/>
    <n v="12000"/>
    <n v="50"/>
    <s v="failed"/>
    <x v="0"/>
    <s v="USD"/>
    <n v="1466091446"/>
    <n v="1465227446"/>
    <b v="0"/>
    <n v="1"/>
    <b v="0"/>
    <x v="0"/>
    <x v="3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s v="failed"/>
    <x v="2"/>
    <s v="AUD"/>
    <n v="1443782138"/>
    <n v="1440326138"/>
    <b v="0"/>
    <n v="3"/>
    <b v="0"/>
    <x v="0"/>
    <x v="3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x v="0"/>
    <s v="USD"/>
    <n v="1413572432"/>
    <n v="1410980432"/>
    <b v="0"/>
    <n v="3"/>
    <b v="0"/>
    <x v="0"/>
    <x v="3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x v="1"/>
    <s v="GBP"/>
    <n v="1417217166"/>
    <n v="1412029566"/>
    <b v="0"/>
    <n v="0"/>
    <b v="0"/>
    <x v="0"/>
    <x v="3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s v="failed"/>
    <x v="1"/>
    <s v="GBP"/>
    <n v="1457308531"/>
    <n v="1452124531"/>
    <b v="0"/>
    <n v="3"/>
    <b v="0"/>
    <x v="0"/>
    <x v="3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x v="0"/>
    <s v="USD"/>
    <n v="1436544332"/>
    <n v="1431360332"/>
    <b v="0"/>
    <n v="0"/>
    <b v="0"/>
    <x v="0"/>
    <x v="3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s v="failed"/>
    <x v="1"/>
    <s v="GBP"/>
    <n v="1444510800"/>
    <n v="1442062898"/>
    <b v="0"/>
    <n v="19"/>
    <b v="0"/>
    <x v="0"/>
    <x v="3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x v="1"/>
    <s v="GBP"/>
    <n v="1487365200"/>
    <n v="1483734100"/>
    <b v="0"/>
    <n v="8"/>
    <b v="0"/>
    <x v="0"/>
    <x v="3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s v="failed"/>
    <x v="0"/>
    <s v="USD"/>
    <n v="1412500322"/>
    <n v="1409908322"/>
    <b v="0"/>
    <n v="6"/>
    <b v="0"/>
    <x v="0"/>
    <x v="3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x v="0"/>
    <s v="USD"/>
    <n v="1472698702"/>
    <n v="1470106702"/>
    <b v="0"/>
    <n v="0"/>
    <b v="0"/>
    <x v="0"/>
    <x v="3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s v="failed"/>
    <x v="0"/>
    <s v="USD"/>
    <n v="1410746403"/>
    <n v="1408154403"/>
    <b v="0"/>
    <n v="18"/>
    <b v="0"/>
    <x v="0"/>
    <x v="3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s v="failed"/>
    <x v="0"/>
    <s v="USD"/>
    <n v="1423424329"/>
    <n v="1421696329"/>
    <b v="0"/>
    <n v="7"/>
    <b v="0"/>
    <x v="0"/>
    <x v="3"/>
    <n v="58"/>
    <n v="54.29"/>
    <x v="201"/>
    <d v="2015-02-08T19:38:49"/>
  </r>
  <r>
    <n v="202"/>
    <s v="Modern Gangsters"/>
    <s v="new web series created by jonney terry"/>
    <n v="6000"/>
    <n v="0"/>
    <s v="failed"/>
    <x v="0"/>
    <s v="USD"/>
    <n v="1444337940"/>
    <n v="1441750564"/>
    <b v="0"/>
    <n v="0"/>
    <b v="0"/>
    <x v="0"/>
    <x v="3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s v="failed"/>
    <x v="1"/>
    <s v="GBP"/>
    <n v="1422562864"/>
    <n v="1417378864"/>
    <b v="0"/>
    <n v="8"/>
    <b v="0"/>
    <x v="0"/>
    <x v="3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x v="2"/>
    <s v="AUD"/>
    <n v="1470319203"/>
    <n v="1467727203"/>
    <b v="0"/>
    <n v="1293"/>
    <b v="0"/>
    <x v="0"/>
    <x v="3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x v="0"/>
    <s v="USD"/>
    <n v="1444144222"/>
    <n v="1441120222"/>
    <b v="0"/>
    <n v="17"/>
    <b v="0"/>
    <x v="0"/>
    <x v="3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s v="failed"/>
    <x v="0"/>
    <s v="USD"/>
    <n v="1470441983"/>
    <n v="1468627583"/>
    <b v="0"/>
    <n v="0"/>
    <b v="0"/>
    <x v="0"/>
    <x v="3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s v="failed"/>
    <x v="5"/>
    <s v="CAD"/>
    <n v="1420346638"/>
    <n v="1417754638"/>
    <b v="0"/>
    <n v="13"/>
    <b v="0"/>
    <x v="0"/>
    <x v="3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s v="failed"/>
    <x v="2"/>
    <s v="AUD"/>
    <n v="1418719967"/>
    <n v="1416127967"/>
    <b v="0"/>
    <n v="0"/>
    <b v="0"/>
    <x v="0"/>
    <x v="3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x v="0"/>
    <s v="USD"/>
    <n v="1436566135"/>
    <n v="1433974135"/>
    <b v="0"/>
    <n v="0"/>
    <b v="0"/>
    <x v="0"/>
    <x v="3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s v="failed"/>
    <x v="0"/>
    <s v="USD"/>
    <n v="1443675600"/>
    <n v="1441157592"/>
    <b v="0"/>
    <n v="33"/>
    <b v="0"/>
    <x v="0"/>
    <x v="3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x v="0"/>
    <s v="USD"/>
    <n v="1442634617"/>
    <n v="1440042617"/>
    <b v="0"/>
    <n v="12"/>
    <b v="0"/>
    <x v="0"/>
    <x v="3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s v="failed"/>
    <x v="0"/>
    <s v="USD"/>
    <n v="1460837320"/>
    <n v="1455656920"/>
    <b v="0"/>
    <n v="1"/>
    <b v="0"/>
    <x v="0"/>
    <x v="3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s v="failed"/>
    <x v="0"/>
    <s v="USD"/>
    <n v="1439734001"/>
    <n v="1437142547"/>
    <b v="0"/>
    <n v="1"/>
    <b v="0"/>
    <x v="0"/>
    <x v="3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x v="0"/>
    <s v="USD"/>
    <n v="1425655349"/>
    <n v="1420471349"/>
    <b v="0"/>
    <n v="1"/>
    <b v="0"/>
    <x v="0"/>
    <x v="3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s v="failed"/>
    <x v="1"/>
    <s v="GBP"/>
    <n v="1455753540"/>
    <n v="1452058282"/>
    <b v="0"/>
    <n v="1"/>
    <b v="0"/>
    <x v="0"/>
    <x v="3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x v="0"/>
    <s v="USD"/>
    <n v="1429740037"/>
    <n v="1425423637"/>
    <b v="0"/>
    <n v="84"/>
    <b v="0"/>
    <x v="0"/>
    <x v="3"/>
    <n v="56"/>
    <n v="331.54"/>
    <x v="216"/>
    <d v="2015-04-22T22:00:37"/>
  </r>
  <r>
    <n v="217"/>
    <s v="Bitch"/>
    <s v="A roadmovie by paw"/>
    <n v="100000"/>
    <n v="11943"/>
    <s v="failed"/>
    <x v="11"/>
    <s v="SEK"/>
    <n v="1419780149"/>
    <n v="1417101749"/>
    <b v="0"/>
    <n v="38"/>
    <b v="0"/>
    <x v="0"/>
    <x v="3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x v="0"/>
    <s v="USD"/>
    <n v="1431702289"/>
    <n v="1426518289"/>
    <b v="0"/>
    <n v="1"/>
    <b v="0"/>
    <x v="0"/>
    <x v="3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s v="failed"/>
    <x v="0"/>
    <s v="USD"/>
    <n v="1459493940"/>
    <n v="1456732225"/>
    <b v="0"/>
    <n v="76"/>
    <b v="0"/>
    <x v="0"/>
    <x v="3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s v="failed"/>
    <x v="0"/>
    <s v="USD"/>
    <n v="1440101160"/>
    <n v="1436542030"/>
    <b v="0"/>
    <n v="3"/>
    <b v="0"/>
    <x v="0"/>
    <x v="3"/>
    <n v="1"/>
    <n v="120"/>
    <x v="220"/>
    <d v="2015-08-20T20:06:00"/>
  </r>
  <r>
    <n v="221"/>
    <s v="Archetypes"/>
    <s v="Film about Schizophrenia with Surreal Twists!"/>
    <n v="50000"/>
    <n v="0"/>
    <s v="failed"/>
    <x v="0"/>
    <s v="USD"/>
    <n v="1427569564"/>
    <n v="1422389164"/>
    <b v="0"/>
    <n v="0"/>
    <b v="0"/>
    <x v="0"/>
    <x v="3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x v="0"/>
    <s v="USD"/>
    <n v="1427423940"/>
    <n v="1422383318"/>
    <b v="0"/>
    <n v="2"/>
    <b v="0"/>
    <x v="0"/>
    <x v="3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s v="failed"/>
    <x v="0"/>
    <s v="USD"/>
    <n v="1463879100"/>
    <n v="1461287350"/>
    <b v="0"/>
    <n v="0"/>
    <b v="0"/>
    <x v="0"/>
    <x v="3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x v="2"/>
    <s v="AUD"/>
    <n v="1436506726"/>
    <n v="1431322726"/>
    <b v="0"/>
    <n v="0"/>
    <b v="0"/>
    <x v="0"/>
    <x v="3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s v="failed"/>
    <x v="0"/>
    <s v="USD"/>
    <n v="1460153054"/>
    <n v="1457564654"/>
    <b v="0"/>
    <n v="0"/>
    <b v="0"/>
    <x v="0"/>
    <x v="3"/>
    <n v="0"/>
    <n v="0"/>
    <x v="225"/>
    <d v="2016-04-08T22:04:14"/>
  </r>
  <r>
    <n v="226"/>
    <s v="MAGGIE Film"/>
    <s v="A TRUE STORY OF DOMESTIC VILOLENCE THAT SEEKS TO OFFER THE VIEWER OUTLEST OF SUPPORT."/>
    <n v="29000"/>
    <n v="250"/>
    <s v="failed"/>
    <x v="1"/>
    <s v="GBP"/>
    <n v="1433064540"/>
    <n v="1428854344"/>
    <b v="0"/>
    <n v="2"/>
    <b v="0"/>
    <x v="0"/>
    <x v="3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x v="0"/>
    <s v="USD"/>
    <n v="1436477241"/>
    <n v="1433885241"/>
    <b v="0"/>
    <n v="0"/>
    <b v="0"/>
    <x v="0"/>
    <x v="3"/>
    <n v="0"/>
    <n v="0"/>
    <x v="227"/>
    <d v="2015-07-09T21:27:21"/>
  </r>
  <r>
    <n v="228"/>
    <s v="Facets of a Geek life"/>
    <s v="I am making a film from one one of my books called facets of a Geek life."/>
    <n v="8000"/>
    <n v="0"/>
    <s v="failed"/>
    <x v="1"/>
    <s v="GBP"/>
    <n v="1433176105"/>
    <n v="1427992105"/>
    <b v="0"/>
    <n v="0"/>
    <b v="0"/>
    <x v="0"/>
    <x v="3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s v="failed"/>
    <x v="12"/>
    <s v="EUR"/>
    <n v="1455402297"/>
    <n v="1452810297"/>
    <b v="0"/>
    <n v="0"/>
    <b v="0"/>
    <x v="0"/>
    <x v="3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s v="failed"/>
    <x v="0"/>
    <s v="USD"/>
    <n v="1433443151"/>
    <n v="1430851151"/>
    <b v="0"/>
    <n v="2"/>
    <b v="0"/>
    <x v="0"/>
    <x v="3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x v="0"/>
    <s v="USD"/>
    <n v="1451775651"/>
    <n v="1449183651"/>
    <b v="0"/>
    <n v="0"/>
    <b v="0"/>
    <x v="0"/>
    <x v="3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s v="failed"/>
    <x v="1"/>
    <s v="GBP"/>
    <n v="1425066546"/>
    <n v="1422474546"/>
    <b v="0"/>
    <n v="7"/>
    <b v="0"/>
    <x v="0"/>
    <x v="3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s v="failed"/>
    <x v="0"/>
    <s v="USD"/>
    <n v="1475185972"/>
    <n v="1472593972"/>
    <b v="0"/>
    <n v="0"/>
    <b v="0"/>
    <x v="0"/>
    <x v="3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x v="0"/>
    <s v="USD"/>
    <n v="1434847859"/>
    <n v="1431391859"/>
    <b v="0"/>
    <n v="5"/>
    <b v="0"/>
    <x v="0"/>
    <x v="3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s v="failed"/>
    <x v="0"/>
    <s v="USD"/>
    <n v="1436478497"/>
    <n v="1433886497"/>
    <b v="0"/>
    <n v="0"/>
    <b v="0"/>
    <x v="0"/>
    <x v="3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x v="0"/>
    <s v="USD"/>
    <n v="1451952000"/>
    <n v="1447380099"/>
    <b v="0"/>
    <n v="0"/>
    <b v="0"/>
    <x v="0"/>
    <x v="3"/>
    <n v="0"/>
    <n v="0"/>
    <x v="236"/>
    <d v="2016-01-05T00:00:00"/>
  </r>
  <r>
    <n v="237"/>
    <s v="Making The Choice"/>
    <s v="Making The Choice is a christian short film series."/>
    <n v="15000"/>
    <n v="50"/>
    <s v="failed"/>
    <x v="0"/>
    <s v="USD"/>
    <n v="1457445069"/>
    <n v="1452261069"/>
    <b v="0"/>
    <n v="1"/>
    <b v="0"/>
    <x v="0"/>
    <x v="3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s v="failed"/>
    <x v="0"/>
    <s v="USD"/>
    <n v="1483088400"/>
    <n v="1481324760"/>
    <b v="0"/>
    <n v="0"/>
    <b v="0"/>
    <x v="0"/>
    <x v="3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s v="failed"/>
    <x v="2"/>
    <s v="AUD"/>
    <n v="1446984000"/>
    <n v="1445308730"/>
    <b v="0"/>
    <n v="5"/>
    <b v="0"/>
    <x v="0"/>
    <x v="3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x v="0"/>
    <s v="USD"/>
    <n v="1367773211"/>
    <n v="1363885211"/>
    <b v="1"/>
    <n v="137"/>
    <b v="1"/>
    <x v="0"/>
    <x v="4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x v="0"/>
    <s v="USD"/>
    <n v="1419180304"/>
    <n v="1415292304"/>
    <b v="1"/>
    <n v="376"/>
    <b v="1"/>
    <x v="0"/>
    <x v="4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s v="successful"/>
    <x v="0"/>
    <s v="USD"/>
    <n v="1324381790"/>
    <n v="1321357790"/>
    <b v="1"/>
    <n v="202"/>
    <b v="1"/>
    <x v="0"/>
    <x v="4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s v="successful"/>
    <x v="0"/>
    <s v="USD"/>
    <n v="1393031304"/>
    <n v="1390439304"/>
    <b v="1"/>
    <n v="328"/>
    <b v="1"/>
    <x v="0"/>
    <x v="4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x v="0"/>
    <s v="USD"/>
    <n v="1268723160"/>
    <n v="1265269559"/>
    <b v="1"/>
    <n v="84"/>
    <b v="1"/>
    <x v="0"/>
    <x v="4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x v="0"/>
    <s v="USD"/>
    <n v="1345079785"/>
    <n v="1342487785"/>
    <b v="1"/>
    <n v="96"/>
    <b v="1"/>
    <x v="0"/>
    <x v="4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s v="successful"/>
    <x v="0"/>
    <s v="USD"/>
    <n v="1292665405"/>
    <n v="1288341805"/>
    <b v="1"/>
    <n v="223"/>
    <b v="1"/>
    <x v="0"/>
    <x v="4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x v="0"/>
    <s v="USD"/>
    <n v="1287200340"/>
    <n v="1284042614"/>
    <b v="1"/>
    <n v="62"/>
    <b v="1"/>
    <x v="0"/>
    <x v="4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x v="0"/>
    <s v="USD"/>
    <n v="1325961309"/>
    <n v="1322073309"/>
    <b v="1"/>
    <n v="146"/>
    <b v="1"/>
    <x v="0"/>
    <x v="4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x v="0"/>
    <s v="USD"/>
    <n v="1282498800"/>
    <n v="1275603020"/>
    <b v="1"/>
    <n v="235"/>
    <b v="1"/>
    <x v="0"/>
    <x v="4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s v="successful"/>
    <x v="0"/>
    <s v="USD"/>
    <n v="1370525691"/>
    <n v="1367933691"/>
    <b v="1"/>
    <n v="437"/>
    <b v="1"/>
    <x v="0"/>
    <x v="4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x v="0"/>
    <s v="USD"/>
    <n v="1337194800"/>
    <n v="1334429646"/>
    <b v="1"/>
    <n v="77"/>
    <b v="1"/>
    <x v="0"/>
    <x v="4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x v="0"/>
    <s v="USD"/>
    <n v="1275364740"/>
    <n v="1269878058"/>
    <b v="1"/>
    <n v="108"/>
    <b v="1"/>
    <x v="0"/>
    <x v="4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x v="0"/>
    <s v="USD"/>
    <n v="1329320235"/>
    <n v="1326728235"/>
    <b v="1"/>
    <n v="7"/>
    <b v="1"/>
    <x v="0"/>
    <x v="4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x v="0"/>
    <s v="USD"/>
    <n v="1445047200"/>
    <n v="1442443910"/>
    <b v="1"/>
    <n v="314"/>
    <b v="1"/>
    <x v="0"/>
    <x v="4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s v="successful"/>
    <x v="0"/>
    <s v="USD"/>
    <n v="1300275482"/>
    <n v="1297687082"/>
    <b v="1"/>
    <n v="188"/>
    <b v="1"/>
    <x v="0"/>
    <x v="4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x v="0"/>
    <s v="USD"/>
    <n v="1363458467"/>
    <n v="1360866467"/>
    <b v="1"/>
    <n v="275"/>
    <b v="1"/>
    <x v="0"/>
    <x v="4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x v="0"/>
    <s v="USD"/>
    <n v="1463670162"/>
    <n v="1461078162"/>
    <b v="1"/>
    <n v="560"/>
    <b v="1"/>
    <x v="0"/>
    <x v="4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x v="0"/>
    <s v="USD"/>
    <n v="1308359666"/>
    <n v="1305767666"/>
    <b v="1"/>
    <n v="688"/>
    <b v="1"/>
    <x v="0"/>
    <x v="4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x v="0"/>
    <s v="USD"/>
    <n v="1428514969"/>
    <n v="1425922969"/>
    <b v="1"/>
    <n v="942"/>
    <b v="1"/>
    <x v="0"/>
    <x v="4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x v="0"/>
    <s v="USD"/>
    <n v="1279360740"/>
    <n v="1275415679"/>
    <b v="1"/>
    <n v="88"/>
    <b v="1"/>
    <x v="0"/>
    <x v="4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s v="successful"/>
    <x v="0"/>
    <s v="USD"/>
    <n v="1339080900"/>
    <n v="1334783704"/>
    <b v="1"/>
    <n v="220"/>
    <b v="1"/>
    <x v="0"/>
    <x v="4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s v="successful"/>
    <x v="0"/>
    <s v="USD"/>
    <n v="1298699828"/>
    <n v="1294811828"/>
    <b v="1"/>
    <n v="145"/>
    <b v="1"/>
    <x v="0"/>
    <x v="4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x v="0"/>
    <s v="USD"/>
    <n v="1348786494"/>
    <n v="1346194494"/>
    <b v="1"/>
    <n v="963"/>
    <b v="1"/>
    <x v="0"/>
    <x v="4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x v="0"/>
    <s v="USD"/>
    <n v="1336747995"/>
    <n v="1334155995"/>
    <b v="1"/>
    <n v="91"/>
    <b v="1"/>
    <x v="0"/>
    <x v="4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x v="0"/>
    <s v="USD"/>
    <n v="1273522560"/>
    <n v="1269928430"/>
    <b v="1"/>
    <n v="58"/>
    <b v="1"/>
    <x v="0"/>
    <x v="4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x v="0"/>
    <s v="USD"/>
    <n v="1271994660"/>
    <n v="1264565507"/>
    <b v="1"/>
    <n v="36"/>
    <b v="1"/>
    <x v="0"/>
    <x v="4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s v="successful"/>
    <x v="1"/>
    <s v="GBP"/>
    <n v="1403693499"/>
    <n v="1401101499"/>
    <b v="1"/>
    <n v="165"/>
    <b v="1"/>
    <x v="0"/>
    <x v="4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x v="0"/>
    <s v="USD"/>
    <n v="1320640778"/>
    <n v="1316749178"/>
    <b v="1"/>
    <n v="111"/>
    <b v="1"/>
    <x v="0"/>
    <x v="4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x v="2"/>
    <s v="AUD"/>
    <n v="1487738622"/>
    <n v="1485146622"/>
    <b v="1"/>
    <n v="1596"/>
    <b v="1"/>
    <x v="0"/>
    <x v="4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x v="0"/>
    <s v="USD"/>
    <n v="1306296000"/>
    <n v="1301950070"/>
    <b v="1"/>
    <n v="61"/>
    <b v="1"/>
    <x v="0"/>
    <x v="4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s v="successful"/>
    <x v="0"/>
    <s v="USD"/>
    <n v="1388649600"/>
    <n v="1386123861"/>
    <b v="1"/>
    <n v="287"/>
    <b v="1"/>
    <x v="0"/>
    <x v="4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x v="0"/>
    <s v="USD"/>
    <n v="1272480540"/>
    <n v="1267220191"/>
    <b v="1"/>
    <n v="65"/>
    <b v="1"/>
    <x v="0"/>
    <x v="4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x v="0"/>
    <s v="USD"/>
    <n v="1309694266"/>
    <n v="1307102266"/>
    <b v="1"/>
    <n v="118"/>
    <b v="1"/>
    <x v="0"/>
    <x v="4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x v="0"/>
    <s v="USD"/>
    <n v="1333609140"/>
    <n v="1330638829"/>
    <b v="1"/>
    <n v="113"/>
    <b v="1"/>
    <x v="0"/>
    <x v="4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s v="successful"/>
    <x v="0"/>
    <s v="USD"/>
    <n v="1352511966"/>
    <n v="1349916366"/>
    <b v="1"/>
    <n v="332"/>
    <b v="1"/>
    <x v="0"/>
    <x v="4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s v="successful"/>
    <x v="0"/>
    <s v="USD"/>
    <n v="1335574674"/>
    <n v="1330394274"/>
    <b v="1"/>
    <n v="62"/>
    <b v="1"/>
    <x v="0"/>
    <x v="4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x v="0"/>
    <s v="USD"/>
    <n v="1432416219"/>
    <n v="1429824219"/>
    <b v="1"/>
    <n v="951"/>
    <b v="1"/>
    <x v="0"/>
    <x v="4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s v="successful"/>
    <x v="0"/>
    <s v="USD"/>
    <n v="1350003539"/>
    <n v="1347411539"/>
    <b v="1"/>
    <n v="415"/>
    <b v="1"/>
    <x v="0"/>
    <x v="4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x v="0"/>
    <s v="USD"/>
    <n v="1488160860"/>
    <n v="1485237096"/>
    <b v="1"/>
    <n v="305"/>
    <b v="1"/>
    <x v="0"/>
    <x v="4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x v="0"/>
    <s v="USD"/>
    <n v="1401459035"/>
    <n v="1397571035"/>
    <b v="1"/>
    <n v="2139"/>
    <b v="1"/>
    <x v="0"/>
    <x v="4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x v="0"/>
    <s v="USD"/>
    <n v="1249932360"/>
    <n v="1242532513"/>
    <b v="1"/>
    <n v="79"/>
    <b v="1"/>
    <x v="0"/>
    <x v="4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s v="successful"/>
    <x v="0"/>
    <s v="USD"/>
    <n v="1266876000"/>
    <n v="1263679492"/>
    <b v="1"/>
    <n v="179"/>
    <b v="1"/>
    <x v="0"/>
    <x v="4"/>
    <n v="101"/>
    <n v="254.39"/>
    <x v="282"/>
    <d v="2010-02-22T22:00:00"/>
  </r>
  <r>
    <n v="283"/>
    <s v="SOLE SURVIVOR"/>
    <s v="What is the impact of survivorship on the human condition?"/>
    <n v="18000"/>
    <n v="20569.05"/>
    <s v="successful"/>
    <x v="0"/>
    <s v="USD"/>
    <n v="1306904340"/>
    <n v="1305219744"/>
    <b v="1"/>
    <n v="202"/>
    <b v="1"/>
    <x v="0"/>
    <x v="4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s v="successful"/>
    <x v="0"/>
    <s v="USD"/>
    <n v="1327167780"/>
    <n v="1325007780"/>
    <b v="1"/>
    <n v="760"/>
    <b v="1"/>
    <x v="0"/>
    <x v="4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x v="0"/>
    <s v="USD"/>
    <n v="1379614128"/>
    <n v="1377022128"/>
    <b v="1"/>
    <n v="563"/>
    <b v="1"/>
    <x v="0"/>
    <x v="4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x v="0"/>
    <s v="USD"/>
    <n v="1364236524"/>
    <n v="1360352124"/>
    <b v="1"/>
    <n v="135"/>
    <b v="1"/>
    <x v="0"/>
    <x v="4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s v="successful"/>
    <x v="0"/>
    <s v="USD"/>
    <n v="1351828800"/>
    <n v="1349160018"/>
    <b v="1"/>
    <n v="290"/>
    <b v="1"/>
    <x v="0"/>
    <x v="4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x v="0"/>
    <s v="USD"/>
    <n v="1340683393"/>
    <n v="1337659393"/>
    <b v="1"/>
    <n v="447"/>
    <b v="1"/>
    <x v="0"/>
    <x v="4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x v="1"/>
    <s v="GBP"/>
    <n v="1383389834"/>
    <n v="1380797834"/>
    <b v="1"/>
    <n v="232"/>
    <b v="1"/>
    <x v="0"/>
    <x v="4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s v="successful"/>
    <x v="0"/>
    <s v="USD"/>
    <n v="1296633540"/>
    <n v="1292316697"/>
    <b v="1"/>
    <n v="168"/>
    <b v="1"/>
    <x v="0"/>
    <x v="4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x v="0"/>
    <s v="USD"/>
    <n v="1367366460"/>
    <n v="1365791246"/>
    <b v="1"/>
    <n v="128"/>
    <b v="1"/>
    <x v="0"/>
    <x v="4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s v="successful"/>
    <x v="0"/>
    <s v="USD"/>
    <n v="1319860740"/>
    <n v="1317064599"/>
    <b v="1"/>
    <n v="493"/>
    <b v="1"/>
    <x v="0"/>
    <x v="4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x v="0"/>
    <s v="USD"/>
    <n v="1398009714"/>
    <n v="1395417714"/>
    <b v="1"/>
    <n v="131"/>
    <b v="1"/>
    <x v="0"/>
    <x v="4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x v="0"/>
    <s v="USD"/>
    <n v="1279555200"/>
    <n v="1276480894"/>
    <b v="1"/>
    <n v="50"/>
    <b v="1"/>
    <x v="0"/>
    <x v="4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x v="0"/>
    <s v="USD"/>
    <n v="1383264000"/>
    <n v="1378080409"/>
    <b v="1"/>
    <n v="665"/>
    <b v="1"/>
    <x v="0"/>
    <x v="4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s v="successful"/>
    <x v="0"/>
    <s v="USD"/>
    <n v="1347017083"/>
    <n v="1344857083"/>
    <b v="1"/>
    <n v="129"/>
    <b v="1"/>
    <x v="0"/>
    <x v="4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s v="successful"/>
    <x v="0"/>
    <s v="USD"/>
    <n v="1430452740"/>
    <n v="1427390901"/>
    <b v="1"/>
    <n v="142"/>
    <b v="1"/>
    <x v="0"/>
    <x v="4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s v="successful"/>
    <x v="0"/>
    <s v="USD"/>
    <n v="1399669200"/>
    <n v="1394536048"/>
    <b v="1"/>
    <n v="2436"/>
    <b v="1"/>
    <x v="0"/>
    <x v="4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x v="0"/>
    <s v="USD"/>
    <n v="1289975060"/>
    <n v="1287379460"/>
    <b v="1"/>
    <n v="244"/>
    <b v="1"/>
    <x v="0"/>
    <x v="4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s v="successful"/>
    <x v="0"/>
    <s v="USD"/>
    <n v="1303686138"/>
    <n v="1301007738"/>
    <b v="1"/>
    <n v="298"/>
    <b v="1"/>
    <x v="0"/>
    <x v="4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s v="successful"/>
    <x v="0"/>
    <s v="USD"/>
    <n v="1363711335"/>
    <n v="1360258935"/>
    <b v="1"/>
    <n v="251"/>
    <b v="1"/>
    <x v="0"/>
    <x v="4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x v="0"/>
    <s v="USD"/>
    <n v="1330115638"/>
    <n v="1327523638"/>
    <b v="1"/>
    <n v="108"/>
    <b v="1"/>
    <x v="0"/>
    <x v="4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s v="successful"/>
    <x v="0"/>
    <s v="USD"/>
    <n v="1338601346"/>
    <n v="1336009346"/>
    <b v="1"/>
    <n v="82"/>
    <b v="1"/>
    <x v="0"/>
    <x v="4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s v="successful"/>
    <x v="0"/>
    <s v="USD"/>
    <n v="1346464800"/>
    <n v="1343096197"/>
    <b v="1"/>
    <n v="74"/>
    <b v="1"/>
    <x v="0"/>
    <x v="4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s v="successful"/>
    <x v="0"/>
    <s v="USD"/>
    <n v="1331392049"/>
    <n v="1328800049"/>
    <b v="1"/>
    <n v="189"/>
    <b v="1"/>
    <x v="0"/>
    <x v="4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s v="successful"/>
    <x v="0"/>
    <s v="USD"/>
    <n v="1363806333"/>
    <n v="1362081933"/>
    <b v="1"/>
    <n v="80"/>
    <b v="1"/>
    <x v="0"/>
    <x v="4"/>
    <n v="293"/>
    <n v="36.61"/>
    <x v="306"/>
    <d v="2013-03-20T19:05:33"/>
  </r>
  <r>
    <n v="307"/>
    <s v="Grammar Revolution"/>
    <s v="Why is grammar important?"/>
    <n v="22000"/>
    <n v="24490"/>
    <s v="successful"/>
    <x v="0"/>
    <s v="USD"/>
    <n v="1360276801"/>
    <n v="1357684801"/>
    <b v="1"/>
    <n v="576"/>
    <b v="1"/>
    <x v="0"/>
    <x v="4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x v="0"/>
    <s v="USD"/>
    <n v="1299775210"/>
    <n v="1295887210"/>
    <b v="1"/>
    <n v="202"/>
    <b v="1"/>
    <x v="0"/>
    <x v="4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x v="0"/>
    <s v="USD"/>
    <n v="1346695334"/>
    <n v="1344880934"/>
    <b v="1"/>
    <n v="238"/>
    <b v="1"/>
    <x v="0"/>
    <x v="4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s v="successful"/>
    <x v="0"/>
    <s v="USD"/>
    <n v="1319076000"/>
    <n v="1317788623"/>
    <b v="1"/>
    <n v="36"/>
    <b v="1"/>
    <x v="0"/>
    <x v="4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x v="0"/>
    <s v="USD"/>
    <n v="1325404740"/>
    <n v="1321852592"/>
    <b v="1"/>
    <n v="150"/>
    <b v="1"/>
    <x v="0"/>
    <x v="4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x v="0"/>
    <s v="USD"/>
    <n v="1365973432"/>
    <n v="1363381432"/>
    <b v="1"/>
    <n v="146"/>
    <b v="1"/>
    <x v="0"/>
    <x v="4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x v="0"/>
    <s v="USD"/>
    <n v="1281542340"/>
    <n v="1277702894"/>
    <b v="1"/>
    <n v="222"/>
    <b v="1"/>
    <x v="0"/>
    <x v="4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x v="0"/>
    <s v="USD"/>
    <n v="1362167988"/>
    <n v="1359575988"/>
    <b v="1"/>
    <n v="120"/>
    <b v="1"/>
    <x v="0"/>
    <x v="4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x v="0"/>
    <s v="USD"/>
    <n v="1345660334"/>
    <n v="1343068334"/>
    <b v="1"/>
    <n v="126"/>
    <b v="1"/>
    <x v="0"/>
    <x v="4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s v="successful"/>
    <x v="5"/>
    <s v="CAD"/>
    <n v="1418273940"/>
    <n v="1415398197"/>
    <b v="1"/>
    <n v="158"/>
    <b v="1"/>
    <x v="0"/>
    <x v="4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s v="successful"/>
    <x v="0"/>
    <s v="USD"/>
    <n v="1386778483"/>
    <n v="1384186483"/>
    <b v="1"/>
    <n v="316"/>
    <b v="1"/>
    <x v="0"/>
    <x v="4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s v="successful"/>
    <x v="0"/>
    <s v="USD"/>
    <n v="1364342151"/>
    <n v="1361753751"/>
    <b v="1"/>
    <n v="284"/>
    <b v="1"/>
    <x v="0"/>
    <x v="4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x v="0"/>
    <s v="USD"/>
    <n v="1265097540"/>
    <n v="1257538029"/>
    <b v="1"/>
    <n v="51"/>
    <b v="1"/>
    <x v="0"/>
    <x v="4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x v="1"/>
    <s v="GBP"/>
    <n v="1450825200"/>
    <n v="1448284433"/>
    <b v="1"/>
    <n v="158"/>
    <b v="1"/>
    <x v="0"/>
    <x v="4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s v="successful"/>
    <x v="12"/>
    <s v="EUR"/>
    <n v="1478605386"/>
    <n v="1475577786"/>
    <b v="1"/>
    <n v="337"/>
    <b v="1"/>
    <x v="0"/>
    <x v="4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s v="successful"/>
    <x v="0"/>
    <s v="USD"/>
    <n v="1463146848"/>
    <n v="1460554848"/>
    <b v="1"/>
    <n v="186"/>
    <b v="1"/>
    <x v="0"/>
    <x v="4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x v="0"/>
    <s v="USD"/>
    <n v="1482307140"/>
    <n v="1479886966"/>
    <b v="1"/>
    <n v="58"/>
    <b v="1"/>
    <x v="0"/>
    <x v="4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s v="successful"/>
    <x v="0"/>
    <s v="USD"/>
    <n v="1438441308"/>
    <n v="1435590108"/>
    <b v="1"/>
    <n v="82"/>
    <b v="1"/>
    <x v="0"/>
    <x v="4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x v="0"/>
    <s v="USD"/>
    <n v="1482208233"/>
    <n v="1479184233"/>
    <b v="1"/>
    <n v="736"/>
    <b v="1"/>
    <x v="0"/>
    <x v="4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x v="0"/>
    <s v="USD"/>
    <n v="1489532220"/>
    <n v="1486625606"/>
    <b v="1"/>
    <n v="1151"/>
    <b v="1"/>
    <x v="0"/>
    <x v="4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x v="0"/>
    <s v="USD"/>
    <n v="1427011200"/>
    <n v="1424669929"/>
    <b v="1"/>
    <n v="34"/>
    <b v="1"/>
    <x v="0"/>
    <x v="4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x v="0"/>
    <s v="USD"/>
    <n v="1446350400"/>
    <n v="1443739388"/>
    <b v="1"/>
    <n v="498"/>
    <b v="1"/>
    <x v="0"/>
    <x v="4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x v="0"/>
    <s v="USD"/>
    <n v="1446868800"/>
    <n v="1444821127"/>
    <b v="1"/>
    <n v="167"/>
    <b v="1"/>
    <x v="0"/>
    <x v="4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s v="successful"/>
    <x v="0"/>
    <s v="USD"/>
    <n v="1368763140"/>
    <n v="1366028563"/>
    <b v="1"/>
    <n v="340"/>
    <b v="1"/>
    <x v="0"/>
    <x v="4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x v="0"/>
    <s v="USD"/>
    <n v="1466171834"/>
    <n v="1463493434"/>
    <b v="1"/>
    <n v="438"/>
    <b v="1"/>
    <x v="0"/>
    <x v="4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s v="successful"/>
    <x v="0"/>
    <s v="USD"/>
    <n v="1446019200"/>
    <n v="1442420377"/>
    <b v="1"/>
    <n v="555"/>
    <b v="1"/>
    <x v="0"/>
    <x v="4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x v="0"/>
    <s v="USD"/>
    <n v="1460038591"/>
    <n v="1457450191"/>
    <b v="1"/>
    <n v="266"/>
    <b v="1"/>
    <x v="0"/>
    <x v="4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x v="0"/>
    <s v="USD"/>
    <n v="1431716400"/>
    <n v="1428423757"/>
    <b v="1"/>
    <n v="69"/>
    <b v="1"/>
    <x v="0"/>
    <x v="4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x v="0"/>
    <s v="USD"/>
    <n v="1431122400"/>
    <n v="1428428515"/>
    <b v="1"/>
    <n v="80"/>
    <b v="1"/>
    <x v="0"/>
    <x v="4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x v="0"/>
    <s v="USD"/>
    <n v="1447427918"/>
    <n v="1444832318"/>
    <b v="1"/>
    <n v="493"/>
    <b v="1"/>
    <x v="0"/>
    <x v="4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x v="0"/>
    <s v="USD"/>
    <n v="1426298708"/>
    <n v="1423710308"/>
    <b v="1"/>
    <n v="31"/>
    <b v="1"/>
    <x v="0"/>
    <x v="4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x v="0"/>
    <s v="USD"/>
    <n v="1472864400"/>
    <n v="1468001290"/>
    <b v="1"/>
    <n v="236"/>
    <b v="1"/>
    <x v="0"/>
    <x v="4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x v="0"/>
    <s v="USD"/>
    <n v="1430331268"/>
    <n v="1427739268"/>
    <b v="1"/>
    <n v="89"/>
    <b v="1"/>
    <x v="0"/>
    <x v="4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s v="successful"/>
    <x v="0"/>
    <s v="USD"/>
    <n v="1489006800"/>
    <n v="1486397007"/>
    <b v="1"/>
    <n v="299"/>
    <b v="1"/>
    <x v="0"/>
    <x v="4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x v="0"/>
    <s v="USD"/>
    <n v="1412135940"/>
    <n v="1410555998"/>
    <b v="1"/>
    <n v="55"/>
    <b v="1"/>
    <x v="0"/>
    <x v="4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s v="successful"/>
    <x v="0"/>
    <s v="USD"/>
    <n v="1461955465"/>
    <n v="1459363465"/>
    <b v="1"/>
    <n v="325"/>
    <b v="1"/>
    <x v="0"/>
    <x v="4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x v="0"/>
    <s v="USD"/>
    <n v="1415934000"/>
    <n v="1413308545"/>
    <b v="1"/>
    <n v="524"/>
    <b v="1"/>
    <x v="0"/>
    <x v="4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x v="0"/>
    <s v="USD"/>
    <n v="1433125200"/>
    <n v="1429312694"/>
    <b v="1"/>
    <n v="285"/>
    <b v="1"/>
    <x v="0"/>
    <x v="4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x v="0"/>
    <s v="USD"/>
    <n v="1432161590"/>
    <n v="1429569590"/>
    <b v="1"/>
    <n v="179"/>
    <b v="1"/>
    <x v="0"/>
    <x v="4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x v="0"/>
    <s v="USD"/>
    <n v="1444824021"/>
    <n v="1442232021"/>
    <b v="1"/>
    <n v="188"/>
    <b v="1"/>
    <x v="0"/>
    <x v="4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x v="0"/>
    <s v="USD"/>
    <n v="1447505609"/>
    <n v="1444910009"/>
    <b v="1"/>
    <n v="379"/>
    <b v="1"/>
    <x v="0"/>
    <x v="4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x v="0"/>
    <s v="USD"/>
    <n v="1440165916"/>
    <n v="1437573916"/>
    <b v="1"/>
    <n v="119"/>
    <b v="1"/>
    <x v="0"/>
    <x v="4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s v="successful"/>
    <x v="0"/>
    <s v="USD"/>
    <n v="1487937508"/>
    <n v="1485345508"/>
    <b v="1"/>
    <n v="167"/>
    <b v="1"/>
    <x v="0"/>
    <x v="4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x v="0"/>
    <s v="USD"/>
    <n v="1473566340"/>
    <n v="1470274509"/>
    <b v="1"/>
    <n v="221"/>
    <b v="1"/>
    <x v="0"/>
    <x v="4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x v="3"/>
    <s v="EUR"/>
    <n v="1460066954"/>
    <n v="1456614554"/>
    <b v="1"/>
    <n v="964"/>
    <b v="1"/>
    <x v="0"/>
    <x v="4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x v="0"/>
    <s v="USD"/>
    <n v="1412740868"/>
    <n v="1410148868"/>
    <b v="1"/>
    <n v="286"/>
    <b v="1"/>
    <x v="0"/>
    <x v="4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x v="0"/>
    <s v="USD"/>
    <n v="1447963219"/>
    <n v="1445367619"/>
    <b v="1"/>
    <n v="613"/>
    <b v="1"/>
    <x v="0"/>
    <x v="4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x v="0"/>
    <s v="USD"/>
    <n v="1460141521"/>
    <n v="1457553121"/>
    <b v="1"/>
    <n v="29"/>
    <b v="1"/>
    <x v="0"/>
    <x v="4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s v="successful"/>
    <x v="0"/>
    <s v="USD"/>
    <n v="1417420994"/>
    <n v="1414738994"/>
    <b v="1"/>
    <n v="165"/>
    <b v="1"/>
    <x v="0"/>
    <x v="4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s v="successful"/>
    <x v="0"/>
    <s v="USD"/>
    <n v="1458152193"/>
    <n v="1455563793"/>
    <b v="1"/>
    <n v="97"/>
    <b v="1"/>
    <x v="0"/>
    <x v="4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x v="0"/>
    <s v="USD"/>
    <n v="1429852797"/>
    <n v="1426396797"/>
    <b v="1"/>
    <n v="303"/>
    <b v="1"/>
    <x v="0"/>
    <x v="4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x v="0"/>
    <s v="USD"/>
    <n v="1466002800"/>
    <n v="1463517521"/>
    <b v="1"/>
    <n v="267"/>
    <b v="1"/>
    <x v="0"/>
    <x v="4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x v="0"/>
    <s v="USD"/>
    <n v="1415941920"/>
    <n v="1414028490"/>
    <b v="1"/>
    <n v="302"/>
    <b v="1"/>
    <x v="0"/>
    <x v="4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s v="successful"/>
    <x v="0"/>
    <s v="USD"/>
    <n v="1437621060"/>
    <n v="1433799180"/>
    <b v="0"/>
    <n v="87"/>
    <b v="1"/>
    <x v="0"/>
    <x v="4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x v="0"/>
    <s v="USD"/>
    <n v="1416704506"/>
    <n v="1414108906"/>
    <b v="0"/>
    <n v="354"/>
    <b v="1"/>
    <x v="0"/>
    <x v="4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x v="0"/>
    <s v="USD"/>
    <n v="1407456000"/>
    <n v="1405573391"/>
    <b v="0"/>
    <n v="86"/>
    <b v="1"/>
    <x v="0"/>
    <x v="4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x v="0"/>
    <s v="USD"/>
    <n v="1272828120"/>
    <n v="1268934736"/>
    <b v="0"/>
    <n v="26"/>
    <b v="1"/>
    <x v="0"/>
    <x v="4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x v="0"/>
    <s v="USD"/>
    <n v="1403323140"/>
    <n v="1400704672"/>
    <b v="0"/>
    <n v="113"/>
    <b v="1"/>
    <x v="0"/>
    <x v="4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s v="successful"/>
    <x v="1"/>
    <s v="GBP"/>
    <n v="1393597999"/>
    <n v="1391005999"/>
    <b v="0"/>
    <n v="65"/>
    <b v="1"/>
    <x v="0"/>
    <x v="4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s v="successful"/>
    <x v="0"/>
    <s v="USD"/>
    <n v="1337540518"/>
    <n v="1334948518"/>
    <b v="0"/>
    <n v="134"/>
    <b v="1"/>
    <x v="0"/>
    <x v="4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x v="0"/>
    <s v="USD"/>
    <n v="1367384340"/>
    <n v="1363960278"/>
    <b v="0"/>
    <n v="119"/>
    <b v="1"/>
    <x v="0"/>
    <x v="4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x v="0"/>
    <s v="USD"/>
    <n v="1426426322"/>
    <n v="1423405922"/>
    <b v="0"/>
    <n v="159"/>
    <b v="1"/>
    <x v="0"/>
    <x v="4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s v="successful"/>
    <x v="0"/>
    <s v="USD"/>
    <n v="1326633269"/>
    <n v="1324041269"/>
    <b v="0"/>
    <n v="167"/>
    <b v="1"/>
    <x v="0"/>
    <x v="4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x v="0"/>
    <s v="USD"/>
    <n v="1483729500"/>
    <n v="1481137500"/>
    <b v="0"/>
    <n v="43"/>
    <b v="1"/>
    <x v="0"/>
    <x v="4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s v="successful"/>
    <x v="0"/>
    <s v="USD"/>
    <n v="1359743139"/>
    <n v="1355855139"/>
    <b v="0"/>
    <n v="1062"/>
    <b v="1"/>
    <x v="0"/>
    <x v="4"/>
    <n v="114"/>
    <n v="161.26"/>
    <x v="371"/>
    <d v="2013-02-01T18:25:39"/>
  </r>
  <r>
    <n v="372"/>
    <s v="Wild Equus"/>
    <s v="A short documentary exploring the uses of 'Natural Horsemanship' across Europe"/>
    <n v="300"/>
    <n v="376"/>
    <s v="successful"/>
    <x v="1"/>
    <s v="GBP"/>
    <n v="1459872000"/>
    <n v="1456408244"/>
    <b v="0"/>
    <n v="9"/>
    <b v="1"/>
    <x v="0"/>
    <x v="4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s v="successful"/>
    <x v="0"/>
    <s v="USD"/>
    <n v="1342648398"/>
    <n v="1340056398"/>
    <b v="0"/>
    <n v="89"/>
    <b v="1"/>
    <x v="0"/>
    <x v="4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x v="0"/>
    <s v="USD"/>
    <n v="1316208031"/>
    <n v="1312320031"/>
    <b v="0"/>
    <n v="174"/>
    <b v="1"/>
    <x v="0"/>
    <x v="4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x v="0"/>
    <s v="USD"/>
    <n v="1393694280"/>
    <n v="1390088311"/>
    <b v="0"/>
    <n v="14"/>
    <b v="1"/>
    <x v="0"/>
    <x v="4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x v="1"/>
    <s v="GBP"/>
    <n v="1472122316"/>
    <n v="1469443916"/>
    <b v="0"/>
    <n v="48"/>
    <b v="1"/>
    <x v="0"/>
    <x v="4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x v="0"/>
    <s v="USD"/>
    <n v="1447484460"/>
    <n v="1444888868"/>
    <b v="0"/>
    <n v="133"/>
    <b v="1"/>
    <x v="0"/>
    <x v="4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x v="5"/>
    <s v="CAD"/>
    <n v="1453765920"/>
    <n v="1451655808"/>
    <b v="0"/>
    <n v="83"/>
    <b v="1"/>
    <x v="0"/>
    <x v="4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s v="successful"/>
    <x v="0"/>
    <s v="USD"/>
    <n v="1336062672"/>
    <n v="1332174672"/>
    <b v="0"/>
    <n v="149"/>
    <b v="1"/>
    <x v="0"/>
    <x v="4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x v="0"/>
    <s v="USD"/>
    <n v="1453569392"/>
    <n v="1451409392"/>
    <b v="0"/>
    <n v="49"/>
    <b v="1"/>
    <x v="0"/>
    <x v="4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s v="successful"/>
    <x v="0"/>
    <s v="USD"/>
    <n v="1343624400"/>
    <n v="1340642717"/>
    <b v="0"/>
    <n v="251"/>
    <b v="1"/>
    <x v="0"/>
    <x v="4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x v="0"/>
    <s v="USD"/>
    <n v="1346950900"/>
    <n v="1345741300"/>
    <b v="0"/>
    <n v="22"/>
    <b v="1"/>
    <x v="0"/>
    <x v="4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x v="0"/>
    <s v="USD"/>
    <n v="1400467759"/>
    <n v="1398480559"/>
    <b v="0"/>
    <n v="48"/>
    <b v="1"/>
    <x v="0"/>
    <x v="4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x v="0"/>
    <s v="USD"/>
    <n v="1420569947"/>
    <n v="1417977947"/>
    <b v="0"/>
    <n v="383"/>
    <b v="1"/>
    <x v="0"/>
    <x v="4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s v="successful"/>
    <x v="0"/>
    <s v="USD"/>
    <n v="1416582101"/>
    <n v="1413986501"/>
    <b v="0"/>
    <n v="237"/>
    <b v="1"/>
    <x v="0"/>
    <x v="4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x v="0"/>
    <s v="USD"/>
    <n v="1439246991"/>
    <n v="1437950991"/>
    <b v="0"/>
    <n v="13"/>
    <b v="1"/>
    <x v="0"/>
    <x v="4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x v="0"/>
    <s v="USD"/>
    <n v="1439618400"/>
    <n v="1436976858"/>
    <b v="0"/>
    <n v="562"/>
    <b v="1"/>
    <x v="0"/>
    <x v="4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x v="0"/>
    <s v="USD"/>
    <n v="1469670580"/>
    <n v="1467078580"/>
    <b v="0"/>
    <n v="71"/>
    <b v="1"/>
    <x v="0"/>
    <x v="4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x v="0"/>
    <s v="USD"/>
    <n v="1394233140"/>
    <n v="1391477450"/>
    <b v="0"/>
    <n v="1510"/>
    <b v="1"/>
    <x v="0"/>
    <x v="4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x v="0"/>
    <s v="USD"/>
    <n v="1431046372"/>
    <n v="1429318372"/>
    <b v="0"/>
    <n v="14"/>
    <b v="1"/>
    <x v="0"/>
    <x v="4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s v="successful"/>
    <x v="0"/>
    <s v="USD"/>
    <n v="1324169940"/>
    <n v="1321578051"/>
    <b v="0"/>
    <n v="193"/>
    <b v="1"/>
    <x v="0"/>
    <x v="4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x v="0"/>
    <s v="USD"/>
    <n v="1315450800"/>
    <n v="1312823571"/>
    <b v="0"/>
    <n v="206"/>
    <b v="1"/>
    <x v="0"/>
    <x v="4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s v="successful"/>
    <x v="0"/>
    <s v="USD"/>
    <n v="1381424452"/>
    <n v="1378746052"/>
    <b v="0"/>
    <n v="351"/>
    <b v="1"/>
    <x v="0"/>
    <x v="4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x v="3"/>
    <s v="EUR"/>
    <n v="1460918282"/>
    <n v="1455737882"/>
    <b v="0"/>
    <n v="50"/>
    <b v="1"/>
    <x v="0"/>
    <x v="4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x v="0"/>
    <s v="USD"/>
    <n v="1335562320"/>
    <n v="1332452960"/>
    <b v="0"/>
    <n v="184"/>
    <b v="1"/>
    <x v="0"/>
    <x v="4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s v="successful"/>
    <x v="0"/>
    <s v="USD"/>
    <n v="1341668006"/>
    <n v="1340372006"/>
    <b v="0"/>
    <n v="196"/>
    <b v="1"/>
    <x v="0"/>
    <x v="4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x v="0"/>
    <s v="USD"/>
    <n v="1283312640"/>
    <n v="1279651084"/>
    <b v="0"/>
    <n v="229"/>
    <b v="1"/>
    <x v="0"/>
    <x v="4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x v="0"/>
    <s v="USD"/>
    <n v="1430334126"/>
    <n v="1426446126"/>
    <b v="0"/>
    <n v="67"/>
    <b v="1"/>
    <x v="0"/>
    <x v="4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x v="1"/>
    <s v="GBP"/>
    <n v="1481716800"/>
    <n v="1479070867"/>
    <b v="0"/>
    <n v="95"/>
    <b v="1"/>
    <x v="0"/>
    <x v="4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x v="0"/>
    <s v="USD"/>
    <n v="1400297400"/>
    <n v="1397661347"/>
    <b v="0"/>
    <n v="62"/>
    <b v="1"/>
    <x v="0"/>
    <x v="4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x v="0"/>
    <s v="USD"/>
    <n v="1312747970"/>
    <n v="1310155970"/>
    <b v="0"/>
    <n v="73"/>
    <b v="1"/>
    <x v="0"/>
    <x v="4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x v="0"/>
    <s v="USD"/>
    <n v="1446731817"/>
    <n v="1444913817"/>
    <b v="0"/>
    <n v="43"/>
    <b v="1"/>
    <x v="0"/>
    <x v="4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s v="successful"/>
    <x v="0"/>
    <s v="USD"/>
    <n v="1312960080"/>
    <n v="1308900441"/>
    <b v="0"/>
    <n v="70"/>
    <b v="1"/>
    <x v="0"/>
    <x v="4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s v="successful"/>
    <x v="0"/>
    <s v="USD"/>
    <n v="1391641440"/>
    <n v="1389107062"/>
    <b v="0"/>
    <n v="271"/>
    <b v="1"/>
    <x v="0"/>
    <x v="4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s v="successful"/>
    <x v="0"/>
    <s v="USD"/>
    <n v="1394071339"/>
    <n v="1391479339"/>
    <b v="0"/>
    <n v="55"/>
    <b v="1"/>
    <x v="0"/>
    <x v="4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s v="successful"/>
    <x v="0"/>
    <s v="USD"/>
    <n v="1304920740"/>
    <n v="1301975637"/>
    <b v="0"/>
    <n v="35"/>
    <b v="1"/>
    <x v="0"/>
    <x v="4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s v="successful"/>
    <x v="0"/>
    <s v="USD"/>
    <n v="1321739650"/>
    <n v="1316552050"/>
    <b v="0"/>
    <n v="22"/>
    <b v="1"/>
    <x v="0"/>
    <x v="4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x v="0"/>
    <s v="USD"/>
    <n v="1383676790"/>
    <n v="1380217190"/>
    <b v="0"/>
    <n v="38"/>
    <b v="1"/>
    <x v="0"/>
    <x v="4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s v="successful"/>
    <x v="1"/>
    <s v="GBP"/>
    <n v="1469220144"/>
    <n v="1466628144"/>
    <b v="0"/>
    <n v="15"/>
    <b v="1"/>
    <x v="0"/>
    <x v="4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x v="5"/>
    <s v="CAD"/>
    <n v="1434670397"/>
    <n v="1429486397"/>
    <b v="0"/>
    <n v="7"/>
    <b v="1"/>
    <x v="0"/>
    <x v="4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x v="0"/>
    <s v="USD"/>
    <n v="1387688400"/>
    <n v="1384920804"/>
    <b v="0"/>
    <n v="241"/>
    <b v="1"/>
    <x v="0"/>
    <x v="4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s v="successful"/>
    <x v="0"/>
    <s v="USD"/>
    <n v="1343238578"/>
    <n v="1341856178"/>
    <b v="0"/>
    <n v="55"/>
    <b v="1"/>
    <x v="0"/>
    <x v="4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x v="0"/>
    <s v="USD"/>
    <n v="1342731811"/>
    <n v="1340139811"/>
    <b v="0"/>
    <n v="171"/>
    <b v="1"/>
    <x v="0"/>
    <x v="4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x v="0"/>
    <s v="USD"/>
    <n v="1381541465"/>
    <n v="1378949465"/>
    <b v="0"/>
    <n v="208"/>
    <b v="1"/>
    <x v="0"/>
    <x v="4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x v="5"/>
    <s v="CAD"/>
    <n v="1413547200"/>
    <n v="1411417602"/>
    <b v="0"/>
    <n v="21"/>
    <b v="1"/>
    <x v="0"/>
    <x v="4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s v="successful"/>
    <x v="0"/>
    <s v="USD"/>
    <n v="1391851831"/>
    <n v="1389259831"/>
    <b v="0"/>
    <n v="25"/>
    <b v="1"/>
    <x v="0"/>
    <x v="4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s v="successful"/>
    <x v="0"/>
    <s v="USD"/>
    <n v="1365395580"/>
    <n v="1364426260"/>
    <b v="0"/>
    <n v="52"/>
    <b v="1"/>
    <x v="0"/>
    <x v="4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x v="0"/>
    <s v="USD"/>
    <n v="1437633997"/>
    <n v="1435041997"/>
    <b v="0"/>
    <n v="104"/>
    <b v="1"/>
    <x v="0"/>
    <x v="4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s v="successful"/>
    <x v="0"/>
    <s v="USD"/>
    <n v="1372536787"/>
    <n v="1367352787"/>
    <b v="0"/>
    <n v="73"/>
    <b v="1"/>
    <x v="0"/>
    <x v="4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x v="0"/>
    <s v="USD"/>
    <n v="1394772031"/>
    <n v="1392183631"/>
    <b v="0"/>
    <n v="3"/>
    <b v="0"/>
    <x v="0"/>
    <x v="5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s v="failed"/>
    <x v="0"/>
    <s v="USD"/>
    <n v="1440157656"/>
    <n v="1434973656"/>
    <b v="0"/>
    <n v="6"/>
    <b v="0"/>
    <x v="0"/>
    <x v="5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x v="0"/>
    <s v="USD"/>
    <n v="1410416097"/>
    <n v="1407824097"/>
    <b v="0"/>
    <n v="12"/>
    <b v="0"/>
    <x v="0"/>
    <x v="5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x v="0"/>
    <s v="USD"/>
    <n v="1370470430"/>
    <n v="1367878430"/>
    <b v="0"/>
    <n v="13"/>
    <b v="0"/>
    <x v="0"/>
    <x v="5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x v="0"/>
    <s v="USD"/>
    <n v="1332748899"/>
    <n v="1327568499"/>
    <b v="0"/>
    <n v="5"/>
    <b v="0"/>
    <x v="0"/>
    <x v="5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x v="0"/>
    <s v="USD"/>
    <n v="1448660404"/>
    <n v="1443472804"/>
    <b v="0"/>
    <n v="2"/>
    <b v="0"/>
    <x v="0"/>
    <x v="5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s v="failed"/>
    <x v="0"/>
    <s v="USD"/>
    <n v="1456851914"/>
    <n v="1454259914"/>
    <b v="0"/>
    <n v="8"/>
    <b v="0"/>
    <x v="0"/>
    <x v="5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x v="0"/>
    <s v="USD"/>
    <n v="1445540340"/>
    <n v="1444340940"/>
    <b v="0"/>
    <n v="0"/>
    <b v="0"/>
    <x v="0"/>
    <x v="5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s v="failed"/>
    <x v="0"/>
    <s v="USD"/>
    <n v="1402956000"/>
    <n v="1400523845"/>
    <b v="0"/>
    <n v="13"/>
    <b v="0"/>
    <x v="0"/>
    <x v="5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x v="0"/>
    <s v="USD"/>
    <n v="1259297940"/>
    <n v="1252964282"/>
    <b v="0"/>
    <n v="0"/>
    <b v="0"/>
    <x v="0"/>
    <x v="5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x v="0"/>
    <s v="USD"/>
    <n v="1378866867"/>
    <n v="1377570867"/>
    <b v="0"/>
    <n v="5"/>
    <b v="0"/>
    <x v="0"/>
    <x v="5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s v="failed"/>
    <x v="1"/>
    <s v="GBP"/>
    <n v="1467752083"/>
    <n v="1465160083"/>
    <b v="0"/>
    <n v="8"/>
    <b v="0"/>
    <x v="0"/>
    <x v="5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s v="failed"/>
    <x v="0"/>
    <s v="USD"/>
    <n v="1445448381"/>
    <n v="1440264381"/>
    <b v="0"/>
    <n v="8"/>
    <b v="0"/>
    <x v="0"/>
    <x v="5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x v="0"/>
    <s v="USD"/>
    <n v="1444576022"/>
    <n v="1439392022"/>
    <b v="0"/>
    <n v="0"/>
    <b v="0"/>
    <x v="0"/>
    <x v="5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x v="0"/>
    <s v="USD"/>
    <n v="1385931702"/>
    <n v="1383076902"/>
    <b v="0"/>
    <n v="2"/>
    <b v="0"/>
    <x v="0"/>
    <x v="5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s v="failed"/>
    <x v="0"/>
    <s v="USD"/>
    <n v="1379094980"/>
    <n v="1376502980"/>
    <b v="0"/>
    <n v="3"/>
    <b v="0"/>
    <x v="0"/>
    <x v="5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s v="failed"/>
    <x v="0"/>
    <s v="USD"/>
    <n v="1375260113"/>
    <n v="1372668113"/>
    <b v="0"/>
    <n v="0"/>
    <b v="0"/>
    <x v="0"/>
    <x v="5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x v="5"/>
    <s v="CAD"/>
    <n v="1475912326"/>
    <n v="1470728326"/>
    <b v="0"/>
    <n v="0"/>
    <b v="0"/>
    <x v="0"/>
    <x v="5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s v="failed"/>
    <x v="0"/>
    <s v="USD"/>
    <n v="1447830958"/>
    <n v="1445235358"/>
    <b v="0"/>
    <n v="11"/>
    <b v="0"/>
    <x v="0"/>
    <x v="5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s v="failed"/>
    <x v="0"/>
    <s v="USD"/>
    <n v="1413569818"/>
    <n v="1412705818"/>
    <b v="0"/>
    <n v="0"/>
    <b v="0"/>
    <x v="0"/>
    <x v="5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s v="failed"/>
    <x v="0"/>
    <s v="USD"/>
    <n v="1458859153"/>
    <n v="1456270753"/>
    <b v="0"/>
    <n v="1"/>
    <b v="0"/>
    <x v="0"/>
    <x v="5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s v="failed"/>
    <x v="1"/>
    <s v="GBP"/>
    <n v="1383418996"/>
    <n v="1380826996"/>
    <b v="0"/>
    <n v="0"/>
    <b v="0"/>
    <x v="0"/>
    <x v="5"/>
    <n v="0"/>
    <n v="0"/>
    <x v="441"/>
    <d v="2013-11-02T19:03:16"/>
  </r>
  <r>
    <n v="442"/>
    <s v="The Paranormal Idiot"/>
    <s v="Doomsday is here"/>
    <n v="17000"/>
    <n v="6691"/>
    <s v="failed"/>
    <x v="0"/>
    <s v="USD"/>
    <n v="1424380783"/>
    <n v="1421788783"/>
    <b v="0"/>
    <n v="17"/>
    <b v="0"/>
    <x v="0"/>
    <x v="5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s v="failed"/>
    <x v="5"/>
    <s v="CAD"/>
    <n v="1391991701"/>
    <n v="1389399701"/>
    <b v="0"/>
    <n v="2"/>
    <b v="0"/>
    <x v="0"/>
    <x v="5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s v="failed"/>
    <x v="0"/>
    <s v="USD"/>
    <n v="1329342361"/>
    <n v="1324158361"/>
    <b v="0"/>
    <n v="1"/>
    <b v="0"/>
    <x v="0"/>
    <x v="5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x v="0"/>
    <s v="USD"/>
    <n v="1432195375"/>
    <n v="1430899375"/>
    <b v="0"/>
    <n v="2"/>
    <b v="0"/>
    <x v="0"/>
    <x v="5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s v="failed"/>
    <x v="0"/>
    <s v="USD"/>
    <n v="1425434420"/>
    <n v="1422842420"/>
    <b v="0"/>
    <n v="16"/>
    <b v="0"/>
    <x v="0"/>
    <x v="5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x v="1"/>
    <s v="GBP"/>
    <n v="1364041163"/>
    <n v="1361884763"/>
    <b v="0"/>
    <n v="1"/>
    <b v="0"/>
    <x v="0"/>
    <x v="5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s v="failed"/>
    <x v="0"/>
    <s v="USD"/>
    <n v="1400091095"/>
    <n v="1398363095"/>
    <b v="0"/>
    <n v="4"/>
    <b v="0"/>
    <x v="0"/>
    <x v="5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s v="failed"/>
    <x v="1"/>
    <s v="GBP"/>
    <n v="1382017085"/>
    <n v="1379425085"/>
    <b v="0"/>
    <n v="5"/>
    <b v="0"/>
    <x v="0"/>
    <x v="5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s v="failed"/>
    <x v="0"/>
    <s v="USD"/>
    <n v="1392417800"/>
    <n v="1389825800"/>
    <b v="0"/>
    <n v="7"/>
    <b v="0"/>
    <x v="0"/>
    <x v="5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s v="failed"/>
    <x v="0"/>
    <s v="USD"/>
    <n v="1390669791"/>
    <n v="1388077791"/>
    <b v="0"/>
    <n v="0"/>
    <b v="0"/>
    <x v="0"/>
    <x v="5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s v="failed"/>
    <x v="0"/>
    <s v="USD"/>
    <n v="1431536015"/>
    <n v="1428944015"/>
    <b v="0"/>
    <n v="12"/>
    <b v="0"/>
    <x v="0"/>
    <x v="5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s v="failed"/>
    <x v="0"/>
    <s v="USD"/>
    <n v="1424375279"/>
    <n v="1422992879"/>
    <b v="0"/>
    <n v="2"/>
    <b v="0"/>
    <x v="0"/>
    <x v="5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s v="failed"/>
    <x v="0"/>
    <s v="USD"/>
    <n v="1417007640"/>
    <n v="1414343571"/>
    <b v="0"/>
    <n v="5"/>
    <b v="0"/>
    <x v="0"/>
    <x v="5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x v="0"/>
    <s v="USD"/>
    <n v="1334622660"/>
    <n v="1330733022"/>
    <b v="0"/>
    <n v="2"/>
    <b v="0"/>
    <x v="0"/>
    <x v="5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x v="0"/>
    <s v="USD"/>
    <n v="1382414340"/>
    <n v="1380559201"/>
    <b v="0"/>
    <n v="3"/>
    <b v="0"/>
    <x v="0"/>
    <x v="5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x v="5"/>
    <s v="CAD"/>
    <n v="1408213512"/>
    <n v="1405621512"/>
    <b v="0"/>
    <n v="0"/>
    <b v="0"/>
    <x v="0"/>
    <x v="5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s v="failed"/>
    <x v="1"/>
    <s v="GBP"/>
    <n v="1368550060"/>
    <n v="1365958060"/>
    <b v="0"/>
    <n v="49"/>
    <b v="0"/>
    <x v="0"/>
    <x v="5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x v="0"/>
    <s v="USD"/>
    <n v="1321201327"/>
    <n v="1316013727"/>
    <b v="0"/>
    <n v="1"/>
    <b v="0"/>
    <x v="0"/>
    <x v="5"/>
    <n v="0"/>
    <n v="25"/>
    <x v="459"/>
    <d v="2011-11-13T16:22:07"/>
  </r>
  <r>
    <n v="460"/>
    <s v="Darwin's Kiss"/>
    <s v="An animated web series about biological evolution gone haywire."/>
    <n v="8500"/>
    <n v="25"/>
    <s v="failed"/>
    <x v="0"/>
    <s v="USD"/>
    <n v="1401595200"/>
    <n v="1398862875"/>
    <b v="0"/>
    <n v="2"/>
    <b v="0"/>
    <x v="0"/>
    <x v="5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x v="1"/>
    <s v="GBP"/>
    <n v="1370204367"/>
    <n v="1368476367"/>
    <b v="0"/>
    <n v="0"/>
    <b v="0"/>
    <x v="0"/>
    <x v="5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s v="failed"/>
    <x v="0"/>
    <s v="USD"/>
    <n v="1312945341"/>
    <n v="1307761341"/>
    <b v="0"/>
    <n v="0"/>
    <b v="0"/>
    <x v="0"/>
    <x v="5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s v="failed"/>
    <x v="0"/>
    <s v="USD"/>
    <n v="1316883753"/>
    <n v="1311699753"/>
    <b v="0"/>
    <n v="11"/>
    <b v="0"/>
    <x v="0"/>
    <x v="5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s v="failed"/>
    <x v="12"/>
    <s v="EUR"/>
    <n v="1463602935"/>
    <n v="1461874935"/>
    <b v="0"/>
    <n v="1"/>
    <b v="0"/>
    <x v="0"/>
    <x v="5"/>
    <n v="0"/>
    <n v="1"/>
    <x v="464"/>
    <d v="2016-05-18T20:22:15"/>
  </r>
  <r>
    <n v="465"/>
    <s v="&quot;Amp&quot; A Story About a Robot"/>
    <s v="&quot;Amp&quot; is a short film about a robot with needs."/>
    <n v="512"/>
    <n v="138"/>
    <s v="failed"/>
    <x v="0"/>
    <s v="USD"/>
    <n v="1403837574"/>
    <n v="1402455174"/>
    <b v="0"/>
    <n v="8"/>
    <b v="0"/>
    <x v="0"/>
    <x v="5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s v="failed"/>
    <x v="0"/>
    <s v="USD"/>
    <n v="1347057464"/>
    <n v="1344465464"/>
    <b v="0"/>
    <n v="5"/>
    <b v="0"/>
    <x v="0"/>
    <x v="5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x v="0"/>
    <s v="USD"/>
    <n v="1348849134"/>
    <n v="1344961134"/>
    <b v="0"/>
    <n v="39"/>
    <b v="0"/>
    <x v="0"/>
    <x v="5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x v="0"/>
    <s v="USD"/>
    <n v="1341978665"/>
    <n v="1336795283"/>
    <b v="0"/>
    <n v="0"/>
    <b v="0"/>
    <x v="0"/>
    <x v="5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s v="failed"/>
    <x v="1"/>
    <s v="GBP"/>
    <n v="1409960724"/>
    <n v="1404776724"/>
    <b v="0"/>
    <n v="0"/>
    <b v="0"/>
    <x v="0"/>
    <x v="5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x v="0"/>
    <s v="USD"/>
    <n v="1389844800"/>
    <n v="1385524889"/>
    <b v="0"/>
    <n v="2"/>
    <b v="0"/>
    <x v="0"/>
    <x v="5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s v="failed"/>
    <x v="0"/>
    <s v="USD"/>
    <n v="1397924379"/>
    <n v="1394039979"/>
    <b v="0"/>
    <n v="170"/>
    <b v="0"/>
    <x v="0"/>
    <x v="5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x v="0"/>
    <s v="USD"/>
    <n v="1408831718"/>
    <n v="1406239718"/>
    <b v="0"/>
    <n v="5"/>
    <b v="0"/>
    <x v="0"/>
    <x v="5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x v="0"/>
    <s v="USD"/>
    <n v="1410972319"/>
    <n v="1408380319"/>
    <b v="0"/>
    <n v="14"/>
    <b v="0"/>
    <x v="0"/>
    <x v="5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s v="failed"/>
    <x v="0"/>
    <s v="USD"/>
    <n v="1487318029"/>
    <n v="1484726029"/>
    <b v="0"/>
    <n v="1"/>
    <b v="0"/>
    <x v="0"/>
    <x v="5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x v="0"/>
    <s v="USD"/>
    <n v="1430877843"/>
    <n v="1428285843"/>
    <b v="0"/>
    <n v="0"/>
    <b v="0"/>
    <x v="0"/>
    <x v="5"/>
    <n v="0"/>
    <n v="0"/>
    <x v="475"/>
    <d v="2015-05-06T02:04:03"/>
  </r>
  <r>
    <n v="476"/>
    <s v="Sight Word Music Videos"/>
    <s v="Animated Music Videos that teach kids how to read."/>
    <n v="220000"/>
    <n v="4906.59"/>
    <s v="failed"/>
    <x v="0"/>
    <s v="USD"/>
    <n v="1401767940"/>
    <n v="1398727441"/>
    <b v="0"/>
    <n v="124"/>
    <b v="0"/>
    <x v="0"/>
    <x v="5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s v="failed"/>
    <x v="0"/>
    <s v="USD"/>
    <n v="1337371334"/>
    <n v="1332187334"/>
    <b v="0"/>
    <n v="0"/>
    <b v="0"/>
    <x v="0"/>
    <x v="5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x v="0"/>
    <s v="USD"/>
    <n v="1427921509"/>
    <n v="1425333109"/>
    <b v="0"/>
    <n v="0"/>
    <b v="0"/>
    <x v="0"/>
    <x v="5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s v="failed"/>
    <x v="0"/>
    <s v="USD"/>
    <n v="1416566835"/>
    <n v="1411379235"/>
    <b v="0"/>
    <n v="55"/>
    <b v="0"/>
    <x v="0"/>
    <x v="5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s v="failed"/>
    <x v="0"/>
    <s v="USD"/>
    <n v="1376049615"/>
    <n v="1373457615"/>
    <b v="0"/>
    <n v="140"/>
    <b v="0"/>
    <x v="0"/>
    <x v="5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s v="failed"/>
    <x v="0"/>
    <s v="USD"/>
    <n v="1349885289"/>
    <n v="1347293289"/>
    <b v="0"/>
    <n v="21"/>
    <b v="0"/>
    <x v="0"/>
    <x v="5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s v="failed"/>
    <x v="0"/>
    <s v="USD"/>
    <n v="1460644440"/>
    <n v="1458336690"/>
    <b v="0"/>
    <n v="1"/>
    <b v="0"/>
    <x v="0"/>
    <x v="5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x v="1"/>
    <s v="GBP"/>
    <n v="1359434672"/>
    <n v="1354250672"/>
    <b v="0"/>
    <n v="147"/>
    <b v="0"/>
    <x v="0"/>
    <x v="5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x v="1"/>
    <s v="GBP"/>
    <n v="1446766372"/>
    <n v="1443220372"/>
    <b v="0"/>
    <n v="11"/>
    <b v="0"/>
    <x v="0"/>
    <x v="5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s v="failed"/>
    <x v="1"/>
    <s v="GBP"/>
    <n v="1368792499"/>
    <n v="1366200499"/>
    <b v="0"/>
    <n v="125"/>
    <b v="0"/>
    <x v="0"/>
    <x v="5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x v="2"/>
    <s v="AUD"/>
    <n v="1401662239"/>
    <n v="1399070239"/>
    <b v="0"/>
    <n v="1"/>
    <b v="0"/>
    <x v="0"/>
    <x v="5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x v="5"/>
    <s v="CAD"/>
    <n v="1482678994"/>
    <n v="1477491394"/>
    <b v="0"/>
    <n v="0"/>
    <b v="0"/>
    <x v="0"/>
    <x v="5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s v="failed"/>
    <x v="0"/>
    <s v="USD"/>
    <n v="1483924700"/>
    <n v="1481332700"/>
    <b v="0"/>
    <n v="0"/>
    <b v="0"/>
    <x v="0"/>
    <x v="5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s v="failed"/>
    <x v="0"/>
    <s v="USD"/>
    <n v="1325763180"/>
    <n v="1323084816"/>
    <b v="0"/>
    <n v="3"/>
    <b v="0"/>
    <x v="0"/>
    <x v="5"/>
    <n v="0"/>
    <n v="71.67"/>
    <x v="489"/>
    <d v="2012-01-05T11:33:00"/>
  </r>
  <r>
    <n v="490"/>
    <s v="PROJECT IS CANCELLED"/>
    <s v="Cancelled"/>
    <n v="1000"/>
    <n v="0"/>
    <s v="failed"/>
    <x v="0"/>
    <s v="USD"/>
    <n v="1345677285"/>
    <n v="1343085285"/>
    <b v="0"/>
    <n v="0"/>
    <b v="0"/>
    <x v="0"/>
    <x v="5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s v="failed"/>
    <x v="0"/>
    <s v="USD"/>
    <n v="1453937699"/>
    <n v="1451345699"/>
    <b v="0"/>
    <n v="0"/>
    <b v="0"/>
    <x v="0"/>
    <x v="5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x v="11"/>
    <s v="SEK"/>
    <n v="1476319830"/>
    <n v="1471135830"/>
    <b v="0"/>
    <n v="0"/>
    <b v="0"/>
    <x v="0"/>
    <x v="5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s v="failed"/>
    <x v="1"/>
    <s v="GBP"/>
    <n v="1432142738"/>
    <n v="1429550738"/>
    <b v="0"/>
    <n v="0"/>
    <b v="0"/>
    <x v="0"/>
    <x v="5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s v="failed"/>
    <x v="0"/>
    <s v="USD"/>
    <n v="1404356400"/>
    <n v="1402343765"/>
    <b v="0"/>
    <n v="3"/>
    <b v="0"/>
    <x v="0"/>
    <x v="5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s v="failed"/>
    <x v="0"/>
    <s v="USD"/>
    <n v="1437076305"/>
    <n v="1434484305"/>
    <b v="0"/>
    <n v="0"/>
    <b v="0"/>
    <x v="0"/>
    <x v="5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s v="failed"/>
    <x v="0"/>
    <s v="USD"/>
    <n v="1392070874"/>
    <n v="1386886874"/>
    <b v="0"/>
    <n v="1"/>
    <b v="0"/>
    <x v="0"/>
    <x v="5"/>
    <n v="0"/>
    <n v="1"/>
    <x v="496"/>
    <d v="2014-02-10T22:21:14"/>
  </r>
  <r>
    <n v="497"/>
    <s v="Galaxy Probe Kids"/>
    <s v="live-action/animated series pilot."/>
    <n v="4480"/>
    <n v="30"/>
    <s v="failed"/>
    <x v="0"/>
    <s v="USD"/>
    <n v="1419483600"/>
    <n v="1414889665"/>
    <b v="0"/>
    <n v="3"/>
    <b v="0"/>
    <x v="0"/>
    <x v="5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x v="0"/>
    <s v="USD"/>
    <n v="1324664249"/>
    <n v="1321035449"/>
    <b v="0"/>
    <n v="22"/>
    <b v="0"/>
    <x v="0"/>
    <x v="5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x v="0"/>
    <s v="USD"/>
    <n v="1255381140"/>
    <n v="1250630968"/>
    <b v="0"/>
    <n v="26"/>
    <b v="0"/>
    <x v="0"/>
    <x v="5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x v="0"/>
    <s v="USD"/>
    <n v="1273356960"/>
    <n v="1268255751"/>
    <b v="0"/>
    <n v="4"/>
    <b v="0"/>
    <x v="0"/>
    <x v="5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s v="failed"/>
    <x v="0"/>
    <s v="USD"/>
    <n v="1310189851"/>
    <n v="1307597851"/>
    <b v="0"/>
    <n v="0"/>
    <b v="0"/>
    <x v="0"/>
    <x v="5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s v="failed"/>
    <x v="0"/>
    <s v="USD"/>
    <n v="1332073025"/>
    <n v="1329484625"/>
    <b v="0"/>
    <n v="4"/>
    <b v="0"/>
    <x v="0"/>
    <x v="5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x v="1"/>
    <s v="GBP"/>
    <n v="1421498303"/>
    <n v="1418906303"/>
    <b v="0"/>
    <n v="9"/>
    <b v="0"/>
    <x v="0"/>
    <x v="5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x v="0"/>
    <s v="USD"/>
    <n v="1334097387"/>
    <n v="1328916987"/>
    <b v="0"/>
    <n v="5"/>
    <b v="0"/>
    <x v="0"/>
    <x v="5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x v="0"/>
    <s v="USD"/>
    <n v="1451010086"/>
    <n v="1447122086"/>
    <b v="0"/>
    <n v="14"/>
    <b v="0"/>
    <x v="0"/>
    <x v="5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s v="failed"/>
    <x v="0"/>
    <s v="USD"/>
    <n v="1376140520"/>
    <n v="1373548520"/>
    <b v="0"/>
    <n v="1"/>
    <b v="0"/>
    <x v="0"/>
    <x v="5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x v="0"/>
    <s v="USD"/>
    <n v="1350687657"/>
    <n v="1346799657"/>
    <b v="0"/>
    <n v="10"/>
    <b v="0"/>
    <x v="0"/>
    <x v="5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x v="0"/>
    <s v="USD"/>
    <n v="1337955240"/>
    <n v="1332808501"/>
    <b v="0"/>
    <n v="3"/>
    <b v="0"/>
    <x v="0"/>
    <x v="5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s v="failed"/>
    <x v="1"/>
    <s v="GBP"/>
    <n v="1435504170"/>
    <n v="1432912170"/>
    <b v="0"/>
    <n v="1"/>
    <b v="0"/>
    <x v="0"/>
    <x v="5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s v="failed"/>
    <x v="0"/>
    <s v="USD"/>
    <n v="1456805639"/>
    <n v="1454213639"/>
    <b v="0"/>
    <n v="0"/>
    <b v="0"/>
    <x v="0"/>
    <x v="5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s v="failed"/>
    <x v="0"/>
    <s v="USD"/>
    <n v="1365228982"/>
    <n v="1362640582"/>
    <b v="0"/>
    <n v="5"/>
    <b v="0"/>
    <x v="0"/>
    <x v="5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x v="0"/>
    <s v="USD"/>
    <n v="1479667727"/>
    <n v="1475776127"/>
    <b v="0"/>
    <n v="2"/>
    <b v="0"/>
    <x v="0"/>
    <x v="5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s v="failed"/>
    <x v="0"/>
    <s v="USD"/>
    <n v="1471244400"/>
    <n v="1467387705"/>
    <b v="0"/>
    <n v="68"/>
    <b v="0"/>
    <x v="0"/>
    <x v="5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s v="failed"/>
    <x v="5"/>
    <s v="CAD"/>
    <n v="1407595447"/>
    <n v="1405003447"/>
    <b v="0"/>
    <n v="3"/>
    <b v="0"/>
    <x v="0"/>
    <x v="5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s v="failed"/>
    <x v="0"/>
    <s v="USD"/>
    <n v="1451389601"/>
    <n v="1447933601"/>
    <b v="0"/>
    <n v="34"/>
    <b v="0"/>
    <x v="0"/>
    <x v="5"/>
    <n v="25"/>
    <n v="725.03"/>
    <x v="515"/>
    <d v="2015-12-29T11:46:41"/>
  </r>
  <r>
    <n v="516"/>
    <s v="Shipmates"/>
    <s v="A big brother style comedy animation series starring famous seafarers"/>
    <n v="5000"/>
    <n v="0"/>
    <s v="failed"/>
    <x v="1"/>
    <s v="GBP"/>
    <n v="1432752080"/>
    <n v="1427568080"/>
    <b v="0"/>
    <n v="0"/>
    <b v="0"/>
    <x v="0"/>
    <x v="5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x v="0"/>
    <s v="USD"/>
    <n v="1486046761"/>
    <n v="1483454761"/>
    <b v="0"/>
    <n v="3"/>
    <b v="0"/>
    <x v="0"/>
    <x v="5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s v="failed"/>
    <x v="0"/>
    <s v="USD"/>
    <n v="1441550760"/>
    <n v="1438958824"/>
    <b v="0"/>
    <n v="0"/>
    <b v="0"/>
    <x v="0"/>
    <x v="5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x v="0"/>
    <s v="USD"/>
    <n v="1354699421"/>
    <n v="1352107421"/>
    <b v="0"/>
    <n v="70"/>
    <b v="0"/>
    <x v="0"/>
    <x v="5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s v="successful"/>
    <x v="1"/>
    <s v="GBP"/>
    <n v="1449766261"/>
    <n v="1447174261"/>
    <b v="0"/>
    <n v="34"/>
    <b v="1"/>
    <x v="1"/>
    <x v="6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x v="0"/>
    <s v="USD"/>
    <n v="1477976340"/>
    <n v="1475460819"/>
    <b v="0"/>
    <n v="56"/>
    <b v="1"/>
    <x v="1"/>
    <x v="6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s v="successful"/>
    <x v="0"/>
    <s v="USD"/>
    <n v="1458518325"/>
    <n v="1456793925"/>
    <b v="0"/>
    <n v="31"/>
    <b v="1"/>
    <x v="1"/>
    <x v="6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x v="0"/>
    <s v="USD"/>
    <n v="1442805076"/>
    <n v="1440213076"/>
    <b v="0"/>
    <n v="84"/>
    <b v="1"/>
    <x v="1"/>
    <x v="6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s v="successful"/>
    <x v="1"/>
    <s v="GBP"/>
    <n v="1464801169"/>
    <n v="1462209169"/>
    <b v="0"/>
    <n v="130"/>
    <b v="1"/>
    <x v="1"/>
    <x v="6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x v="0"/>
    <s v="USD"/>
    <n v="1410601041"/>
    <n v="1406713041"/>
    <b v="0"/>
    <n v="12"/>
    <b v="1"/>
    <x v="1"/>
    <x v="6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s v="successful"/>
    <x v="1"/>
    <s v="GBP"/>
    <n v="1438966800"/>
    <n v="1436278344"/>
    <b v="0"/>
    <n v="23"/>
    <b v="1"/>
    <x v="1"/>
    <x v="6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x v="0"/>
    <s v="USD"/>
    <n v="1487347500"/>
    <n v="1484715366"/>
    <b v="0"/>
    <n v="158"/>
    <b v="1"/>
    <x v="1"/>
    <x v="6"/>
    <n v="101"/>
    <n v="63.83"/>
    <x v="527"/>
    <d v="2017-02-17T16:05:00"/>
  </r>
  <r>
    <n v="528"/>
    <s v="Devastated No Matter What"/>
    <s v="A Festival Backed Production of a Full-Length Play."/>
    <n v="1150"/>
    <n v="1330"/>
    <s v="successful"/>
    <x v="0"/>
    <s v="USD"/>
    <n v="1434921600"/>
    <n v="1433109907"/>
    <b v="0"/>
    <n v="30"/>
    <b v="1"/>
    <x v="1"/>
    <x v="6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x v="5"/>
    <s v="CAD"/>
    <n v="1484110800"/>
    <n v="1482281094"/>
    <b v="0"/>
    <n v="18"/>
    <b v="1"/>
    <x v="1"/>
    <x v="6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s v="successful"/>
    <x v="0"/>
    <s v="USD"/>
    <n v="1435111200"/>
    <n v="1433254268"/>
    <b v="0"/>
    <n v="29"/>
    <b v="1"/>
    <x v="1"/>
    <x v="6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x v="0"/>
    <s v="USD"/>
    <n v="1481957940"/>
    <n v="1478050429"/>
    <b v="0"/>
    <n v="31"/>
    <b v="1"/>
    <x v="1"/>
    <x v="6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s v="successful"/>
    <x v="0"/>
    <s v="USD"/>
    <n v="1463098208"/>
    <n v="1460506208"/>
    <b v="0"/>
    <n v="173"/>
    <b v="1"/>
    <x v="1"/>
    <x v="6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x v="1"/>
    <s v="GBP"/>
    <n v="1463394365"/>
    <n v="1461320765"/>
    <b v="0"/>
    <n v="17"/>
    <b v="1"/>
    <x v="1"/>
    <x v="6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x v="10"/>
    <s v="NOK"/>
    <n v="1446418800"/>
    <n v="1443036470"/>
    <b v="0"/>
    <n v="48"/>
    <b v="1"/>
    <x v="1"/>
    <x v="6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x v="1"/>
    <s v="GBP"/>
    <n v="1483707905"/>
    <n v="1481115905"/>
    <b v="0"/>
    <n v="59"/>
    <b v="1"/>
    <x v="1"/>
    <x v="6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x v="1"/>
    <s v="GBP"/>
    <n v="1438624800"/>
    <n v="1435133807"/>
    <b v="0"/>
    <n v="39"/>
    <b v="1"/>
    <x v="1"/>
    <x v="6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x v="0"/>
    <s v="USD"/>
    <n v="1446665191"/>
    <n v="1444069591"/>
    <b v="0"/>
    <n v="59"/>
    <b v="1"/>
    <x v="1"/>
    <x v="6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x v="0"/>
    <s v="USD"/>
    <n v="1463166263"/>
    <n v="1460574263"/>
    <b v="0"/>
    <n v="60"/>
    <b v="1"/>
    <x v="1"/>
    <x v="6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x v="1"/>
    <s v="GBP"/>
    <n v="1467681107"/>
    <n v="1465866707"/>
    <b v="0"/>
    <n v="20"/>
    <b v="1"/>
    <x v="1"/>
    <x v="6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x v="0"/>
    <s v="USD"/>
    <n v="1423078606"/>
    <n v="1420486606"/>
    <b v="0"/>
    <n v="1"/>
    <b v="0"/>
    <x v="2"/>
    <x v="7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s v="failed"/>
    <x v="0"/>
    <s v="USD"/>
    <n v="1446080834"/>
    <n v="1443488834"/>
    <b v="0"/>
    <n v="1"/>
    <b v="0"/>
    <x v="2"/>
    <x v="7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x v="0"/>
    <s v="USD"/>
    <n v="1462293716"/>
    <n v="1457113316"/>
    <b v="0"/>
    <n v="1"/>
    <b v="0"/>
    <x v="2"/>
    <x v="7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x v="2"/>
    <s v="AUD"/>
    <n v="1414807962"/>
    <n v="1412215962"/>
    <b v="0"/>
    <n v="2"/>
    <b v="0"/>
    <x v="2"/>
    <x v="7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x v="0"/>
    <s v="USD"/>
    <n v="1467647160"/>
    <n v="1465055160"/>
    <b v="0"/>
    <n v="2"/>
    <b v="0"/>
    <x v="2"/>
    <x v="7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x v="6"/>
    <s v="EUR"/>
    <n v="1447600389"/>
    <n v="1444140789"/>
    <b v="0"/>
    <n v="34"/>
    <b v="0"/>
    <x v="2"/>
    <x v="7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x v="0"/>
    <s v="USD"/>
    <n v="1445097715"/>
    <n v="1441209715"/>
    <b v="0"/>
    <n v="2"/>
    <b v="0"/>
    <x v="2"/>
    <x v="7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x v="1"/>
    <s v="GBP"/>
    <n v="1455122564"/>
    <n v="1452530564"/>
    <b v="0"/>
    <n v="0"/>
    <b v="0"/>
    <x v="2"/>
    <x v="7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x v="1"/>
    <s v="GBP"/>
    <n v="1446154848"/>
    <n v="1443562848"/>
    <b v="0"/>
    <n v="1"/>
    <b v="0"/>
    <x v="2"/>
    <x v="7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x v="1"/>
    <s v="GBP"/>
    <n v="1436368622"/>
    <n v="1433776622"/>
    <b v="0"/>
    <n v="8"/>
    <b v="0"/>
    <x v="2"/>
    <x v="7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x v="5"/>
    <s v="CAD"/>
    <n v="1485838800"/>
    <n v="1484756245"/>
    <b v="0"/>
    <n v="4"/>
    <b v="0"/>
    <x v="2"/>
    <x v="7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x v="0"/>
    <s v="USD"/>
    <n v="1438451580"/>
    <n v="1434609424"/>
    <b v="0"/>
    <n v="28"/>
    <b v="0"/>
    <x v="2"/>
    <x v="7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s v="failed"/>
    <x v="5"/>
    <s v="CAD"/>
    <n v="1452350896"/>
    <n v="1447166896"/>
    <b v="0"/>
    <n v="0"/>
    <b v="0"/>
    <x v="2"/>
    <x v="7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s v="failed"/>
    <x v="0"/>
    <s v="USD"/>
    <n v="1415988991"/>
    <n v="1413393391"/>
    <b v="0"/>
    <n v="6"/>
    <b v="0"/>
    <x v="2"/>
    <x v="7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x v="0"/>
    <s v="USD"/>
    <n v="1413735972"/>
    <n v="1411143972"/>
    <b v="0"/>
    <n v="22"/>
    <b v="0"/>
    <x v="2"/>
    <x v="7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x v="1"/>
    <s v="GBP"/>
    <n v="1465720143"/>
    <n v="1463128143"/>
    <b v="0"/>
    <n v="0"/>
    <b v="0"/>
    <x v="2"/>
    <x v="7"/>
    <n v="0"/>
    <n v="0"/>
    <x v="555"/>
    <d v="2016-06-12T08:29:03"/>
  </r>
  <r>
    <n v="556"/>
    <s v="Braille Academy"/>
    <s v="An educational platform for learning Unified English Braille Code"/>
    <n v="8000"/>
    <n v="200"/>
    <s v="failed"/>
    <x v="0"/>
    <s v="USD"/>
    <n v="1452112717"/>
    <n v="1449520717"/>
    <b v="0"/>
    <n v="1"/>
    <b v="0"/>
    <x v="2"/>
    <x v="7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x v="12"/>
    <s v="EUR"/>
    <n v="1480721803"/>
    <n v="1478126203"/>
    <b v="0"/>
    <n v="20"/>
    <b v="0"/>
    <x v="2"/>
    <x v="7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x v="0"/>
    <s v="USD"/>
    <n v="1427227905"/>
    <n v="1424639505"/>
    <b v="0"/>
    <n v="0"/>
    <b v="0"/>
    <x v="2"/>
    <x v="7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x v="0"/>
    <s v="USD"/>
    <n v="1449989260"/>
    <n v="1447397260"/>
    <b v="0"/>
    <n v="1"/>
    <b v="0"/>
    <x v="2"/>
    <x v="7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x v="5"/>
    <s v="CAD"/>
    <n v="1418841045"/>
    <n v="1416249045"/>
    <b v="0"/>
    <n v="3"/>
    <b v="0"/>
    <x v="2"/>
    <x v="7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s v="failed"/>
    <x v="0"/>
    <s v="USD"/>
    <n v="1445874513"/>
    <n v="1442850513"/>
    <b v="0"/>
    <n v="2"/>
    <b v="0"/>
    <x v="2"/>
    <x v="7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x v="9"/>
    <s v="EUR"/>
    <n v="1482052815"/>
    <n v="1479460815"/>
    <b v="0"/>
    <n v="0"/>
    <b v="0"/>
    <x v="2"/>
    <x v="7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x v="2"/>
    <s v="AUD"/>
    <n v="1424137247"/>
    <n v="1421545247"/>
    <b v="0"/>
    <n v="2"/>
    <b v="0"/>
    <x v="2"/>
    <x v="7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s v="failed"/>
    <x v="6"/>
    <s v="EUR"/>
    <n v="1457822275"/>
    <n v="1455230275"/>
    <b v="0"/>
    <n v="1"/>
    <b v="0"/>
    <x v="2"/>
    <x v="7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s v="failed"/>
    <x v="1"/>
    <s v="GBP"/>
    <n v="1436554249"/>
    <n v="1433962249"/>
    <b v="0"/>
    <n v="0"/>
    <b v="0"/>
    <x v="2"/>
    <x v="7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x v="0"/>
    <s v="USD"/>
    <n v="1468513533"/>
    <n v="1465921533"/>
    <b v="0"/>
    <n v="1"/>
    <b v="0"/>
    <x v="2"/>
    <x v="7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x v="0"/>
    <s v="USD"/>
    <n v="1420143194"/>
    <n v="1417551194"/>
    <b v="0"/>
    <n v="0"/>
    <b v="0"/>
    <x v="2"/>
    <x v="7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x v="4"/>
    <s v="NZD"/>
    <n v="1452942000"/>
    <n v="1449785223"/>
    <b v="0"/>
    <n v="5"/>
    <b v="0"/>
    <x v="2"/>
    <x v="7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s v="failed"/>
    <x v="5"/>
    <s v="CAD"/>
    <n v="1451679612"/>
    <n v="1449087612"/>
    <b v="0"/>
    <n v="1"/>
    <b v="0"/>
    <x v="2"/>
    <x v="7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s v="failed"/>
    <x v="0"/>
    <s v="USD"/>
    <n v="1455822569"/>
    <n v="1453230569"/>
    <b v="0"/>
    <n v="1"/>
    <b v="0"/>
    <x v="2"/>
    <x v="7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s v="failed"/>
    <x v="0"/>
    <s v="USD"/>
    <n v="1437969540"/>
    <n v="1436297723"/>
    <b v="0"/>
    <n v="2"/>
    <b v="0"/>
    <x v="2"/>
    <x v="7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x v="0"/>
    <s v="USD"/>
    <n v="1446660688"/>
    <n v="1444065088"/>
    <b v="0"/>
    <n v="0"/>
    <b v="0"/>
    <x v="2"/>
    <x v="7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x v="0"/>
    <s v="USD"/>
    <n v="1421543520"/>
    <n v="1416445931"/>
    <b v="0"/>
    <n v="9"/>
    <b v="0"/>
    <x v="2"/>
    <x v="7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x v="1"/>
    <s v="GBP"/>
    <n v="1476873507"/>
    <n v="1474281507"/>
    <b v="0"/>
    <n v="4"/>
    <b v="0"/>
    <x v="2"/>
    <x v="7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x v="12"/>
    <s v="EUR"/>
    <n v="1434213443"/>
    <n v="1431621443"/>
    <b v="0"/>
    <n v="4"/>
    <b v="0"/>
    <x v="2"/>
    <x v="7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s v="failed"/>
    <x v="0"/>
    <s v="USD"/>
    <n v="1427537952"/>
    <n v="1422357552"/>
    <b v="0"/>
    <n v="1"/>
    <b v="0"/>
    <x v="2"/>
    <x v="7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s v="failed"/>
    <x v="0"/>
    <s v="USD"/>
    <n v="1463753302"/>
    <n v="1458569302"/>
    <b v="0"/>
    <n v="1"/>
    <b v="0"/>
    <x v="2"/>
    <x v="7"/>
    <n v="0"/>
    <n v="10"/>
    <x v="577"/>
    <d v="2016-05-20T14:08:22"/>
  </r>
  <r>
    <n v="578"/>
    <s v="weBuy Crowdsourced Shopping"/>
    <s v="weBuy trade built on technology and Crowd Sourced Power"/>
    <n v="125000"/>
    <n v="14"/>
    <s v="failed"/>
    <x v="1"/>
    <s v="GBP"/>
    <n v="1441633993"/>
    <n v="1439560393"/>
    <b v="0"/>
    <n v="7"/>
    <b v="0"/>
    <x v="2"/>
    <x v="7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s v="failed"/>
    <x v="0"/>
    <s v="USD"/>
    <n v="1419539223"/>
    <n v="1416947223"/>
    <b v="0"/>
    <n v="5"/>
    <b v="0"/>
    <x v="2"/>
    <x v="7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s v="failed"/>
    <x v="0"/>
    <s v="USD"/>
    <n v="1474580867"/>
    <n v="1471988867"/>
    <b v="0"/>
    <n v="1"/>
    <b v="0"/>
    <x v="2"/>
    <x v="7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s v="failed"/>
    <x v="0"/>
    <s v="USD"/>
    <n v="1438474704"/>
    <n v="1435882704"/>
    <b v="0"/>
    <n v="0"/>
    <b v="0"/>
    <x v="2"/>
    <x v="7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x v="0"/>
    <s v="USD"/>
    <n v="1426442400"/>
    <n v="1424454319"/>
    <b v="0"/>
    <n v="0"/>
    <b v="0"/>
    <x v="2"/>
    <x v="7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s v="failed"/>
    <x v="0"/>
    <s v="USD"/>
    <n v="1426800687"/>
    <n v="1424212287"/>
    <b v="0"/>
    <n v="1"/>
    <b v="0"/>
    <x v="2"/>
    <x v="7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s v="failed"/>
    <x v="0"/>
    <s v="USD"/>
    <n v="1426522316"/>
    <n v="1423933916"/>
    <b v="0"/>
    <n v="2"/>
    <b v="0"/>
    <x v="2"/>
    <x v="7"/>
    <n v="1"/>
    <n v="5"/>
    <x v="584"/>
    <d v="2015-03-16T16:11:56"/>
  </r>
  <r>
    <n v="585"/>
    <s v="Link Card"/>
    <s v="SAVE UP TO 40% WHEN YOU SPEND!_x000a__x000a_PRE-ORDER YOUR LINK CARD TODAY"/>
    <n v="9000"/>
    <n v="0"/>
    <s v="failed"/>
    <x v="1"/>
    <s v="GBP"/>
    <n v="1448928000"/>
    <n v="1444123377"/>
    <b v="0"/>
    <n v="0"/>
    <b v="0"/>
    <x v="2"/>
    <x v="7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s v="failed"/>
    <x v="0"/>
    <s v="USD"/>
    <n v="1424032207"/>
    <n v="1421440207"/>
    <b v="0"/>
    <n v="4"/>
    <b v="0"/>
    <x v="2"/>
    <x v="7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x v="5"/>
    <s v="CAD"/>
    <n v="1429207833"/>
    <n v="1426615833"/>
    <b v="0"/>
    <n v="7"/>
    <b v="0"/>
    <x v="2"/>
    <x v="7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x v="13"/>
    <s v="EUR"/>
    <n v="1479410886"/>
    <n v="1474223286"/>
    <b v="0"/>
    <n v="2"/>
    <b v="0"/>
    <x v="2"/>
    <x v="7"/>
    <n v="3"/>
    <n v="150.5"/>
    <x v="588"/>
    <d v="2016-11-17T19:28:06"/>
  </r>
  <r>
    <n v="589"/>
    <s v="Get Neighborly"/>
    <s v="Services closer than you think..."/>
    <n v="7500"/>
    <n v="1"/>
    <s v="failed"/>
    <x v="0"/>
    <s v="USD"/>
    <n v="1436366699"/>
    <n v="1435070699"/>
    <b v="0"/>
    <n v="1"/>
    <b v="0"/>
    <x v="2"/>
    <x v="7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x v="1"/>
    <s v="GBP"/>
    <n v="1454936460"/>
    <n v="1452259131"/>
    <b v="0"/>
    <n v="9"/>
    <b v="0"/>
    <x v="2"/>
    <x v="7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x v="0"/>
    <s v="USD"/>
    <n v="1437570130"/>
    <n v="1434978130"/>
    <b v="0"/>
    <n v="2"/>
    <b v="0"/>
    <x v="2"/>
    <x v="7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s v="failed"/>
    <x v="0"/>
    <s v="USD"/>
    <n v="1417584860"/>
    <n v="1414992860"/>
    <b v="0"/>
    <n v="1"/>
    <b v="0"/>
    <x v="2"/>
    <x v="7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x v="1"/>
    <s v="GBP"/>
    <n v="1428333345"/>
    <n v="1425744945"/>
    <b v="0"/>
    <n v="7"/>
    <b v="0"/>
    <x v="2"/>
    <x v="7"/>
    <n v="23"/>
    <n v="16.43"/>
    <x v="593"/>
    <d v="2015-04-06T15:15:45"/>
  </r>
  <r>
    <n v="594"/>
    <s v="Unleashed Fitness"/>
    <s v="Creating a fitness site that will change the fitness game forever!"/>
    <n v="25000"/>
    <n v="26"/>
    <s v="failed"/>
    <x v="0"/>
    <s v="USD"/>
    <n v="1460832206"/>
    <n v="1458240206"/>
    <b v="0"/>
    <n v="2"/>
    <b v="0"/>
    <x v="2"/>
    <x v="7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s v="failed"/>
    <x v="0"/>
    <s v="USD"/>
    <n v="1430703638"/>
    <n v="1426815638"/>
    <b v="0"/>
    <n v="8"/>
    <b v="0"/>
    <x v="2"/>
    <x v="7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s v="failed"/>
    <x v="0"/>
    <s v="USD"/>
    <n v="1478122292"/>
    <n v="1475530292"/>
    <b v="0"/>
    <n v="2"/>
    <b v="0"/>
    <x v="2"/>
    <x v="7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x v="0"/>
    <s v="USD"/>
    <n v="1469980800"/>
    <n v="1466787335"/>
    <b v="0"/>
    <n v="2"/>
    <b v="0"/>
    <x v="2"/>
    <x v="7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s v="failed"/>
    <x v="0"/>
    <s v="USD"/>
    <n v="1417737781"/>
    <n v="1415145781"/>
    <b v="0"/>
    <n v="7"/>
    <b v="0"/>
    <x v="2"/>
    <x v="7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s v="failed"/>
    <x v="0"/>
    <s v="USD"/>
    <n v="1425827760"/>
    <n v="1423769402"/>
    <b v="0"/>
    <n v="2"/>
    <b v="0"/>
    <x v="2"/>
    <x v="7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s v="canceled"/>
    <x v="0"/>
    <s v="USD"/>
    <n v="1431198562"/>
    <n v="1426014562"/>
    <b v="0"/>
    <n v="1"/>
    <b v="0"/>
    <x v="2"/>
    <x v="7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x v="5"/>
    <s v="CAD"/>
    <n v="1419626139"/>
    <n v="1417034139"/>
    <b v="0"/>
    <n v="6"/>
    <b v="0"/>
    <x v="2"/>
    <x v="7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x v="0"/>
    <s v="USD"/>
    <n v="1434654215"/>
    <n v="1432062215"/>
    <b v="0"/>
    <n v="0"/>
    <b v="0"/>
    <x v="2"/>
    <x v="7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x v="0"/>
    <s v="USD"/>
    <n v="1408029623"/>
    <n v="1405437623"/>
    <b v="0"/>
    <n v="13"/>
    <b v="0"/>
    <x v="2"/>
    <x v="7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x v="0"/>
    <s v="USD"/>
    <n v="1409187056"/>
    <n v="1406595056"/>
    <b v="0"/>
    <n v="0"/>
    <b v="0"/>
    <x v="2"/>
    <x v="7"/>
    <n v="0"/>
    <n v="0"/>
    <x v="604"/>
    <d v="2014-08-28T00:50:56"/>
  </r>
  <r>
    <n v="605"/>
    <s v="Teach Your Parents iPad (Canceled)"/>
    <s v="An iPad support care package for your parents / seniors."/>
    <n v="5000"/>
    <n v="131"/>
    <s v="canceled"/>
    <x v="0"/>
    <s v="USD"/>
    <n v="1440318908"/>
    <n v="1436430908"/>
    <b v="0"/>
    <n v="8"/>
    <b v="0"/>
    <x v="2"/>
    <x v="7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x v="9"/>
    <s v="EUR"/>
    <n v="1432479600"/>
    <n v="1428507409"/>
    <b v="0"/>
    <n v="1"/>
    <b v="0"/>
    <x v="2"/>
    <x v="7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x v="0"/>
    <s v="USD"/>
    <n v="1448225336"/>
    <n v="1445629736"/>
    <b v="0"/>
    <n v="0"/>
    <b v="0"/>
    <x v="2"/>
    <x v="7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x v="0"/>
    <s v="USD"/>
    <n v="1434405980"/>
    <n v="1431813980"/>
    <b v="0"/>
    <n v="5"/>
    <b v="0"/>
    <x v="2"/>
    <x v="7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x v="1"/>
    <s v="GBP"/>
    <n v="1448761744"/>
    <n v="1446166144"/>
    <b v="0"/>
    <n v="1"/>
    <b v="0"/>
    <x v="2"/>
    <x v="7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s v="canceled"/>
    <x v="0"/>
    <s v="USD"/>
    <n v="1429732586"/>
    <n v="1427140586"/>
    <b v="0"/>
    <n v="0"/>
    <b v="0"/>
    <x v="2"/>
    <x v="7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x v="6"/>
    <s v="EUR"/>
    <n v="1453210037"/>
    <n v="1448026037"/>
    <b v="0"/>
    <n v="0"/>
    <b v="0"/>
    <x v="2"/>
    <x v="7"/>
    <n v="0"/>
    <n v="0"/>
    <x v="611"/>
    <d v="2016-01-19T13:27:17"/>
  </r>
  <r>
    <n v="612"/>
    <s v="Web Streaming 2.0 (Canceled)"/>
    <s v="A Fast and Reliable new Web platform to stream videos from Internet"/>
    <n v="10000"/>
    <n v="0"/>
    <s v="canceled"/>
    <x v="13"/>
    <s v="EUR"/>
    <n v="1472777146"/>
    <n v="1470185146"/>
    <b v="0"/>
    <n v="0"/>
    <b v="0"/>
    <x v="2"/>
    <x v="7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x v="0"/>
    <s v="USD"/>
    <n v="1443675540"/>
    <n v="1441022120"/>
    <b v="0"/>
    <n v="121"/>
    <b v="0"/>
    <x v="2"/>
    <x v="7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x v="0"/>
    <s v="USD"/>
    <n v="1466731740"/>
    <n v="1464139740"/>
    <b v="0"/>
    <n v="0"/>
    <b v="0"/>
    <x v="2"/>
    <x v="7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x v="4"/>
    <s v="NZD"/>
    <n v="1443149759"/>
    <n v="1440557759"/>
    <b v="0"/>
    <n v="0"/>
    <b v="0"/>
    <x v="2"/>
    <x v="7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x v="6"/>
    <s v="EUR"/>
    <n v="1488013307"/>
    <n v="1485421307"/>
    <b v="0"/>
    <n v="0"/>
    <b v="0"/>
    <x v="2"/>
    <x v="7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x v="1"/>
    <s v="GBP"/>
    <n v="1431072843"/>
    <n v="1427184843"/>
    <b v="0"/>
    <n v="3"/>
    <b v="0"/>
    <x v="2"/>
    <x v="7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s v="canceled"/>
    <x v="0"/>
    <s v="USD"/>
    <n v="1449689203"/>
    <n v="1447097203"/>
    <b v="0"/>
    <n v="0"/>
    <b v="0"/>
    <x v="2"/>
    <x v="7"/>
    <n v="0"/>
    <n v="0"/>
    <x v="618"/>
    <d v="2015-12-09T19:26:43"/>
  </r>
  <r>
    <n v="619"/>
    <s v="Big Data (Canceled)"/>
    <s v="Big Data Sets for researchers interested in improving the quality of life."/>
    <n v="2500000"/>
    <n v="1"/>
    <s v="canceled"/>
    <x v="0"/>
    <s v="USD"/>
    <n v="1416933390"/>
    <n v="1411745790"/>
    <b v="0"/>
    <n v="1"/>
    <b v="0"/>
    <x v="2"/>
    <x v="7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x v="5"/>
    <s v="CAD"/>
    <n v="1408986738"/>
    <n v="1405098738"/>
    <b v="0"/>
    <n v="1"/>
    <b v="0"/>
    <x v="2"/>
    <x v="7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x v="0"/>
    <s v="USD"/>
    <n v="1467934937"/>
    <n v="1465342937"/>
    <b v="0"/>
    <n v="3"/>
    <b v="0"/>
    <x v="2"/>
    <x v="7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x v="0"/>
    <s v="USD"/>
    <n v="1467398138"/>
    <n v="1465670138"/>
    <b v="0"/>
    <n v="9"/>
    <b v="0"/>
    <x v="2"/>
    <x v="7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x v="2"/>
    <s v="AUD"/>
    <n v="1432771997"/>
    <n v="1430179997"/>
    <b v="0"/>
    <n v="0"/>
    <b v="0"/>
    <x v="2"/>
    <x v="7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s v="canceled"/>
    <x v="0"/>
    <s v="USD"/>
    <n v="1431647041"/>
    <n v="1429055041"/>
    <b v="0"/>
    <n v="0"/>
    <b v="0"/>
    <x v="2"/>
    <x v="7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x v="5"/>
    <s v="CAD"/>
    <n v="1490560177"/>
    <n v="1487971777"/>
    <b v="0"/>
    <n v="0"/>
    <b v="0"/>
    <x v="2"/>
    <x v="7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x v="0"/>
    <s v="USD"/>
    <n v="1439644920"/>
    <n v="1436793939"/>
    <b v="0"/>
    <n v="39"/>
    <b v="0"/>
    <x v="2"/>
    <x v="7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x v="11"/>
    <s v="SEK"/>
    <n v="1457996400"/>
    <n v="1452842511"/>
    <b v="0"/>
    <n v="1"/>
    <b v="0"/>
    <x v="2"/>
    <x v="7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x v="0"/>
    <s v="USD"/>
    <n v="1405269457"/>
    <n v="1402677457"/>
    <b v="0"/>
    <n v="0"/>
    <b v="0"/>
    <x v="2"/>
    <x v="7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x v="2"/>
    <s v="AUD"/>
    <n v="1463239108"/>
    <n v="1460647108"/>
    <b v="0"/>
    <n v="3"/>
    <b v="0"/>
    <x v="2"/>
    <x v="7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x v="0"/>
    <s v="USD"/>
    <n v="1441516200"/>
    <n v="1438959121"/>
    <b v="0"/>
    <n v="1"/>
    <b v="0"/>
    <x v="2"/>
    <x v="7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s v="canceled"/>
    <x v="5"/>
    <s v="CAD"/>
    <n v="1464460329"/>
    <n v="1461954729"/>
    <b v="0"/>
    <n v="9"/>
    <b v="0"/>
    <x v="2"/>
    <x v="7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s v="canceled"/>
    <x v="9"/>
    <s v="EUR"/>
    <n v="1448470165"/>
    <n v="1445874565"/>
    <b v="0"/>
    <n v="0"/>
    <b v="0"/>
    <x v="2"/>
    <x v="7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x v="0"/>
    <s v="USD"/>
    <n v="1466204400"/>
    <n v="1463469062"/>
    <b v="0"/>
    <n v="25"/>
    <b v="0"/>
    <x v="2"/>
    <x v="7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s v="canceled"/>
    <x v="0"/>
    <s v="USD"/>
    <n v="1424989029"/>
    <n v="1422397029"/>
    <b v="0"/>
    <n v="1"/>
    <b v="0"/>
    <x v="2"/>
    <x v="7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s v="canceled"/>
    <x v="0"/>
    <s v="USD"/>
    <n v="1428804762"/>
    <n v="1426212762"/>
    <b v="0"/>
    <n v="1"/>
    <b v="0"/>
    <x v="2"/>
    <x v="7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s v="canceled"/>
    <x v="1"/>
    <s v="GBP"/>
    <n v="1433587620"/>
    <n v="1430996150"/>
    <b v="0"/>
    <n v="1"/>
    <b v="0"/>
    <x v="2"/>
    <x v="7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x v="1"/>
    <s v="GBP"/>
    <n v="1488063840"/>
    <n v="1485558318"/>
    <b v="0"/>
    <n v="0"/>
    <b v="0"/>
    <x v="2"/>
    <x v="7"/>
    <n v="0"/>
    <n v="0"/>
    <x v="637"/>
    <d v="2017-02-25T23:04:00"/>
  </r>
  <r>
    <n v="638"/>
    <s v="W (Canceled)"/>
    <s v="O0"/>
    <n v="200000"/>
    <n v="18"/>
    <s v="canceled"/>
    <x v="12"/>
    <s v="EUR"/>
    <n v="1490447662"/>
    <n v="1485267262"/>
    <b v="0"/>
    <n v="6"/>
    <b v="0"/>
    <x v="2"/>
    <x v="7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s v="canceled"/>
    <x v="0"/>
    <s v="USD"/>
    <n v="1413208795"/>
    <n v="1408024795"/>
    <b v="0"/>
    <n v="1"/>
    <b v="0"/>
    <x v="2"/>
    <x v="7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x v="6"/>
    <s v="EUR"/>
    <n v="1480028400"/>
    <n v="1478685915"/>
    <b v="0"/>
    <n v="2"/>
    <b v="1"/>
    <x v="2"/>
    <x v="8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x v="0"/>
    <s v="USD"/>
    <n v="1439473248"/>
    <n v="1436881248"/>
    <b v="0"/>
    <n v="315"/>
    <b v="1"/>
    <x v="2"/>
    <x v="8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x v="12"/>
    <s v="EUR"/>
    <n v="1439998674"/>
    <n v="1436888274"/>
    <b v="0"/>
    <n v="2174"/>
    <b v="1"/>
    <x v="2"/>
    <x v="8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s v="successful"/>
    <x v="0"/>
    <s v="USD"/>
    <n v="1433085875"/>
    <n v="1428333875"/>
    <b v="0"/>
    <n v="152"/>
    <b v="1"/>
    <x v="2"/>
    <x v="8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x v="0"/>
    <s v="USD"/>
    <n v="1414544400"/>
    <n v="1410883139"/>
    <b v="0"/>
    <n v="1021"/>
    <b v="1"/>
    <x v="2"/>
    <x v="8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s v="successful"/>
    <x v="0"/>
    <s v="USD"/>
    <n v="1470962274"/>
    <n v="1468370274"/>
    <b v="0"/>
    <n v="237"/>
    <b v="1"/>
    <x v="2"/>
    <x v="8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x v="0"/>
    <s v="USD"/>
    <n v="1407788867"/>
    <n v="1405196867"/>
    <b v="0"/>
    <n v="27"/>
    <b v="1"/>
    <x v="2"/>
    <x v="8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x v="5"/>
    <s v="CAD"/>
    <n v="1458235549"/>
    <n v="1455647149"/>
    <b v="0"/>
    <n v="17"/>
    <b v="1"/>
    <x v="2"/>
    <x v="8"/>
    <n v="107"/>
    <n v="125.94"/>
    <x v="647"/>
    <d v="2016-03-17T17:25:49"/>
  </r>
  <r>
    <n v="648"/>
    <s v="Audio Jacket"/>
    <s v="Get ready for the next product that you canâ€™t live without"/>
    <n v="35000"/>
    <n v="44388"/>
    <s v="successful"/>
    <x v="0"/>
    <s v="USD"/>
    <n v="1413304708"/>
    <n v="1410280708"/>
    <b v="0"/>
    <n v="27"/>
    <b v="1"/>
    <x v="2"/>
    <x v="8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s v="successful"/>
    <x v="0"/>
    <s v="USD"/>
    <n v="1410904413"/>
    <n v="1409090013"/>
    <b v="0"/>
    <n v="82"/>
    <b v="1"/>
    <x v="2"/>
    <x v="8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x v="0"/>
    <s v="USD"/>
    <n v="1418953984"/>
    <n v="1413766384"/>
    <b v="0"/>
    <n v="48"/>
    <b v="1"/>
    <x v="2"/>
    <x v="8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x v="0"/>
    <s v="USD"/>
    <n v="1418430311"/>
    <n v="1415838311"/>
    <b v="0"/>
    <n v="105"/>
    <b v="1"/>
    <x v="2"/>
    <x v="8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x v="0"/>
    <s v="USD"/>
    <n v="1480613650"/>
    <n v="1478018050"/>
    <b v="0"/>
    <n v="28"/>
    <b v="1"/>
    <x v="2"/>
    <x v="8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x v="0"/>
    <s v="USD"/>
    <n v="1440082240"/>
    <n v="1436885440"/>
    <b v="0"/>
    <n v="1107"/>
    <b v="1"/>
    <x v="2"/>
    <x v="8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x v="0"/>
    <s v="USD"/>
    <n v="1436396313"/>
    <n v="1433804313"/>
    <b v="0"/>
    <n v="1013"/>
    <b v="1"/>
    <x v="2"/>
    <x v="8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s v="successful"/>
    <x v="0"/>
    <s v="USD"/>
    <n v="1426197512"/>
    <n v="1423609112"/>
    <b v="0"/>
    <n v="274"/>
    <b v="1"/>
    <x v="2"/>
    <x v="8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x v="0"/>
    <s v="USD"/>
    <n v="1460917119"/>
    <n v="1455736719"/>
    <b v="0"/>
    <n v="87"/>
    <b v="1"/>
    <x v="2"/>
    <x v="8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x v="0"/>
    <s v="USD"/>
    <n v="1450901872"/>
    <n v="1448309872"/>
    <b v="0"/>
    <n v="99"/>
    <b v="1"/>
    <x v="2"/>
    <x v="8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x v="0"/>
    <s v="USD"/>
    <n v="1437933600"/>
    <n v="1435117889"/>
    <b v="0"/>
    <n v="276"/>
    <b v="1"/>
    <x v="2"/>
    <x v="8"/>
    <n v="104"/>
    <n v="109.34"/>
    <x v="658"/>
    <d v="2015-07-26T18:00:00"/>
  </r>
  <r>
    <n v="659"/>
    <s v="Lulu Watch Designs - Apple Watch"/>
    <s v="Sync up your lifestyle"/>
    <n v="3000"/>
    <n v="3017"/>
    <s v="successful"/>
    <x v="0"/>
    <s v="USD"/>
    <n v="1440339295"/>
    <n v="1437747295"/>
    <b v="0"/>
    <n v="21"/>
    <b v="1"/>
    <x v="2"/>
    <x v="8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x v="0"/>
    <s v="USD"/>
    <n v="1415558879"/>
    <n v="1412963279"/>
    <b v="0"/>
    <n v="18"/>
    <b v="0"/>
    <x v="2"/>
    <x v="8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s v="failed"/>
    <x v="0"/>
    <s v="USD"/>
    <n v="1477236559"/>
    <n v="1474644559"/>
    <b v="0"/>
    <n v="9"/>
    <b v="0"/>
    <x v="2"/>
    <x v="8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s v="failed"/>
    <x v="0"/>
    <s v="USD"/>
    <n v="1421404247"/>
    <n v="1418812247"/>
    <b v="0"/>
    <n v="4"/>
    <b v="0"/>
    <x v="2"/>
    <x v="8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x v="8"/>
    <s v="DKK"/>
    <n v="1437250456"/>
    <n v="1434658456"/>
    <b v="0"/>
    <n v="7"/>
    <b v="0"/>
    <x v="2"/>
    <x v="8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s v="failed"/>
    <x v="0"/>
    <s v="USD"/>
    <n v="1428940775"/>
    <n v="1426348775"/>
    <b v="0"/>
    <n v="29"/>
    <b v="0"/>
    <x v="2"/>
    <x v="8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x v="0"/>
    <s v="USD"/>
    <n v="1484327061"/>
    <n v="1479143061"/>
    <b v="0"/>
    <n v="12"/>
    <b v="0"/>
    <x v="2"/>
    <x v="8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s v="failed"/>
    <x v="0"/>
    <s v="USD"/>
    <n v="1408305498"/>
    <n v="1405713498"/>
    <b v="0"/>
    <n v="4"/>
    <b v="0"/>
    <x v="2"/>
    <x v="8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x v="13"/>
    <s v="EUR"/>
    <n v="1477731463"/>
    <n v="1474275463"/>
    <b v="0"/>
    <n v="28"/>
    <b v="0"/>
    <x v="2"/>
    <x v="8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x v="0"/>
    <s v="USD"/>
    <n v="1431374222"/>
    <n v="1427486222"/>
    <b v="0"/>
    <n v="25"/>
    <b v="0"/>
    <x v="2"/>
    <x v="8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s v="failed"/>
    <x v="11"/>
    <s v="SEK"/>
    <n v="1467817258"/>
    <n v="1465225258"/>
    <b v="0"/>
    <n v="28"/>
    <b v="0"/>
    <x v="2"/>
    <x v="8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x v="13"/>
    <s v="EUR"/>
    <n v="1466323800"/>
    <n v="1463418120"/>
    <b v="0"/>
    <n v="310"/>
    <b v="0"/>
    <x v="2"/>
    <x v="8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x v="0"/>
    <s v="USD"/>
    <n v="1421208000"/>
    <n v="1418315852"/>
    <b v="0"/>
    <n v="15"/>
    <b v="0"/>
    <x v="2"/>
    <x v="8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x v="0"/>
    <s v="USD"/>
    <n v="1420088340"/>
    <n v="1417410964"/>
    <b v="0"/>
    <n v="215"/>
    <b v="0"/>
    <x v="2"/>
    <x v="8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x v="0"/>
    <s v="USD"/>
    <n v="1409602217"/>
    <n v="1405714217"/>
    <b v="0"/>
    <n v="3"/>
    <b v="0"/>
    <x v="2"/>
    <x v="8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s v="failed"/>
    <x v="0"/>
    <s v="USD"/>
    <n v="1407811627"/>
    <n v="1402627627"/>
    <b v="0"/>
    <n v="2"/>
    <b v="0"/>
    <x v="2"/>
    <x v="8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x v="0"/>
    <s v="USD"/>
    <n v="1420095540"/>
    <n v="1417558804"/>
    <b v="0"/>
    <n v="26"/>
    <b v="0"/>
    <x v="2"/>
    <x v="8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x v="5"/>
    <s v="CAD"/>
    <n v="1423333581"/>
    <n v="1420741581"/>
    <b v="0"/>
    <n v="24"/>
    <b v="0"/>
    <x v="2"/>
    <x v="8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x v="13"/>
    <s v="EUR"/>
    <n v="1467106895"/>
    <n v="1463218895"/>
    <b v="0"/>
    <n v="96"/>
    <b v="0"/>
    <x v="2"/>
    <x v="8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x v="0"/>
    <s v="USD"/>
    <n v="1463821338"/>
    <n v="1461229338"/>
    <b v="0"/>
    <n v="17"/>
    <b v="0"/>
    <x v="2"/>
    <x v="8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x v="0"/>
    <s v="USD"/>
    <n v="1472920909"/>
    <n v="1467736909"/>
    <b v="0"/>
    <n v="94"/>
    <b v="0"/>
    <x v="2"/>
    <x v="8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x v="0"/>
    <s v="USD"/>
    <n v="1410955331"/>
    <n v="1407931331"/>
    <b v="0"/>
    <n v="129"/>
    <b v="0"/>
    <x v="2"/>
    <x v="8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x v="0"/>
    <s v="USD"/>
    <n v="1477509604"/>
    <n v="1474917604"/>
    <b v="0"/>
    <n v="1"/>
    <b v="0"/>
    <x v="2"/>
    <x v="8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s v="failed"/>
    <x v="0"/>
    <s v="USD"/>
    <n v="1489512122"/>
    <n v="1486923722"/>
    <b v="0"/>
    <n v="4"/>
    <b v="0"/>
    <x v="2"/>
    <x v="8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x v="0"/>
    <s v="USD"/>
    <n v="1477949764"/>
    <n v="1474493764"/>
    <b v="0"/>
    <n v="3"/>
    <b v="0"/>
    <x v="2"/>
    <x v="8"/>
    <n v="1"/>
    <n v="99.33"/>
    <x v="683"/>
    <d v="2016-10-31T21:36:04"/>
  </r>
  <r>
    <n v="684"/>
    <s v="Arcus Motion Analyzer | The Versatile Smart Ring"/>
    <s v="Arcus gives your fingers super powers."/>
    <n v="320000"/>
    <n v="23948"/>
    <s v="failed"/>
    <x v="0"/>
    <s v="USD"/>
    <n v="1406257200"/>
    <n v="1403176891"/>
    <b v="0"/>
    <n v="135"/>
    <b v="0"/>
    <x v="2"/>
    <x v="8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x v="0"/>
    <s v="USD"/>
    <n v="1421095672"/>
    <n v="1417207672"/>
    <b v="0"/>
    <n v="10"/>
    <b v="0"/>
    <x v="2"/>
    <x v="8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s v="failed"/>
    <x v="13"/>
    <s v="EUR"/>
    <n v="1438618170"/>
    <n v="1436026170"/>
    <b v="0"/>
    <n v="0"/>
    <b v="0"/>
    <x v="2"/>
    <x v="8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x v="14"/>
    <s v="MXN"/>
    <n v="1486317653"/>
    <n v="1481133653"/>
    <b v="0"/>
    <n v="6"/>
    <b v="0"/>
    <x v="2"/>
    <x v="8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x v="0"/>
    <s v="USD"/>
    <n v="1444876253"/>
    <n v="1442284253"/>
    <b v="0"/>
    <n v="36"/>
    <b v="0"/>
    <x v="2"/>
    <x v="8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x v="0"/>
    <s v="USD"/>
    <n v="1481173140"/>
    <n v="1478016097"/>
    <b v="0"/>
    <n v="336"/>
    <b v="0"/>
    <x v="2"/>
    <x v="8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s v="failed"/>
    <x v="0"/>
    <s v="USD"/>
    <n v="1473400800"/>
    <n v="1469718841"/>
    <b v="0"/>
    <n v="34"/>
    <b v="0"/>
    <x v="2"/>
    <x v="8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x v="0"/>
    <s v="USD"/>
    <n v="1435711246"/>
    <n v="1433292046"/>
    <b v="0"/>
    <n v="10"/>
    <b v="0"/>
    <x v="2"/>
    <x v="8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x v="1"/>
    <s v="GBP"/>
    <n v="1482397263"/>
    <n v="1479805263"/>
    <b v="0"/>
    <n v="201"/>
    <b v="0"/>
    <x v="2"/>
    <x v="8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s v="failed"/>
    <x v="0"/>
    <s v="USD"/>
    <n v="1430421827"/>
    <n v="1427829827"/>
    <b v="0"/>
    <n v="296"/>
    <b v="0"/>
    <x v="2"/>
    <x v="8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s v="failed"/>
    <x v="0"/>
    <s v="USD"/>
    <n v="1485964559"/>
    <n v="1483372559"/>
    <b v="0"/>
    <n v="7"/>
    <b v="0"/>
    <x v="2"/>
    <x v="8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x v="0"/>
    <s v="USD"/>
    <n v="1414758620"/>
    <n v="1412166620"/>
    <b v="0"/>
    <n v="7"/>
    <b v="0"/>
    <x v="2"/>
    <x v="8"/>
    <n v="1"/>
    <n v="90.86"/>
    <x v="695"/>
    <d v="2014-10-31T12:30:20"/>
  </r>
  <r>
    <n v="696"/>
    <s v="trustee"/>
    <s v="Show your fidelity by wearing the Trustee rings! Show where you are (at)!"/>
    <n v="175000"/>
    <n v="1"/>
    <s v="failed"/>
    <x v="9"/>
    <s v="EUR"/>
    <n v="1406326502"/>
    <n v="1403734502"/>
    <b v="0"/>
    <n v="1"/>
    <b v="0"/>
    <x v="2"/>
    <x v="8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x v="12"/>
    <s v="EUR"/>
    <n v="1454502789"/>
    <n v="1453206789"/>
    <b v="0"/>
    <n v="114"/>
    <b v="0"/>
    <x v="2"/>
    <x v="8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x v="0"/>
    <s v="USD"/>
    <n v="1411005600"/>
    <n v="1408141245"/>
    <b v="0"/>
    <n v="29"/>
    <b v="0"/>
    <x v="2"/>
    <x v="8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x v="0"/>
    <s v="USD"/>
    <n v="1385136000"/>
    <n v="1381923548"/>
    <b v="0"/>
    <n v="890"/>
    <b v="0"/>
    <x v="2"/>
    <x v="8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x v="3"/>
    <s v="EUR"/>
    <n v="1484065881"/>
    <n v="1481473881"/>
    <b v="0"/>
    <n v="31"/>
    <b v="0"/>
    <x v="2"/>
    <x v="8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x v="1"/>
    <s v="GBP"/>
    <n v="1406130880"/>
    <n v="1403538880"/>
    <b v="0"/>
    <n v="21"/>
    <b v="0"/>
    <x v="2"/>
    <x v="8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x v="0"/>
    <s v="USD"/>
    <n v="1480011987"/>
    <n v="1477416387"/>
    <b v="0"/>
    <n v="37"/>
    <b v="0"/>
    <x v="2"/>
    <x v="8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x v="0"/>
    <s v="USD"/>
    <n v="1485905520"/>
    <n v="1481150949"/>
    <b v="0"/>
    <n v="7"/>
    <b v="0"/>
    <x v="2"/>
    <x v="8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s v="failed"/>
    <x v="5"/>
    <s v="CAD"/>
    <n v="1487565468"/>
    <n v="1482381468"/>
    <b v="0"/>
    <n v="4"/>
    <b v="0"/>
    <x v="2"/>
    <x v="8"/>
    <n v="1"/>
    <n v="120.25"/>
    <x v="704"/>
    <d v="2017-02-20T04:37:48"/>
  </r>
  <r>
    <n v="705"/>
    <s v="SomnoScope"/>
    <s v="The closest thing ever to the Holy Grail of wearables technology"/>
    <n v="100000"/>
    <n v="977"/>
    <s v="failed"/>
    <x v="9"/>
    <s v="EUR"/>
    <n v="1484999278"/>
    <n v="1482407278"/>
    <b v="0"/>
    <n v="5"/>
    <b v="0"/>
    <x v="2"/>
    <x v="8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s v="failed"/>
    <x v="3"/>
    <s v="EUR"/>
    <n v="1481740740"/>
    <n v="1478130783"/>
    <b v="0"/>
    <n v="0"/>
    <b v="0"/>
    <x v="2"/>
    <x v="8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x v="1"/>
    <s v="GBP"/>
    <n v="1483286127"/>
    <n v="1479830127"/>
    <b v="0"/>
    <n v="456"/>
    <b v="0"/>
    <x v="2"/>
    <x v="8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x v="1"/>
    <s v="GBP"/>
    <n v="1410616600"/>
    <n v="1405432600"/>
    <b v="0"/>
    <n v="369"/>
    <b v="0"/>
    <x v="2"/>
    <x v="8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s v="failed"/>
    <x v="0"/>
    <s v="USD"/>
    <n v="1417741159"/>
    <n v="1415149159"/>
    <b v="0"/>
    <n v="2"/>
    <b v="0"/>
    <x v="2"/>
    <x v="8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s v="failed"/>
    <x v="5"/>
    <s v="CAD"/>
    <n v="1408495440"/>
    <n v="1405640302"/>
    <b v="0"/>
    <n v="0"/>
    <b v="0"/>
    <x v="2"/>
    <x v="8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x v="9"/>
    <s v="EUR"/>
    <n v="1481716868"/>
    <n v="1478257268"/>
    <b v="0"/>
    <n v="338"/>
    <b v="0"/>
    <x v="2"/>
    <x v="8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x v="0"/>
    <s v="USD"/>
    <n v="1455466832"/>
    <n v="1452874832"/>
    <b v="0"/>
    <n v="4"/>
    <b v="0"/>
    <x v="2"/>
    <x v="8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x v="13"/>
    <s v="EUR"/>
    <n v="1465130532"/>
    <n v="1462538532"/>
    <b v="0"/>
    <n v="1"/>
    <b v="0"/>
    <x v="2"/>
    <x v="8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s v="failed"/>
    <x v="0"/>
    <s v="USD"/>
    <n v="1488308082"/>
    <n v="1483124082"/>
    <b v="0"/>
    <n v="28"/>
    <b v="0"/>
    <x v="2"/>
    <x v="8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s v="failed"/>
    <x v="0"/>
    <s v="USD"/>
    <n v="1446693040"/>
    <n v="1443233440"/>
    <b v="0"/>
    <n v="12"/>
    <b v="0"/>
    <x v="2"/>
    <x v="8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s v="failed"/>
    <x v="0"/>
    <s v="USD"/>
    <n v="1417392000"/>
    <n v="1414511307"/>
    <b v="0"/>
    <n v="16"/>
    <b v="0"/>
    <x v="2"/>
    <x v="8"/>
    <n v="10"/>
    <n v="44.69"/>
    <x v="716"/>
    <d v="2014-12-01T00:00:00"/>
  </r>
  <r>
    <n v="717"/>
    <s v="cool air belt"/>
    <s v="Cool air flowing under clothing keeps you cool."/>
    <n v="100000"/>
    <n v="305"/>
    <s v="failed"/>
    <x v="0"/>
    <s v="USD"/>
    <n v="1409949002"/>
    <n v="1407357002"/>
    <b v="0"/>
    <n v="4"/>
    <b v="0"/>
    <x v="2"/>
    <x v="8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x v="0"/>
    <s v="USD"/>
    <n v="1487397540"/>
    <n v="1484684247"/>
    <b v="0"/>
    <n v="4"/>
    <b v="0"/>
    <x v="2"/>
    <x v="8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x v="0"/>
    <s v="USD"/>
    <n v="1456189076"/>
    <n v="1454979476"/>
    <b v="0"/>
    <n v="10"/>
    <b v="0"/>
    <x v="2"/>
    <x v="8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x v="0"/>
    <s v="USD"/>
    <n v="1327851291"/>
    <n v="1325432091"/>
    <b v="0"/>
    <n v="41"/>
    <b v="1"/>
    <x v="3"/>
    <x v="9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x v="0"/>
    <s v="USD"/>
    <n v="1406900607"/>
    <n v="1403012607"/>
    <b v="0"/>
    <n v="119"/>
    <b v="1"/>
    <x v="3"/>
    <x v="9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x v="0"/>
    <s v="USD"/>
    <n v="1333909178"/>
    <n v="1331320778"/>
    <b v="0"/>
    <n v="153"/>
    <b v="1"/>
    <x v="3"/>
    <x v="9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s v="successful"/>
    <x v="0"/>
    <s v="USD"/>
    <n v="1438228740"/>
    <n v="1435606549"/>
    <b v="0"/>
    <n v="100"/>
    <b v="1"/>
    <x v="3"/>
    <x v="9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x v="0"/>
    <s v="USD"/>
    <n v="1309447163"/>
    <n v="1306855163"/>
    <b v="0"/>
    <n v="143"/>
    <b v="1"/>
    <x v="3"/>
    <x v="9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s v="successful"/>
    <x v="0"/>
    <s v="USD"/>
    <n v="1450018912"/>
    <n v="1447426912"/>
    <b v="0"/>
    <n v="140"/>
    <b v="1"/>
    <x v="3"/>
    <x v="9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x v="0"/>
    <s v="USD"/>
    <n v="1365728487"/>
    <n v="1363136487"/>
    <b v="0"/>
    <n v="35"/>
    <b v="1"/>
    <x v="3"/>
    <x v="9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x v="0"/>
    <s v="USD"/>
    <n v="1358198400"/>
    <n v="1354580949"/>
    <b v="0"/>
    <n v="149"/>
    <b v="1"/>
    <x v="3"/>
    <x v="9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s v="successful"/>
    <x v="0"/>
    <s v="USD"/>
    <n v="1313957157"/>
    <n v="1310069157"/>
    <b v="0"/>
    <n v="130"/>
    <b v="1"/>
    <x v="3"/>
    <x v="9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x v="0"/>
    <s v="USD"/>
    <n v="1348028861"/>
    <n v="1342844861"/>
    <b v="0"/>
    <n v="120"/>
    <b v="1"/>
    <x v="3"/>
    <x v="9"/>
    <n v="131"/>
    <n v="43.55"/>
    <x v="729"/>
    <d v="2012-09-19T04:27:41"/>
  </r>
  <r>
    <n v="730"/>
    <s v="Encyclopedia of Surfing"/>
    <s v="A Massive but Cheerful Online Digital Archive of Surfing"/>
    <n v="20000"/>
    <n v="26438"/>
    <s v="successful"/>
    <x v="0"/>
    <s v="USD"/>
    <n v="1323280391"/>
    <n v="1320688391"/>
    <b v="0"/>
    <n v="265"/>
    <b v="1"/>
    <x v="3"/>
    <x v="9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x v="0"/>
    <s v="USD"/>
    <n v="1327212000"/>
    <n v="1322852747"/>
    <b v="0"/>
    <n v="71"/>
    <b v="1"/>
    <x v="3"/>
    <x v="9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x v="1"/>
    <s v="GBP"/>
    <n v="1380449461"/>
    <n v="1375265461"/>
    <b v="0"/>
    <n v="13"/>
    <b v="1"/>
    <x v="3"/>
    <x v="9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x v="1"/>
    <s v="GBP"/>
    <n v="1387533892"/>
    <n v="1384941892"/>
    <b v="0"/>
    <n v="169"/>
    <b v="1"/>
    <x v="3"/>
    <x v="9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s v="successful"/>
    <x v="5"/>
    <s v="CAD"/>
    <n v="1431147600"/>
    <n v="1428465420"/>
    <b v="0"/>
    <n v="57"/>
    <b v="1"/>
    <x v="3"/>
    <x v="9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x v="0"/>
    <s v="USD"/>
    <n v="1417653540"/>
    <n v="1414975346"/>
    <b v="0"/>
    <n v="229"/>
    <b v="1"/>
    <x v="3"/>
    <x v="9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x v="0"/>
    <s v="USD"/>
    <n v="1385009940"/>
    <n v="1383327440"/>
    <b v="0"/>
    <n v="108"/>
    <b v="1"/>
    <x v="3"/>
    <x v="9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x v="0"/>
    <s v="USD"/>
    <n v="1392408000"/>
    <n v="1390890987"/>
    <b v="0"/>
    <n v="108"/>
    <b v="1"/>
    <x v="3"/>
    <x v="9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s v="successful"/>
    <x v="0"/>
    <s v="USD"/>
    <n v="1417409940"/>
    <n v="1414765794"/>
    <b v="0"/>
    <n v="41"/>
    <b v="1"/>
    <x v="3"/>
    <x v="9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x v="0"/>
    <s v="USD"/>
    <n v="1407758629"/>
    <n v="1404907429"/>
    <b v="0"/>
    <n v="139"/>
    <b v="1"/>
    <x v="3"/>
    <x v="9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x v="0"/>
    <s v="USD"/>
    <n v="1434857482"/>
    <n v="1433647882"/>
    <b v="0"/>
    <n v="19"/>
    <b v="1"/>
    <x v="3"/>
    <x v="9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s v="successful"/>
    <x v="0"/>
    <s v="USD"/>
    <n v="1370964806"/>
    <n v="1367940806"/>
    <b v="0"/>
    <n v="94"/>
    <b v="1"/>
    <x v="3"/>
    <x v="9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x v="0"/>
    <s v="USD"/>
    <n v="1395435712"/>
    <n v="1392847312"/>
    <b v="0"/>
    <n v="23"/>
    <b v="1"/>
    <x v="3"/>
    <x v="9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x v="0"/>
    <s v="USD"/>
    <n v="1334610000"/>
    <n v="1332435685"/>
    <b v="0"/>
    <n v="15"/>
    <b v="1"/>
    <x v="3"/>
    <x v="9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s v="successful"/>
    <x v="0"/>
    <s v="USD"/>
    <n v="1355439503"/>
    <n v="1352847503"/>
    <b v="0"/>
    <n v="62"/>
    <b v="1"/>
    <x v="3"/>
    <x v="9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x v="0"/>
    <s v="USD"/>
    <n v="1367588645"/>
    <n v="1364996645"/>
    <b v="0"/>
    <n v="74"/>
    <b v="1"/>
    <x v="3"/>
    <x v="9"/>
    <n v="179"/>
    <n v="53.73"/>
    <x v="745"/>
    <d v="2013-05-03T13:44:05"/>
  </r>
  <r>
    <n v="746"/>
    <s v="Attention: People With Body Parts"/>
    <s v="This is a book of letters. Letters to our body parts."/>
    <n v="2987"/>
    <n v="3318"/>
    <s v="successful"/>
    <x v="0"/>
    <s v="USD"/>
    <n v="1348372740"/>
    <n v="1346806909"/>
    <b v="0"/>
    <n v="97"/>
    <b v="1"/>
    <x v="3"/>
    <x v="9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x v="9"/>
    <s v="EUR"/>
    <n v="1421319240"/>
    <n v="1418649019"/>
    <b v="0"/>
    <n v="55"/>
    <b v="1"/>
    <x v="3"/>
    <x v="9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x v="0"/>
    <s v="USD"/>
    <n v="1407701966"/>
    <n v="1405109966"/>
    <b v="0"/>
    <n v="44"/>
    <b v="1"/>
    <x v="3"/>
    <x v="9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s v="successful"/>
    <x v="0"/>
    <s v="USD"/>
    <n v="1485642930"/>
    <n v="1483050930"/>
    <b v="0"/>
    <n v="110"/>
    <b v="1"/>
    <x v="3"/>
    <x v="9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x v="0"/>
    <s v="USD"/>
    <n v="1361739872"/>
    <n v="1359147872"/>
    <b v="0"/>
    <n v="59"/>
    <b v="1"/>
    <x v="3"/>
    <x v="9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x v="0"/>
    <s v="USD"/>
    <n v="1312470475"/>
    <n v="1308496075"/>
    <b v="0"/>
    <n v="62"/>
    <b v="1"/>
    <x v="3"/>
    <x v="9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x v="2"/>
    <s v="AUD"/>
    <n v="1476615600"/>
    <n v="1474884417"/>
    <b v="0"/>
    <n v="105"/>
    <b v="1"/>
    <x v="3"/>
    <x v="9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x v="0"/>
    <s v="USD"/>
    <n v="1423922991"/>
    <n v="1421330991"/>
    <b v="0"/>
    <n v="26"/>
    <b v="1"/>
    <x v="3"/>
    <x v="9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x v="0"/>
    <s v="USD"/>
    <n v="1357408721"/>
    <n v="1354816721"/>
    <b v="0"/>
    <n v="49"/>
    <b v="1"/>
    <x v="3"/>
    <x v="9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x v="0"/>
    <s v="USD"/>
    <n v="1369010460"/>
    <n v="1366381877"/>
    <b v="0"/>
    <n v="68"/>
    <b v="1"/>
    <x v="3"/>
    <x v="9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x v="0"/>
    <s v="USD"/>
    <n v="1303147459"/>
    <n v="1297880659"/>
    <b v="0"/>
    <n v="22"/>
    <b v="1"/>
    <x v="3"/>
    <x v="9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x v="0"/>
    <s v="USD"/>
    <n v="1354756714"/>
    <n v="1353547114"/>
    <b v="0"/>
    <n v="18"/>
    <b v="1"/>
    <x v="3"/>
    <x v="9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s v="successful"/>
    <x v="0"/>
    <s v="USD"/>
    <n v="1286568268"/>
    <n v="1283976268"/>
    <b v="0"/>
    <n v="19"/>
    <b v="1"/>
    <x v="3"/>
    <x v="9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s v="successful"/>
    <x v="1"/>
    <s v="GBP"/>
    <n v="1404892539"/>
    <n v="1401436539"/>
    <b v="0"/>
    <n v="99"/>
    <b v="1"/>
    <x v="3"/>
    <x v="9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x v="0"/>
    <s v="USD"/>
    <n v="1480188013"/>
    <n v="1477592413"/>
    <b v="0"/>
    <n v="0"/>
    <b v="0"/>
    <x v="3"/>
    <x v="10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s v="failed"/>
    <x v="0"/>
    <s v="USD"/>
    <n v="1391364126"/>
    <n v="1388772126"/>
    <b v="0"/>
    <n v="6"/>
    <b v="0"/>
    <x v="3"/>
    <x v="10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s v="failed"/>
    <x v="14"/>
    <s v="MXN"/>
    <n v="1480831200"/>
    <n v="1479328570"/>
    <b v="0"/>
    <n v="0"/>
    <b v="0"/>
    <x v="3"/>
    <x v="10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x v="1"/>
    <s v="GBP"/>
    <n v="1376563408"/>
    <n v="1373971408"/>
    <b v="0"/>
    <n v="1"/>
    <b v="0"/>
    <x v="3"/>
    <x v="10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s v="failed"/>
    <x v="0"/>
    <s v="USD"/>
    <n v="1441858161"/>
    <n v="1439266161"/>
    <b v="0"/>
    <n v="0"/>
    <b v="0"/>
    <x v="3"/>
    <x v="10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s v="failed"/>
    <x v="0"/>
    <s v="USD"/>
    <n v="1413723684"/>
    <n v="1411131684"/>
    <b v="0"/>
    <n v="44"/>
    <b v="0"/>
    <x v="3"/>
    <x v="10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x v="5"/>
    <s v="CAD"/>
    <n v="1424112483"/>
    <n v="1421520483"/>
    <b v="0"/>
    <n v="0"/>
    <b v="0"/>
    <x v="3"/>
    <x v="10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x v="0"/>
    <s v="USD"/>
    <n v="1432178810"/>
    <n v="1429586810"/>
    <b v="0"/>
    <n v="3"/>
    <b v="0"/>
    <x v="3"/>
    <x v="10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x v="0"/>
    <s v="USD"/>
    <n v="1387169890"/>
    <n v="1384577890"/>
    <b v="0"/>
    <n v="0"/>
    <b v="0"/>
    <x v="3"/>
    <x v="10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x v="0"/>
    <s v="USD"/>
    <n v="1388102094"/>
    <n v="1385510094"/>
    <b v="0"/>
    <n v="52"/>
    <b v="0"/>
    <x v="3"/>
    <x v="10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x v="0"/>
    <s v="USD"/>
    <n v="1361750369"/>
    <n v="1358294369"/>
    <b v="0"/>
    <n v="0"/>
    <b v="0"/>
    <x v="3"/>
    <x v="10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s v="failed"/>
    <x v="0"/>
    <s v="USD"/>
    <n v="1454183202"/>
    <n v="1449863202"/>
    <b v="0"/>
    <n v="1"/>
    <b v="0"/>
    <x v="3"/>
    <x v="10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x v="0"/>
    <s v="USD"/>
    <n v="1257047940"/>
    <n v="1252718519"/>
    <b v="0"/>
    <n v="1"/>
    <b v="0"/>
    <x v="3"/>
    <x v="10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x v="1"/>
    <s v="GBP"/>
    <n v="1431298860"/>
    <n v="1428341985"/>
    <b v="0"/>
    <n v="2"/>
    <b v="0"/>
    <x v="3"/>
    <x v="10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x v="0"/>
    <s v="USD"/>
    <n v="1393181018"/>
    <n v="1390589018"/>
    <b v="0"/>
    <n v="9"/>
    <b v="0"/>
    <x v="3"/>
    <x v="10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s v="failed"/>
    <x v="0"/>
    <s v="USD"/>
    <n v="1323998795"/>
    <n v="1321406795"/>
    <b v="0"/>
    <n v="5"/>
    <b v="0"/>
    <x v="3"/>
    <x v="10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s v="failed"/>
    <x v="0"/>
    <s v="USD"/>
    <n v="1444539600"/>
    <n v="1441297645"/>
    <b v="0"/>
    <n v="57"/>
    <b v="0"/>
    <x v="3"/>
    <x v="10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x v="0"/>
    <s v="USD"/>
    <n v="1375313577"/>
    <n v="1372721577"/>
    <b v="0"/>
    <n v="3"/>
    <b v="0"/>
    <x v="3"/>
    <x v="10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s v="failed"/>
    <x v="0"/>
    <s v="USD"/>
    <n v="1398876680"/>
    <n v="1396284680"/>
    <b v="0"/>
    <n v="1"/>
    <b v="0"/>
    <x v="3"/>
    <x v="10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x v="0"/>
    <s v="USD"/>
    <n v="1287115200"/>
    <n v="1284567905"/>
    <b v="0"/>
    <n v="6"/>
    <b v="0"/>
    <x v="3"/>
    <x v="10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s v="successful"/>
    <x v="0"/>
    <s v="USD"/>
    <n v="1304439025"/>
    <n v="1301847025"/>
    <b v="0"/>
    <n v="27"/>
    <b v="1"/>
    <x v="4"/>
    <x v="11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s v="successful"/>
    <x v="0"/>
    <s v="USD"/>
    <n v="1370649674"/>
    <n v="1368057674"/>
    <b v="0"/>
    <n v="25"/>
    <b v="1"/>
    <x v="4"/>
    <x v="11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x v="0"/>
    <s v="USD"/>
    <n v="1345918302"/>
    <n v="1343326302"/>
    <b v="0"/>
    <n v="14"/>
    <b v="1"/>
    <x v="4"/>
    <x v="11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x v="0"/>
    <s v="USD"/>
    <n v="1335564000"/>
    <n v="1332182049"/>
    <b v="0"/>
    <n v="35"/>
    <b v="1"/>
    <x v="4"/>
    <x v="11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x v="0"/>
    <s v="USD"/>
    <n v="1395023719"/>
    <n v="1391571319"/>
    <b v="0"/>
    <n v="10"/>
    <b v="1"/>
    <x v="4"/>
    <x v="11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x v="0"/>
    <s v="USD"/>
    <n v="1362060915"/>
    <n v="1359468915"/>
    <b v="0"/>
    <n v="29"/>
    <b v="1"/>
    <x v="4"/>
    <x v="11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x v="0"/>
    <s v="USD"/>
    <n v="1336751220"/>
    <n v="1331774434"/>
    <b v="0"/>
    <n v="44"/>
    <b v="1"/>
    <x v="4"/>
    <x v="11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s v="successful"/>
    <x v="0"/>
    <s v="USD"/>
    <n v="1383318226"/>
    <n v="1380726226"/>
    <b v="0"/>
    <n v="17"/>
    <b v="1"/>
    <x v="4"/>
    <x v="11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s v="successful"/>
    <x v="0"/>
    <s v="USD"/>
    <n v="1341633540"/>
    <n v="1338336588"/>
    <b v="0"/>
    <n v="34"/>
    <b v="1"/>
    <x v="4"/>
    <x v="11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x v="0"/>
    <s v="USD"/>
    <n v="1358755140"/>
    <n v="1357187280"/>
    <b v="0"/>
    <n v="14"/>
    <b v="1"/>
    <x v="4"/>
    <x v="11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x v="0"/>
    <s v="USD"/>
    <n v="1359680939"/>
    <n v="1357088939"/>
    <b v="0"/>
    <n v="156"/>
    <b v="1"/>
    <x v="4"/>
    <x v="11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x v="0"/>
    <s v="USD"/>
    <n v="1384322340"/>
    <n v="1381430646"/>
    <b v="0"/>
    <n v="128"/>
    <b v="1"/>
    <x v="4"/>
    <x v="11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s v="successful"/>
    <x v="0"/>
    <s v="USD"/>
    <n v="1383861483"/>
    <n v="1381265883"/>
    <b v="0"/>
    <n v="60"/>
    <b v="1"/>
    <x v="4"/>
    <x v="11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x v="0"/>
    <s v="USD"/>
    <n v="1372827540"/>
    <n v="1371491244"/>
    <b v="0"/>
    <n v="32"/>
    <b v="1"/>
    <x v="4"/>
    <x v="11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s v="successful"/>
    <x v="0"/>
    <s v="USD"/>
    <n v="1315242360"/>
    <n v="1310438737"/>
    <b v="0"/>
    <n v="53"/>
    <b v="1"/>
    <x v="4"/>
    <x v="11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x v="0"/>
    <s v="USD"/>
    <n v="1333774740"/>
    <n v="1330094566"/>
    <b v="0"/>
    <n v="184"/>
    <b v="1"/>
    <x v="4"/>
    <x v="11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x v="0"/>
    <s v="USD"/>
    <n v="1379279400"/>
    <n v="1376687485"/>
    <b v="0"/>
    <n v="90"/>
    <b v="1"/>
    <x v="4"/>
    <x v="11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x v="0"/>
    <s v="USD"/>
    <n v="1335672000"/>
    <n v="1332978688"/>
    <b v="0"/>
    <n v="71"/>
    <b v="1"/>
    <x v="4"/>
    <x v="11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x v="0"/>
    <s v="USD"/>
    <n v="1412086187"/>
    <n v="1409494187"/>
    <b v="0"/>
    <n v="87"/>
    <b v="1"/>
    <x v="4"/>
    <x v="11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x v="0"/>
    <s v="USD"/>
    <n v="1335542446"/>
    <n v="1332950446"/>
    <b v="0"/>
    <n v="28"/>
    <b v="1"/>
    <x v="4"/>
    <x v="11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s v="successful"/>
    <x v="1"/>
    <s v="GBP"/>
    <n v="1410431054"/>
    <n v="1407839054"/>
    <b v="0"/>
    <n v="56"/>
    <b v="1"/>
    <x v="4"/>
    <x v="11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s v="successful"/>
    <x v="0"/>
    <s v="USD"/>
    <n v="1309547120"/>
    <n v="1306955120"/>
    <b v="0"/>
    <n v="51"/>
    <b v="1"/>
    <x v="4"/>
    <x v="11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x v="0"/>
    <s v="USD"/>
    <n v="1347854700"/>
    <n v="1343867524"/>
    <b v="0"/>
    <n v="75"/>
    <b v="1"/>
    <x v="4"/>
    <x v="11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x v="0"/>
    <s v="USD"/>
    <n v="1306630800"/>
    <n v="1304376478"/>
    <b v="0"/>
    <n v="38"/>
    <b v="1"/>
    <x v="4"/>
    <x v="11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x v="0"/>
    <s v="USD"/>
    <n v="1311393540"/>
    <n v="1309919526"/>
    <b v="0"/>
    <n v="18"/>
    <b v="1"/>
    <x v="4"/>
    <x v="11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x v="0"/>
    <s v="USD"/>
    <n v="1310857200"/>
    <n v="1306525512"/>
    <b v="0"/>
    <n v="54"/>
    <b v="1"/>
    <x v="4"/>
    <x v="11"/>
    <n v="105"/>
    <n v="58.33"/>
    <x v="805"/>
    <d v="2011-07-16T23:00:00"/>
  </r>
  <r>
    <n v="806"/>
    <s v="Golden Animals NEW Album!"/>
    <s v="Help Golden Animals finish their NEW Album!"/>
    <n v="8000"/>
    <n v="8355"/>
    <s v="successful"/>
    <x v="0"/>
    <s v="USD"/>
    <n v="1315413339"/>
    <n v="1312821339"/>
    <b v="0"/>
    <n v="71"/>
    <b v="1"/>
    <x v="4"/>
    <x v="11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s v="successful"/>
    <x v="0"/>
    <s v="USD"/>
    <n v="1488333600"/>
    <n v="1485270311"/>
    <b v="0"/>
    <n v="57"/>
    <b v="1"/>
    <x v="4"/>
    <x v="11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x v="5"/>
    <s v="CAD"/>
    <n v="1419224340"/>
    <n v="1416363886"/>
    <b v="0"/>
    <n v="43"/>
    <b v="1"/>
    <x v="4"/>
    <x v="11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s v="successful"/>
    <x v="0"/>
    <s v="USD"/>
    <n v="1390161630"/>
    <n v="1387569630"/>
    <b v="0"/>
    <n v="52"/>
    <b v="1"/>
    <x v="4"/>
    <x v="11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x v="0"/>
    <s v="USD"/>
    <n v="1346462462"/>
    <n v="1343870462"/>
    <b v="0"/>
    <n v="27"/>
    <b v="1"/>
    <x v="4"/>
    <x v="11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s v="successful"/>
    <x v="0"/>
    <s v="USD"/>
    <n v="1373475120"/>
    <n v="1371569202"/>
    <b v="0"/>
    <n v="12"/>
    <b v="1"/>
    <x v="4"/>
    <x v="11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x v="0"/>
    <s v="USD"/>
    <n v="1362146280"/>
    <n v="1357604752"/>
    <b v="0"/>
    <n v="33"/>
    <b v="1"/>
    <x v="4"/>
    <x v="11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s v="successful"/>
    <x v="0"/>
    <s v="USD"/>
    <n v="1342825365"/>
    <n v="1340233365"/>
    <b v="0"/>
    <n v="96"/>
    <b v="1"/>
    <x v="4"/>
    <x v="11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x v="0"/>
    <s v="USD"/>
    <n v="1306865040"/>
    <n v="1305568201"/>
    <b v="0"/>
    <n v="28"/>
    <b v="1"/>
    <x v="4"/>
    <x v="11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s v="successful"/>
    <x v="0"/>
    <s v="USD"/>
    <n v="1414879303"/>
    <n v="1412287303"/>
    <b v="0"/>
    <n v="43"/>
    <b v="1"/>
    <x v="4"/>
    <x v="11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s v="successful"/>
    <x v="0"/>
    <s v="USD"/>
    <n v="1365489000"/>
    <n v="1362776043"/>
    <b v="0"/>
    <n v="205"/>
    <b v="1"/>
    <x v="4"/>
    <x v="11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x v="0"/>
    <s v="USD"/>
    <n v="1331441940"/>
    <n v="1326810211"/>
    <b v="0"/>
    <n v="23"/>
    <b v="1"/>
    <x v="4"/>
    <x v="11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x v="0"/>
    <s v="USD"/>
    <n v="1344358860"/>
    <n v="1343682681"/>
    <b v="0"/>
    <n v="19"/>
    <b v="1"/>
    <x v="4"/>
    <x v="11"/>
    <n v="156"/>
    <n v="28.68"/>
    <x v="818"/>
    <d v="2012-08-07T17:01:00"/>
  </r>
  <r>
    <n v="819"/>
    <s v="Winter Tour"/>
    <s v="We are touring the Southeast in support of our new EP"/>
    <n v="400"/>
    <n v="435"/>
    <s v="successful"/>
    <x v="0"/>
    <s v="USD"/>
    <n v="1387601040"/>
    <n v="1386806254"/>
    <b v="0"/>
    <n v="14"/>
    <b v="1"/>
    <x v="4"/>
    <x v="11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x v="0"/>
    <s v="USD"/>
    <n v="1402290000"/>
    <n v="1399666342"/>
    <b v="0"/>
    <n v="38"/>
    <b v="1"/>
    <x v="4"/>
    <x v="11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x v="0"/>
    <s v="USD"/>
    <n v="1430712060"/>
    <n v="1427753265"/>
    <b v="0"/>
    <n v="78"/>
    <b v="1"/>
    <x v="4"/>
    <x v="11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s v="successful"/>
    <x v="0"/>
    <s v="USD"/>
    <n v="1349477050"/>
    <n v="1346885050"/>
    <b v="0"/>
    <n v="69"/>
    <b v="1"/>
    <x v="4"/>
    <x v="11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s v="successful"/>
    <x v="0"/>
    <s v="USD"/>
    <n v="1427062852"/>
    <n v="1424474452"/>
    <b v="0"/>
    <n v="33"/>
    <b v="1"/>
    <x v="4"/>
    <x v="11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x v="0"/>
    <s v="USD"/>
    <n v="1271573940"/>
    <n v="1268459318"/>
    <b v="0"/>
    <n v="54"/>
    <b v="1"/>
    <x v="4"/>
    <x v="11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s v="successful"/>
    <x v="0"/>
    <s v="USD"/>
    <n v="1351495284"/>
    <n v="1349335284"/>
    <b v="0"/>
    <n v="99"/>
    <b v="1"/>
    <x v="4"/>
    <x v="11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s v="successful"/>
    <x v="0"/>
    <s v="USD"/>
    <n v="1332719730"/>
    <n v="1330908930"/>
    <b v="0"/>
    <n v="49"/>
    <b v="1"/>
    <x v="4"/>
    <x v="11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x v="0"/>
    <s v="USD"/>
    <n v="1329248940"/>
    <n v="1326972107"/>
    <b v="0"/>
    <n v="11"/>
    <b v="1"/>
    <x v="4"/>
    <x v="11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x v="0"/>
    <s v="USD"/>
    <n v="1340641440"/>
    <n v="1339549982"/>
    <b v="0"/>
    <n v="38"/>
    <b v="1"/>
    <x v="4"/>
    <x v="11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s v="successful"/>
    <x v="1"/>
    <s v="GBP"/>
    <n v="1468437240"/>
    <n v="1463253240"/>
    <b v="0"/>
    <n v="16"/>
    <b v="1"/>
    <x v="4"/>
    <x v="11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s v="successful"/>
    <x v="0"/>
    <s v="USD"/>
    <n v="1363952225"/>
    <n v="1361363825"/>
    <b v="0"/>
    <n v="32"/>
    <b v="1"/>
    <x v="4"/>
    <x v="11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s v="successful"/>
    <x v="0"/>
    <s v="USD"/>
    <n v="1335540694"/>
    <n v="1332948694"/>
    <b v="0"/>
    <n v="20"/>
    <b v="1"/>
    <x v="4"/>
    <x v="11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x v="0"/>
    <s v="USD"/>
    <n v="1327133580"/>
    <n v="1321978335"/>
    <b v="0"/>
    <n v="154"/>
    <b v="1"/>
    <x v="4"/>
    <x v="11"/>
    <n v="101"/>
    <n v="97.99"/>
    <x v="832"/>
    <d v="2012-01-21T08:13:00"/>
  </r>
  <r>
    <n v="833"/>
    <s v="Ragman Rolls"/>
    <s v="This is an American rock album."/>
    <n v="6000"/>
    <n v="6100"/>
    <s v="successful"/>
    <x v="0"/>
    <s v="USD"/>
    <n v="1397941475"/>
    <n v="1395349475"/>
    <b v="0"/>
    <n v="41"/>
    <b v="1"/>
    <x v="4"/>
    <x v="11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x v="0"/>
    <s v="USD"/>
    <n v="1372651140"/>
    <n v="1369770292"/>
    <b v="0"/>
    <n v="75"/>
    <b v="1"/>
    <x v="4"/>
    <x v="11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x v="0"/>
    <s v="USD"/>
    <n v="1337396400"/>
    <n v="1333709958"/>
    <b v="0"/>
    <n v="40"/>
    <b v="1"/>
    <x v="4"/>
    <x v="11"/>
    <n v="117"/>
    <n v="58.63"/>
    <x v="835"/>
    <d v="2012-05-19T03:00:00"/>
  </r>
  <r>
    <n v="836"/>
    <s v="DESMADRE Full Album + Press Kit"/>
    <s v="An album you can bring home to mom."/>
    <n v="5000"/>
    <n v="5046.5200000000004"/>
    <s v="successful"/>
    <x v="0"/>
    <s v="USD"/>
    <n v="1381108918"/>
    <n v="1378516918"/>
    <b v="0"/>
    <n v="46"/>
    <b v="1"/>
    <x v="4"/>
    <x v="11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s v="successful"/>
    <x v="0"/>
    <s v="USD"/>
    <n v="1398988662"/>
    <n v="1396396662"/>
    <b v="0"/>
    <n v="62"/>
    <b v="1"/>
    <x v="4"/>
    <x v="11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x v="0"/>
    <s v="USD"/>
    <n v="1326835985"/>
    <n v="1324243985"/>
    <b v="0"/>
    <n v="61"/>
    <b v="1"/>
    <x v="4"/>
    <x v="11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s v="successful"/>
    <x v="0"/>
    <s v="USD"/>
    <n v="1348337956"/>
    <n v="1345745956"/>
    <b v="0"/>
    <n v="96"/>
    <b v="1"/>
    <x v="4"/>
    <x v="11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x v="0"/>
    <s v="USD"/>
    <n v="1474694787"/>
    <n v="1472102787"/>
    <b v="0"/>
    <n v="190"/>
    <b v="1"/>
    <x v="4"/>
    <x v="12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x v="0"/>
    <s v="USD"/>
    <n v="1415653663"/>
    <n v="1413058063"/>
    <b v="1"/>
    <n v="94"/>
    <b v="1"/>
    <x v="4"/>
    <x v="12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x v="5"/>
    <s v="CAD"/>
    <n v="1381723140"/>
    <n v="1378735983"/>
    <b v="1"/>
    <n v="39"/>
    <b v="1"/>
    <x v="4"/>
    <x v="12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x v="0"/>
    <s v="USD"/>
    <n v="1481184000"/>
    <n v="1479708680"/>
    <b v="0"/>
    <n v="127"/>
    <b v="1"/>
    <x v="4"/>
    <x v="12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x v="0"/>
    <s v="USD"/>
    <n v="1414817940"/>
    <n v="1411489552"/>
    <b v="1"/>
    <n v="159"/>
    <b v="1"/>
    <x v="4"/>
    <x v="12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x v="0"/>
    <s v="USD"/>
    <n v="1473047940"/>
    <n v="1469595396"/>
    <b v="0"/>
    <n v="177"/>
    <b v="1"/>
    <x v="4"/>
    <x v="12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s v="successful"/>
    <x v="1"/>
    <s v="GBP"/>
    <n v="1394460000"/>
    <n v="1393233855"/>
    <b v="0"/>
    <n v="47"/>
    <b v="1"/>
    <x v="4"/>
    <x v="12"/>
    <n v="122"/>
    <n v="28.55"/>
    <x v="846"/>
    <d v="2014-03-10T14:00:00"/>
  </r>
  <r>
    <n v="847"/>
    <s v="CENTROPYMUSIC"/>
    <s v="MUSIC WITH MEANING!  MUSIC THAT MATTERS!!!"/>
    <n v="10"/>
    <n v="10"/>
    <s v="successful"/>
    <x v="0"/>
    <s v="USD"/>
    <n v="1436555376"/>
    <n v="1433963376"/>
    <b v="0"/>
    <n v="1"/>
    <b v="1"/>
    <x v="4"/>
    <x v="12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s v="successful"/>
    <x v="0"/>
    <s v="USD"/>
    <n v="1429038033"/>
    <n v="1426446033"/>
    <b v="0"/>
    <n v="16"/>
    <b v="1"/>
    <x v="4"/>
    <x v="12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x v="0"/>
    <s v="USD"/>
    <n v="1426473264"/>
    <n v="1424057664"/>
    <b v="0"/>
    <n v="115"/>
    <b v="1"/>
    <x v="4"/>
    <x v="12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s v="successful"/>
    <x v="0"/>
    <s v="USD"/>
    <n v="1461560340"/>
    <n v="1458762717"/>
    <b v="0"/>
    <n v="133"/>
    <b v="1"/>
    <x v="4"/>
    <x v="12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s v="successful"/>
    <x v="6"/>
    <s v="EUR"/>
    <n v="1469994300"/>
    <n v="1464815253"/>
    <b v="0"/>
    <n v="70"/>
    <b v="1"/>
    <x v="4"/>
    <x v="12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s v="successful"/>
    <x v="0"/>
    <s v="USD"/>
    <n v="1477342800"/>
    <n v="1476386395"/>
    <b v="0"/>
    <n v="62"/>
    <b v="1"/>
    <x v="4"/>
    <x v="12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s v="successful"/>
    <x v="0"/>
    <s v="USD"/>
    <n v="1424116709"/>
    <n v="1421524709"/>
    <b v="0"/>
    <n v="10"/>
    <b v="1"/>
    <x v="4"/>
    <x v="12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x v="0"/>
    <s v="USD"/>
    <n v="1482901546"/>
    <n v="1480309546"/>
    <b v="0"/>
    <n v="499"/>
    <b v="1"/>
    <x v="4"/>
    <x v="12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s v="successful"/>
    <x v="0"/>
    <s v="USD"/>
    <n v="1469329217"/>
    <n v="1466737217"/>
    <b v="0"/>
    <n v="47"/>
    <b v="1"/>
    <x v="4"/>
    <x v="12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x v="12"/>
    <s v="EUR"/>
    <n v="1477422000"/>
    <n v="1472282956"/>
    <b v="0"/>
    <n v="28"/>
    <b v="1"/>
    <x v="4"/>
    <x v="12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s v="successful"/>
    <x v="3"/>
    <s v="EUR"/>
    <n v="1448463431"/>
    <n v="1444831031"/>
    <b v="0"/>
    <n v="24"/>
    <b v="1"/>
    <x v="4"/>
    <x v="12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x v="1"/>
    <s v="GBP"/>
    <n v="1429138740"/>
    <n v="1426528418"/>
    <b v="0"/>
    <n v="76"/>
    <b v="1"/>
    <x v="4"/>
    <x v="12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s v="successful"/>
    <x v="0"/>
    <s v="USD"/>
    <n v="1433376000"/>
    <n v="1430768468"/>
    <b v="0"/>
    <n v="98"/>
    <b v="1"/>
    <x v="4"/>
    <x v="12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x v="0"/>
    <s v="USD"/>
    <n v="1385123713"/>
    <n v="1382528113"/>
    <b v="0"/>
    <n v="48"/>
    <b v="0"/>
    <x v="4"/>
    <x v="13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x v="0"/>
    <s v="USD"/>
    <n v="1474067404"/>
    <n v="1471475404"/>
    <b v="0"/>
    <n v="2"/>
    <b v="0"/>
    <x v="4"/>
    <x v="13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x v="1"/>
    <s v="GBP"/>
    <n v="1384179548"/>
    <n v="1381583948"/>
    <b v="0"/>
    <n v="4"/>
    <b v="0"/>
    <x v="4"/>
    <x v="13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s v="failed"/>
    <x v="0"/>
    <s v="USD"/>
    <n v="1329014966"/>
    <n v="1326422966"/>
    <b v="0"/>
    <n v="5"/>
    <b v="0"/>
    <x v="4"/>
    <x v="13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x v="0"/>
    <s v="USD"/>
    <n v="1381917540"/>
    <n v="1379990038"/>
    <b v="0"/>
    <n v="79"/>
    <b v="0"/>
    <x v="4"/>
    <x v="13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x v="0"/>
    <s v="USD"/>
    <n v="1358361197"/>
    <n v="1353177197"/>
    <b v="0"/>
    <n v="2"/>
    <b v="0"/>
    <x v="4"/>
    <x v="13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s v="failed"/>
    <x v="0"/>
    <s v="USD"/>
    <n v="1425136200"/>
    <n v="1421853518"/>
    <b v="0"/>
    <n v="11"/>
    <b v="0"/>
    <x v="4"/>
    <x v="13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x v="0"/>
    <s v="USD"/>
    <n v="1259643540"/>
    <n v="1254450706"/>
    <b v="0"/>
    <n v="11"/>
    <b v="0"/>
    <x v="4"/>
    <x v="13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x v="0"/>
    <s v="USD"/>
    <n v="1389055198"/>
    <n v="1386463198"/>
    <b v="0"/>
    <n v="1"/>
    <b v="0"/>
    <x v="4"/>
    <x v="13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x v="0"/>
    <s v="USD"/>
    <n v="1365448657"/>
    <n v="1362860257"/>
    <b v="0"/>
    <n v="3"/>
    <b v="0"/>
    <x v="4"/>
    <x v="13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x v="1"/>
    <s v="GBP"/>
    <n v="1377995523"/>
    <n v="1375403523"/>
    <b v="0"/>
    <n v="5"/>
    <b v="0"/>
    <x v="4"/>
    <x v="13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x v="0"/>
    <s v="USD"/>
    <n v="1385735295"/>
    <n v="1383139695"/>
    <b v="0"/>
    <n v="12"/>
    <b v="0"/>
    <x v="4"/>
    <x v="13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x v="0"/>
    <s v="USD"/>
    <n v="1299786527"/>
    <n v="1295898527"/>
    <b v="0"/>
    <n v="2"/>
    <b v="0"/>
    <x v="4"/>
    <x v="13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s v="failed"/>
    <x v="0"/>
    <s v="USD"/>
    <n v="1352610040"/>
    <n v="1349150440"/>
    <b v="0"/>
    <n v="5"/>
    <b v="0"/>
    <x v="4"/>
    <x v="13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x v="0"/>
    <s v="USD"/>
    <n v="1367676034"/>
    <n v="1365084034"/>
    <b v="0"/>
    <n v="21"/>
    <b v="0"/>
    <x v="4"/>
    <x v="13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x v="0"/>
    <s v="USD"/>
    <n v="1442856131"/>
    <n v="1441128131"/>
    <b v="0"/>
    <n v="0"/>
    <b v="0"/>
    <x v="4"/>
    <x v="13"/>
    <n v="0"/>
    <n v="0"/>
    <x v="875"/>
    <d v="2015-09-21T17:22:11"/>
  </r>
  <r>
    <n v="876"/>
    <s v="Sound Of Dobells"/>
    <s v="What was the greatest record shop ever?  DOBELLS!"/>
    <n v="3152"/>
    <n v="1286"/>
    <s v="failed"/>
    <x v="1"/>
    <s v="GBP"/>
    <n v="1359978927"/>
    <n v="1357127727"/>
    <b v="0"/>
    <n v="45"/>
    <b v="0"/>
    <x v="4"/>
    <x v="13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x v="0"/>
    <s v="USD"/>
    <n v="1387479360"/>
    <n v="1384887360"/>
    <b v="0"/>
    <n v="29"/>
    <b v="0"/>
    <x v="4"/>
    <x v="13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s v="failed"/>
    <x v="0"/>
    <s v="USD"/>
    <n v="1293082524"/>
    <n v="1290490524"/>
    <b v="0"/>
    <n v="2"/>
    <b v="0"/>
    <x v="4"/>
    <x v="13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x v="0"/>
    <s v="USD"/>
    <n v="1338321305"/>
    <n v="1336506905"/>
    <b v="0"/>
    <n v="30"/>
    <b v="0"/>
    <x v="4"/>
    <x v="13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x v="0"/>
    <s v="USD"/>
    <n v="1351582938"/>
    <n v="1348731738"/>
    <b v="0"/>
    <n v="8"/>
    <b v="0"/>
    <x v="4"/>
    <x v="14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x v="0"/>
    <s v="USD"/>
    <n v="1326520886"/>
    <n v="1322632886"/>
    <b v="0"/>
    <n v="1"/>
    <b v="0"/>
    <x v="4"/>
    <x v="14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x v="0"/>
    <s v="USD"/>
    <n v="1315341550"/>
    <n v="1312490350"/>
    <b v="0"/>
    <n v="14"/>
    <b v="0"/>
    <x v="4"/>
    <x v="14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x v="0"/>
    <s v="USD"/>
    <n v="1456957635"/>
    <n v="1451773635"/>
    <b v="0"/>
    <n v="24"/>
    <b v="0"/>
    <x v="4"/>
    <x v="14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s v="failed"/>
    <x v="0"/>
    <s v="USD"/>
    <n v="1336789860"/>
    <n v="1331666146"/>
    <b v="0"/>
    <n v="2"/>
    <b v="0"/>
    <x v="4"/>
    <x v="14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x v="0"/>
    <s v="USD"/>
    <n v="1483137311"/>
    <n v="1481322911"/>
    <b v="0"/>
    <n v="21"/>
    <b v="0"/>
    <x v="4"/>
    <x v="14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x v="0"/>
    <s v="USD"/>
    <n v="1473972813"/>
    <n v="1471812813"/>
    <b v="0"/>
    <n v="7"/>
    <b v="0"/>
    <x v="4"/>
    <x v="14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x v="0"/>
    <s v="USD"/>
    <n v="1338159655"/>
    <n v="1335567655"/>
    <b v="0"/>
    <n v="0"/>
    <b v="0"/>
    <x v="4"/>
    <x v="14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x v="0"/>
    <s v="USD"/>
    <n v="1314856800"/>
    <n v="1311789885"/>
    <b v="0"/>
    <n v="4"/>
    <b v="0"/>
    <x v="4"/>
    <x v="14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x v="0"/>
    <s v="USD"/>
    <n v="1412534943"/>
    <n v="1409942943"/>
    <b v="0"/>
    <n v="32"/>
    <b v="0"/>
    <x v="4"/>
    <x v="14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x v="0"/>
    <s v="USD"/>
    <n v="1385055979"/>
    <n v="1382460379"/>
    <b v="0"/>
    <n v="4"/>
    <b v="0"/>
    <x v="4"/>
    <x v="14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s v="failed"/>
    <x v="0"/>
    <s v="USD"/>
    <n v="1408581930"/>
    <n v="1405989930"/>
    <b v="0"/>
    <n v="9"/>
    <b v="0"/>
    <x v="4"/>
    <x v="14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x v="0"/>
    <s v="USD"/>
    <n v="1280635200"/>
    <n v="1273121283"/>
    <b v="0"/>
    <n v="17"/>
    <b v="0"/>
    <x v="4"/>
    <x v="14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s v="failed"/>
    <x v="0"/>
    <s v="USD"/>
    <n v="1427920363"/>
    <n v="1425331963"/>
    <b v="0"/>
    <n v="5"/>
    <b v="0"/>
    <x v="4"/>
    <x v="14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x v="0"/>
    <s v="USD"/>
    <n v="1465169610"/>
    <n v="1462577610"/>
    <b v="0"/>
    <n v="53"/>
    <b v="0"/>
    <x v="4"/>
    <x v="14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x v="0"/>
    <s v="USD"/>
    <n v="1287975829"/>
    <n v="1284087829"/>
    <b v="0"/>
    <n v="7"/>
    <b v="0"/>
    <x v="4"/>
    <x v="14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s v="failed"/>
    <x v="0"/>
    <s v="USD"/>
    <n v="1440734400"/>
    <n v="1438549026"/>
    <b v="0"/>
    <n v="72"/>
    <b v="0"/>
    <x v="4"/>
    <x v="14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s v="failed"/>
    <x v="0"/>
    <s v="USD"/>
    <n v="1354123908"/>
    <n v="1351528308"/>
    <b v="0"/>
    <n v="0"/>
    <b v="0"/>
    <x v="4"/>
    <x v="14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s v="failed"/>
    <x v="0"/>
    <s v="USD"/>
    <n v="1326651110"/>
    <n v="1322763110"/>
    <b v="0"/>
    <n v="2"/>
    <b v="0"/>
    <x v="4"/>
    <x v="14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s v="failed"/>
    <x v="0"/>
    <s v="USD"/>
    <n v="1306549362"/>
    <n v="1302661362"/>
    <b v="0"/>
    <n v="8"/>
    <b v="0"/>
    <x v="4"/>
    <x v="14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s v="failed"/>
    <x v="0"/>
    <s v="USD"/>
    <n v="1459365802"/>
    <n v="1456777402"/>
    <b v="0"/>
    <n v="2"/>
    <b v="0"/>
    <x v="4"/>
    <x v="13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x v="0"/>
    <s v="USD"/>
    <n v="1276024260"/>
    <n v="1272050914"/>
    <b v="0"/>
    <n v="0"/>
    <b v="0"/>
    <x v="4"/>
    <x v="13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s v="failed"/>
    <x v="0"/>
    <s v="USD"/>
    <n v="1409412600"/>
    <n v="1404947422"/>
    <b v="0"/>
    <n v="3"/>
    <b v="0"/>
    <x v="4"/>
    <x v="13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s v="failed"/>
    <x v="0"/>
    <s v="USD"/>
    <n v="1348367100"/>
    <n v="1346180780"/>
    <b v="0"/>
    <n v="4"/>
    <b v="0"/>
    <x v="4"/>
    <x v="13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s v="failed"/>
    <x v="0"/>
    <s v="USD"/>
    <n v="1451786137"/>
    <n v="1449194137"/>
    <b v="0"/>
    <n v="3"/>
    <b v="0"/>
    <x v="4"/>
    <x v="13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s v="failed"/>
    <x v="0"/>
    <s v="USD"/>
    <n v="1295847926"/>
    <n v="1290663926"/>
    <b v="0"/>
    <n v="6"/>
    <b v="0"/>
    <x v="4"/>
    <x v="13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s v="failed"/>
    <x v="0"/>
    <s v="USD"/>
    <n v="1394681590"/>
    <n v="1392093190"/>
    <b v="0"/>
    <n v="0"/>
    <b v="0"/>
    <x v="4"/>
    <x v="13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s v="failed"/>
    <x v="0"/>
    <s v="USD"/>
    <n v="1315715823"/>
    <n v="1313123823"/>
    <b v="0"/>
    <n v="0"/>
    <b v="0"/>
    <x v="4"/>
    <x v="13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s v="failed"/>
    <x v="0"/>
    <s v="USD"/>
    <n v="1280206740"/>
    <n v="1276283655"/>
    <b v="0"/>
    <n v="0"/>
    <b v="0"/>
    <x v="4"/>
    <x v="13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x v="0"/>
    <s v="USD"/>
    <n v="1343016000"/>
    <n v="1340296440"/>
    <b v="0"/>
    <n v="8"/>
    <b v="0"/>
    <x v="4"/>
    <x v="13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x v="1"/>
    <s v="GBP"/>
    <n v="1488546319"/>
    <n v="1483362319"/>
    <b v="0"/>
    <n v="5"/>
    <b v="0"/>
    <x v="4"/>
    <x v="13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x v="0"/>
    <s v="USD"/>
    <n v="1390522045"/>
    <n v="1388707645"/>
    <b v="0"/>
    <n v="0"/>
    <b v="0"/>
    <x v="4"/>
    <x v="13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s v="failed"/>
    <x v="0"/>
    <s v="USD"/>
    <n v="1355197047"/>
    <n v="1350009447"/>
    <b v="0"/>
    <n v="2"/>
    <b v="0"/>
    <x v="4"/>
    <x v="13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x v="0"/>
    <s v="USD"/>
    <n v="1336188019"/>
    <n v="1333596019"/>
    <b v="0"/>
    <n v="24"/>
    <b v="0"/>
    <x v="4"/>
    <x v="13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s v="failed"/>
    <x v="0"/>
    <s v="USD"/>
    <n v="1345918747"/>
    <n v="1343326747"/>
    <b v="0"/>
    <n v="0"/>
    <b v="0"/>
    <x v="4"/>
    <x v="13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x v="0"/>
    <s v="USD"/>
    <n v="1330577940"/>
    <n v="1327853914"/>
    <b v="0"/>
    <n v="9"/>
    <b v="0"/>
    <x v="4"/>
    <x v="13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x v="0"/>
    <s v="USD"/>
    <n v="1287723600"/>
    <n v="1284409734"/>
    <b v="0"/>
    <n v="0"/>
    <b v="0"/>
    <x v="4"/>
    <x v="13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x v="0"/>
    <s v="USD"/>
    <n v="1405305000"/>
    <n v="1402612730"/>
    <b v="0"/>
    <n v="1"/>
    <b v="0"/>
    <x v="4"/>
    <x v="13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x v="1"/>
    <s v="GBP"/>
    <n v="1417474761"/>
    <n v="1414879161"/>
    <b v="0"/>
    <n v="10"/>
    <b v="0"/>
    <x v="4"/>
    <x v="13"/>
    <n v="5"/>
    <n v="19.600000000000001"/>
    <x v="918"/>
    <d v="2014-12-01T22:59:21"/>
  </r>
  <r>
    <n v="919"/>
    <s v="Jazz CD:  Out of The Blue"/>
    <s v="Cool jazz with a New Orleans flavor."/>
    <n v="20000"/>
    <n v="100"/>
    <s v="failed"/>
    <x v="0"/>
    <s v="USD"/>
    <n v="1355930645"/>
    <n v="1352906645"/>
    <b v="0"/>
    <n v="1"/>
    <b v="0"/>
    <x v="4"/>
    <x v="13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s v="failed"/>
    <x v="0"/>
    <s v="USD"/>
    <n v="1384448822"/>
    <n v="1381853222"/>
    <b v="0"/>
    <n v="0"/>
    <b v="0"/>
    <x v="4"/>
    <x v="13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x v="0"/>
    <s v="USD"/>
    <n v="1323666376"/>
    <n v="1320033976"/>
    <b v="0"/>
    <n v="20"/>
    <b v="0"/>
    <x v="4"/>
    <x v="13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s v="failed"/>
    <x v="0"/>
    <s v="USD"/>
    <n v="1412167393"/>
    <n v="1409143393"/>
    <b v="0"/>
    <n v="30"/>
    <b v="0"/>
    <x v="4"/>
    <x v="13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x v="0"/>
    <s v="USD"/>
    <n v="1416614523"/>
    <n v="1414018923"/>
    <b v="0"/>
    <n v="6"/>
    <b v="0"/>
    <x v="4"/>
    <x v="13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x v="0"/>
    <s v="USD"/>
    <n v="1360795069"/>
    <n v="1358203069"/>
    <b v="0"/>
    <n v="15"/>
    <b v="0"/>
    <x v="4"/>
    <x v="13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x v="0"/>
    <s v="USD"/>
    <n v="1385590111"/>
    <n v="1382994511"/>
    <b v="0"/>
    <n v="5"/>
    <b v="0"/>
    <x v="4"/>
    <x v="13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x v="0"/>
    <s v="USD"/>
    <n v="1278628800"/>
    <n v="1276043330"/>
    <b v="0"/>
    <n v="0"/>
    <b v="0"/>
    <x v="4"/>
    <x v="13"/>
    <n v="0"/>
    <n v="0"/>
    <x v="926"/>
    <d v="2010-07-08T22:40:00"/>
  </r>
  <r>
    <n v="927"/>
    <s v="JETRO DA SILVA FUNK PROJECT"/>
    <s v="Studio CD/DVD Solo project of Pianist &amp; Keyboardist Jetro da Silva"/>
    <n v="20000"/>
    <n v="0"/>
    <s v="failed"/>
    <x v="0"/>
    <s v="USD"/>
    <n v="1337024695"/>
    <n v="1334432695"/>
    <b v="0"/>
    <n v="0"/>
    <b v="0"/>
    <x v="4"/>
    <x v="13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s v="failed"/>
    <x v="0"/>
    <s v="USD"/>
    <n v="1353196800"/>
    <n v="1348864913"/>
    <b v="0"/>
    <n v="28"/>
    <b v="0"/>
    <x v="4"/>
    <x v="13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s v="failed"/>
    <x v="0"/>
    <s v="USD"/>
    <n v="1333946569"/>
    <n v="1331358169"/>
    <b v="0"/>
    <n v="0"/>
    <b v="0"/>
    <x v="4"/>
    <x v="13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x v="0"/>
    <s v="USD"/>
    <n v="1277501520"/>
    <n v="1273874306"/>
    <b v="0"/>
    <n v="5"/>
    <b v="0"/>
    <x v="4"/>
    <x v="13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x v="1"/>
    <s v="GBP"/>
    <n v="1395007200"/>
    <n v="1392021502"/>
    <b v="0"/>
    <n v="7"/>
    <b v="0"/>
    <x v="4"/>
    <x v="13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s v="failed"/>
    <x v="0"/>
    <s v="USD"/>
    <n v="1363990545"/>
    <n v="1360106145"/>
    <b v="0"/>
    <n v="30"/>
    <b v="0"/>
    <x v="4"/>
    <x v="13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x v="0"/>
    <s v="USD"/>
    <n v="1399867409"/>
    <n v="1394683409"/>
    <b v="0"/>
    <n v="2"/>
    <b v="0"/>
    <x v="4"/>
    <x v="13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x v="5"/>
    <s v="CAD"/>
    <n v="1399183200"/>
    <n v="1396633284"/>
    <b v="0"/>
    <n v="30"/>
    <b v="0"/>
    <x v="4"/>
    <x v="13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s v="failed"/>
    <x v="0"/>
    <s v="USD"/>
    <n v="1454054429"/>
    <n v="1451462429"/>
    <b v="0"/>
    <n v="2"/>
    <b v="0"/>
    <x v="4"/>
    <x v="13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s v="failed"/>
    <x v="0"/>
    <s v="USD"/>
    <n v="1326916800"/>
    <n v="1323131689"/>
    <b v="0"/>
    <n v="0"/>
    <b v="0"/>
    <x v="4"/>
    <x v="13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x v="0"/>
    <s v="USD"/>
    <n v="1383509357"/>
    <n v="1380913757"/>
    <b v="0"/>
    <n v="2"/>
    <b v="0"/>
    <x v="4"/>
    <x v="13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s v="failed"/>
    <x v="0"/>
    <s v="USD"/>
    <n v="1346585448"/>
    <n v="1343993448"/>
    <b v="0"/>
    <n v="1"/>
    <b v="0"/>
    <x v="4"/>
    <x v="13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x v="0"/>
    <s v="USD"/>
    <n v="1372622280"/>
    <n v="1369246738"/>
    <b v="0"/>
    <n v="2"/>
    <b v="0"/>
    <x v="4"/>
    <x v="13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x v="0"/>
    <s v="USD"/>
    <n v="1439251926"/>
    <n v="1435363926"/>
    <b v="0"/>
    <n v="14"/>
    <b v="0"/>
    <x v="2"/>
    <x v="8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x v="0"/>
    <s v="USD"/>
    <n v="1486693145"/>
    <n v="1484101145"/>
    <b v="0"/>
    <n v="31"/>
    <b v="0"/>
    <x v="2"/>
    <x v="8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x v="0"/>
    <s v="USD"/>
    <n v="1455826460"/>
    <n v="1452716060"/>
    <b v="0"/>
    <n v="16"/>
    <b v="0"/>
    <x v="2"/>
    <x v="8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s v="failed"/>
    <x v="0"/>
    <s v="USD"/>
    <n v="1480438905"/>
    <n v="1477843305"/>
    <b v="0"/>
    <n v="12"/>
    <b v="0"/>
    <x v="2"/>
    <x v="8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x v="0"/>
    <s v="USD"/>
    <n v="1460988000"/>
    <n v="1458050450"/>
    <b v="0"/>
    <n v="96"/>
    <b v="0"/>
    <x v="2"/>
    <x v="8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s v="failed"/>
    <x v="6"/>
    <s v="EUR"/>
    <n v="1487462340"/>
    <n v="1482958626"/>
    <b v="0"/>
    <n v="16"/>
    <b v="0"/>
    <x v="2"/>
    <x v="8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s v="failed"/>
    <x v="0"/>
    <s v="USD"/>
    <n v="1473444048"/>
    <n v="1470852048"/>
    <b v="0"/>
    <n v="5"/>
    <b v="0"/>
    <x v="2"/>
    <x v="8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x v="0"/>
    <s v="USD"/>
    <n v="1467312306"/>
    <n v="1462128306"/>
    <b v="0"/>
    <n v="0"/>
    <b v="0"/>
    <x v="2"/>
    <x v="8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s v="failed"/>
    <x v="9"/>
    <s v="EUR"/>
    <n v="1457812364"/>
    <n v="1455220364"/>
    <b v="0"/>
    <n v="8"/>
    <b v="0"/>
    <x v="2"/>
    <x v="8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s v="failed"/>
    <x v="12"/>
    <s v="EUR"/>
    <n v="1456016576"/>
    <n v="1450832576"/>
    <b v="0"/>
    <n v="7"/>
    <b v="0"/>
    <x v="2"/>
    <x v="8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s v="failed"/>
    <x v="5"/>
    <s v="CAD"/>
    <n v="1453053661"/>
    <n v="1450461661"/>
    <b v="0"/>
    <n v="24"/>
    <b v="0"/>
    <x v="2"/>
    <x v="8"/>
    <n v="28"/>
    <n v="58.42"/>
    <x v="950"/>
    <d v="2016-01-17T18:01:01"/>
  </r>
  <r>
    <n v="951"/>
    <s v="Smart Harness"/>
    <s v="Revolutionizing the way we walk our dogs!"/>
    <n v="50000"/>
    <n v="19195"/>
    <s v="failed"/>
    <x v="0"/>
    <s v="USD"/>
    <n v="1465054872"/>
    <n v="1461166872"/>
    <b v="0"/>
    <n v="121"/>
    <b v="0"/>
    <x v="2"/>
    <x v="8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s v="failed"/>
    <x v="0"/>
    <s v="USD"/>
    <n v="1479483812"/>
    <n v="1476888212"/>
    <b v="0"/>
    <n v="196"/>
    <b v="0"/>
    <x v="2"/>
    <x v="8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x v="0"/>
    <s v="USD"/>
    <n v="1422158199"/>
    <n v="1419566199"/>
    <b v="0"/>
    <n v="5"/>
    <b v="0"/>
    <x v="2"/>
    <x v="8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x v="0"/>
    <s v="USD"/>
    <n v="1440100839"/>
    <n v="1436472039"/>
    <b v="0"/>
    <n v="73"/>
    <b v="0"/>
    <x v="2"/>
    <x v="8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x v="0"/>
    <s v="USD"/>
    <n v="1473750300"/>
    <n v="1470294300"/>
    <b v="0"/>
    <n v="93"/>
    <b v="0"/>
    <x v="2"/>
    <x v="8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s v="failed"/>
    <x v="0"/>
    <s v="USD"/>
    <n v="1430081759"/>
    <n v="1424901359"/>
    <b v="0"/>
    <n v="17"/>
    <b v="0"/>
    <x v="2"/>
    <x v="8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s v="failed"/>
    <x v="0"/>
    <s v="USD"/>
    <n v="1479392133"/>
    <n v="1476710133"/>
    <b v="0"/>
    <n v="7"/>
    <b v="0"/>
    <x v="2"/>
    <x v="8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x v="0"/>
    <s v="USD"/>
    <n v="1428641940"/>
    <n v="1426792563"/>
    <b v="0"/>
    <n v="17"/>
    <b v="0"/>
    <x v="2"/>
    <x v="8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x v="0"/>
    <s v="USD"/>
    <n v="1421640665"/>
    <n v="1419048665"/>
    <b v="0"/>
    <n v="171"/>
    <b v="0"/>
    <x v="2"/>
    <x v="8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x v="0"/>
    <s v="USD"/>
    <n v="1489500155"/>
    <n v="1485874955"/>
    <b v="0"/>
    <n v="188"/>
    <b v="0"/>
    <x v="2"/>
    <x v="8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x v="0"/>
    <s v="USD"/>
    <n v="1487617200"/>
    <n v="1483634335"/>
    <b v="0"/>
    <n v="110"/>
    <b v="0"/>
    <x v="2"/>
    <x v="8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x v="0"/>
    <s v="USD"/>
    <n v="1455210353"/>
    <n v="1451927153"/>
    <b v="0"/>
    <n v="37"/>
    <b v="0"/>
    <x v="2"/>
    <x v="8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s v="failed"/>
    <x v="0"/>
    <s v="USD"/>
    <n v="1476717319"/>
    <n v="1473693319"/>
    <b v="0"/>
    <n v="9"/>
    <b v="0"/>
    <x v="2"/>
    <x v="8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x v="5"/>
    <s v="CAD"/>
    <n v="1441119919"/>
    <n v="1437663919"/>
    <b v="0"/>
    <n v="29"/>
    <b v="0"/>
    <x v="2"/>
    <x v="8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x v="0"/>
    <s v="USD"/>
    <n v="1477454340"/>
    <n v="1474676646"/>
    <b v="0"/>
    <n v="6"/>
    <b v="0"/>
    <x v="2"/>
    <x v="8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x v="0"/>
    <s v="USD"/>
    <n v="1475766932"/>
    <n v="1473174932"/>
    <b v="0"/>
    <n v="30"/>
    <b v="0"/>
    <x v="2"/>
    <x v="8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s v="failed"/>
    <x v="0"/>
    <s v="USD"/>
    <n v="1461301574"/>
    <n v="1456121174"/>
    <b v="0"/>
    <n v="81"/>
    <b v="0"/>
    <x v="2"/>
    <x v="8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x v="0"/>
    <s v="USD"/>
    <n v="1408134034"/>
    <n v="1405542034"/>
    <b v="0"/>
    <n v="4"/>
    <b v="0"/>
    <x v="2"/>
    <x v="8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s v="failed"/>
    <x v="14"/>
    <s v="MXN"/>
    <n v="1486624607"/>
    <n v="1483773407"/>
    <b v="0"/>
    <n v="11"/>
    <b v="0"/>
    <x v="2"/>
    <x v="8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x v="5"/>
    <s v="CAD"/>
    <n v="1485147540"/>
    <n v="1481951853"/>
    <b v="0"/>
    <n v="14"/>
    <b v="0"/>
    <x v="2"/>
    <x v="8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x v="0"/>
    <s v="USD"/>
    <n v="1433178060"/>
    <n v="1429290060"/>
    <b v="0"/>
    <n v="5"/>
    <b v="0"/>
    <x v="2"/>
    <x v="8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x v="0"/>
    <s v="USD"/>
    <n v="1409813940"/>
    <n v="1407271598"/>
    <b v="0"/>
    <n v="45"/>
    <b v="0"/>
    <x v="2"/>
    <x v="8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x v="0"/>
    <s v="USD"/>
    <n v="1447032093"/>
    <n v="1441844493"/>
    <b v="0"/>
    <n v="8"/>
    <b v="0"/>
    <x v="2"/>
    <x v="8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s v="failed"/>
    <x v="0"/>
    <s v="USD"/>
    <n v="1458925156"/>
    <n v="1456336756"/>
    <b v="0"/>
    <n v="3"/>
    <b v="0"/>
    <x v="2"/>
    <x v="8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x v="0"/>
    <s v="USD"/>
    <n v="1467132185"/>
    <n v="1461948185"/>
    <b v="0"/>
    <n v="24"/>
    <b v="0"/>
    <x v="2"/>
    <x v="8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x v="2"/>
    <s v="AUD"/>
    <n v="1439515497"/>
    <n v="1435627497"/>
    <b v="0"/>
    <n v="18"/>
    <b v="0"/>
    <x v="2"/>
    <x v="8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x v="15"/>
    <s v="EUR"/>
    <n v="1456094197"/>
    <n v="1453502197"/>
    <b v="0"/>
    <n v="12"/>
    <b v="0"/>
    <x v="2"/>
    <x v="8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s v="failed"/>
    <x v="11"/>
    <s v="SEK"/>
    <n v="1456385101"/>
    <n v="1453793101"/>
    <b v="0"/>
    <n v="123"/>
    <b v="0"/>
    <x v="2"/>
    <x v="8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x v="0"/>
    <s v="USD"/>
    <n v="1466449140"/>
    <n v="1463392828"/>
    <b v="0"/>
    <n v="96"/>
    <b v="0"/>
    <x v="2"/>
    <x v="8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x v="0"/>
    <s v="USD"/>
    <n v="1417387322"/>
    <n v="1413495722"/>
    <b v="0"/>
    <n v="31"/>
    <b v="0"/>
    <x v="2"/>
    <x v="8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x v="0"/>
    <s v="USD"/>
    <n v="1407624222"/>
    <n v="1405032222"/>
    <b v="0"/>
    <n v="4"/>
    <b v="0"/>
    <x v="2"/>
    <x v="8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s v="failed"/>
    <x v="0"/>
    <s v="USD"/>
    <n v="1475431486"/>
    <n v="1472839486"/>
    <b v="0"/>
    <n v="3"/>
    <b v="0"/>
    <x v="2"/>
    <x v="8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x v="3"/>
    <s v="EUR"/>
    <n v="1471985640"/>
    <n v="1469289685"/>
    <b v="0"/>
    <n v="179"/>
    <b v="0"/>
    <x v="2"/>
    <x v="8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x v="0"/>
    <s v="USD"/>
    <n v="1427507208"/>
    <n v="1424918808"/>
    <b v="0"/>
    <n v="3"/>
    <b v="0"/>
    <x v="2"/>
    <x v="8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x v="12"/>
    <s v="EUR"/>
    <n v="1451602800"/>
    <n v="1449011610"/>
    <b v="0"/>
    <n v="23"/>
    <b v="0"/>
    <x v="2"/>
    <x v="8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x v="1"/>
    <s v="GBP"/>
    <n v="1452384000"/>
    <n v="1447698300"/>
    <b v="0"/>
    <n v="23"/>
    <b v="0"/>
    <x v="2"/>
    <x v="8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s v="failed"/>
    <x v="9"/>
    <s v="EUR"/>
    <n v="1403507050"/>
    <n v="1400051050"/>
    <b v="0"/>
    <n v="41"/>
    <b v="0"/>
    <x v="2"/>
    <x v="8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x v="13"/>
    <s v="EUR"/>
    <n v="1475310825"/>
    <n v="1472718825"/>
    <b v="0"/>
    <n v="0"/>
    <b v="0"/>
    <x v="2"/>
    <x v="8"/>
    <n v="0"/>
    <n v="0"/>
    <x v="988"/>
    <d v="2016-10-01T08:33:45"/>
  </r>
  <r>
    <n v="989"/>
    <s v="Power Rope"/>
    <s v="The most useful phone charger you will ever buy"/>
    <n v="10000"/>
    <n v="1677"/>
    <s v="failed"/>
    <x v="0"/>
    <s v="USD"/>
    <n v="1475101495"/>
    <n v="1472509495"/>
    <b v="0"/>
    <n v="32"/>
    <b v="0"/>
    <x v="2"/>
    <x v="8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x v="0"/>
    <s v="USD"/>
    <n v="1409770164"/>
    <n v="1407178164"/>
    <b v="0"/>
    <n v="2"/>
    <b v="0"/>
    <x v="2"/>
    <x v="8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x v="1"/>
    <s v="GBP"/>
    <n v="1468349460"/>
    <n v="1466186988"/>
    <b v="0"/>
    <n v="7"/>
    <b v="0"/>
    <x v="2"/>
    <x v="8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s v="failed"/>
    <x v="0"/>
    <s v="USD"/>
    <n v="1462655519"/>
    <n v="1457475119"/>
    <b v="0"/>
    <n v="4"/>
    <b v="0"/>
    <x v="2"/>
    <x v="8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x v="0"/>
    <s v="USD"/>
    <n v="1478926800"/>
    <n v="1476054568"/>
    <b v="0"/>
    <n v="196"/>
    <b v="0"/>
    <x v="2"/>
    <x v="8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x v="0"/>
    <s v="USD"/>
    <n v="1417388340"/>
    <n v="1412835530"/>
    <b v="0"/>
    <n v="11"/>
    <b v="0"/>
    <x v="2"/>
    <x v="8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x v="0"/>
    <s v="USD"/>
    <n v="1417276800"/>
    <n v="1415140480"/>
    <b v="0"/>
    <n v="9"/>
    <b v="0"/>
    <x v="2"/>
    <x v="8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s v="failed"/>
    <x v="0"/>
    <s v="USD"/>
    <n v="1406474820"/>
    <n v="1403902060"/>
    <b v="0"/>
    <n v="5"/>
    <b v="0"/>
    <x v="2"/>
    <x v="8"/>
    <n v="2"/>
    <n v="13"/>
    <x v="996"/>
    <d v="2014-07-27T15:27:00"/>
  </r>
  <r>
    <n v="997"/>
    <s v="iPhanny"/>
    <s v="The iPhanny keeps your iPhone 6 safe from bending in those dangerous pants pockets."/>
    <n v="5000"/>
    <n v="65"/>
    <s v="failed"/>
    <x v="0"/>
    <s v="USD"/>
    <n v="1417145297"/>
    <n v="1414549697"/>
    <b v="0"/>
    <n v="8"/>
    <b v="0"/>
    <x v="2"/>
    <x v="8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s v="failed"/>
    <x v="5"/>
    <s v="CAD"/>
    <n v="1447909401"/>
    <n v="1444017801"/>
    <b v="0"/>
    <n v="229"/>
    <b v="0"/>
    <x v="2"/>
    <x v="8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x v="5"/>
    <s v="CAD"/>
    <n v="1415865720"/>
    <n v="1413270690"/>
    <b v="0"/>
    <n v="40"/>
    <b v="0"/>
    <x v="2"/>
    <x v="8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x v="0"/>
    <s v="USD"/>
    <n v="1489537560"/>
    <n v="1484357160"/>
    <b v="0"/>
    <n v="6"/>
    <b v="0"/>
    <x v="2"/>
    <x v="8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x v="1"/>
    <s v="GBP"/>
    <n v="1485796613"/>
    <n v="1481908613"/>
    <b v="0"/>
    <n v="4"/>
    <b v="0"/>
    <x v="2"/>
    <x v="8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x v="0"/>
    <s v="USD"/>
    <n v="1450331940"/>
    <n v="1447777514"/>
    <b v="0"/>
    <n v="22"/>
    <b v="0"/>
    <x v="2"/>
    <x v="8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x v="6"/>
    <s v="EUR"/>
    <n v="1489680061"/>
    <n v="1487091661"/>
    <b v="0"/>
    <n v="15"/>
    <b v="0"/>
    <x v="2"/>
    <x v="8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s v="canceled"/>
    <x v="0"/>
    <s v="USD"/>
    <n v="1455814827"/>
    <n v="1453222827"/>
    <b v="0"/>
    <n v="95"/>
    <b v="0"/>
    <x v="2"/>
    <x v="8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x v="0"/>
    <s v="USD"/>
    <n v="1446217183"/>
    <n v="1443538783"/>
    <b v="0"/>
    <n v="161"/>
    <b v="0"/>
    <x v="2"/>
    <x v="8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x v="0"/>
    <s v="USD"/>
    <n v="1418368260"/>
    <n v="1417654672"/>
    <b v="0"/>
    <n v="8"/>
    <b v="0"/>
    <x v="2"/>
    <x v="8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x v="0"/>
    <s v="USD"/>
    <n v="1481727623"/>
    <n v="1478095223"/>
    <b v="0"/>
    <n v="76"/>
    <b v="0"/>
    <x v="2"/>
    <x v="8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x v="14"/>
    <s v="MXN"/>
    <n v="1482953115"/>
    <n v="1480361115"/>
    <b v="0"/>
    <n v="1"/>
    <b v="0"/>
    <x v="2"/>
    <x v="8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x v="0"/>
    <s v="USD"/>
    <n v="1466346646"/>
    <n v="1463754646"/>
    <b v="0"/>
    <n v="101"/>
    <b v="0"/>
    <x v="2"/>
    <x v="8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x v="0"/>
    <s v="USD"/>
    <n v="1473044340"/>
    <n v="1468180462"/>
    <b v="0"/>
    <n v="4"/>
    <b v="0"/>
    <x v="2"/>
    <x v="8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x v="0"/>
    <s v="USD"/>
    <n v="1418938395"/>
    <n v="1415050395"/>
    <b v="0"/>
    <n v="1"/>
    <b v="0"/>
    <x v="2"/>
    <x v="8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x v="0"/>
    <s v="USD"/>
    <n v="1485254052"/>
    <n v="1481366052"/>
    <b v="0"/>
    <n v="775"/>
    <b v="0"/>
    <x v="2"/>
    <x v="8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x v="0"/>
    <s v="USD"/>
    <n v="1451419200"/>
    <n v="1449000056"/>
    <b v="0"/>
    <n v="90"/>
    <b v="0"/>
    <x v="2"/>
    <x v="8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s v="canceled"/>
    <x v="0"/>
    <s v="USD"/>
    <n v="1420070615"/>
    <n v="1415750615"/>
    <b v="0"/>
    <n v="16"/>
    <b v="0"/>
    <x v="2"/>
    <x v="8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s v="canceled"/>
    <x v="16"/>
    <s v="CHF"/>
    <n v="1448489095"/>
    <n v="1445893495"/>
    <b v="0"/>
    <n v="6"/>
    <b v="0"/>
    <x v="2"/>
    <x v="8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x v="0"/>
    <s v="USD"/>
    <n v="1459992856"/>
    <n v="1456108456"/>
    <b v="0"/>
    <n v="38"/>
    <b v="0"/>
    <x v="2"/>
    <x v="8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x v="0"/>
    <s v="USD"/>
    <n v="1448125935"/>
    <n v="1444666335"/>
    <b v="0"/>
    <n v="355"/>
    <b v="0"/>
    <x v="2"/>
    <x v="8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s v="canceled"/>
    <x v="0"/>
    <s v="USD"/>
    <n v="1468496933"/>
    <n v="1465904933"/>
    <b v="0"/>
    <n v="7"/>
    <b v="0"/>
    <x v="2"/>
    <x v="8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s v="canceled"/>
    <x v="0"/>
    <s v="USD"/>
    <n v="1423092149"/>
    <n v="1420500149"/>
    <b v="0"/>
    <n v="400"/>
    <b v="0"/>
    <x v="2"/>
    <x v="8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x v="5"/>
    <s v="CAD"/>
    <n v="1433206020"/>
    <n v="1430617209"/>
    <b v="0"/>
    <n v="30"/>
    <b v="1"/>
    <x v="4"/>
    <x v="15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s v="successful"/>
    <x v="0"/>
    <s v="USD"/>
    <n v="1445054400"/>
    <n v="1443074571"/>
    <b v="1"/>
    <n v="478"/>
    <b v="1"/>
    <x v="4"/>
    <x v="15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s v="successful"/>
    <x v="0"/>
    <s v="USD"/>
    <n v="1431876677"/>
    <n v="1429284677"/>
    <b v="1"/>
    <n v="74"/>
    <b v="1"/>
    <x v="4"/>
    <x v="15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s v="successful"/>
    <x v="1"/>
    <s v="GBP"/>
    <n v="1434837861"/>
    <n v="1432245861"/>
    <b v="0"/>
    <n v="131"/>
    <b v="1"/>
    <x v="4"/>
    <x v="15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x v="11"/>
    <s v="SEK"/>
    <n v="1454248563"/>
    <n v="1451656563"/>
    <b v="1"/>
    <n v="61"/>
    <b v="1"/>
    <x v="4"/>
    <x v="15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s v="successful"/>
    <x v="0"/>
    <s v="USD"/>
    <n v="1426532437"/>
    <n v="1423944037"/>
    <b v="1"/>
    <n v="1071"/>
    <b v="1"/>
    <x v="4"/>
    <x v="15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x v="1"/>
    <s v="GBP"/>
    <n v="1459414016"/>
    <n v="1456480016"/>
    <b v="1"/>
    <n v="122"/>
    <b v="1"/>
    <x v="4"/>
    <x v="15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x v="0"/>
    <s v="USD"/>
    <n v="1414025347"/>
    <n v="1411433347"/>
    <b v="1"/>
    <n v="111"/>
    <b v="1"/>
    <x v="4"/>
    <x v="15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x v="1"/>
    <s v="GBP"/>
    <n v="1488830400"/>
    <n v="1484924605"/>
    <b v="1"/>
    <n v="255"/>
    <b v="1"/>
    <x v="4"/>
    <x v="15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s v="successful"/>
    <x v="11"/>
    <s v="SEK"/>
    <n v="1428184740"/>
    <n v="1423501507"/>
    <b v="0"/>
    <n v="141"/>
    <b v="1"/>
    <x v="4"/>
    <x v="15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s v="successful"/>
    <x v="0"/>
    <s v="USD"/>
    <n v="1473680149"/>
    <n v="1472470549"/>
    <b v="0"/>
    <n v="159"/>
    <b v="1"/>
    <x v="4"/>
    <x v="15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x v="0"/>
    <s v="USD"/>
    <n v="1450290010"/>
    <n v="1447698010"/>
    <b v="0"/>
    <n v="99"/>
    <b v="1"/>
    <x v="4"/>
    <x v="15"/>
    <n v="107"/>
    <n v="108.48"/>
    <x v="1031"/>
    <d v="2015-12-16T18:20:10"/>
  </r>
  <r>
    <n v="1032"/>
    <s v="Phantom Ship / Coastal (Album Preorder)"/>
    <s v="Ideal for living rooms and open spaces."/>
    <n v="5400"/>
    <n v="5858.84"/>
    <s v="successful"/>
    <x v="0"/>
    <s v="USD"/>
    <n v="1466697625"/>
    <n v="1464105625"/>
    <b v="0"/>
    <n v="96"/>
    <b v="1"/>
    <x v="4"/>
    <x v="15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x v="1"/>
    <s v="GBP"/>
    <n v="1481564080"/>
    <n v="1479144880"/>
    <b v="0"/>
    <n v="27"/>
    <b v="1"/>
    <x v="4"/>
    <x v="15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x v="0"/>
    <s v="USD"/>
    <n v="1470369540"/>
    <n v="1467604804"/>
    <b v="0"/>
    <n v="166"/>
    <b v="1"/>
    <x v="4"/>
    <x v="15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x v="0"/>
    <s v="USD"/>
    <n v="1423668220"/>
    <n v="1421076220"/>
    <b v="0"/>
    <n v="76"/>
    <b v="1"/>
    <x v="4"/>
    <x v="15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s v="successful"/>
    <x v="0"/>
    <s v="USD"/>
    <n v="1357545600"/>
    <n v="1354790790"/>
    <b v="0"/>
    <n v="211"/>
    <b v="1"/>
    <x v="4"/>
    <x v="15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x v="0"/>
    <s v="USD"/>
    <n v="1431925200"/>
    <n v="1429991062"/>
    <b v="0"/>
    <n v="21"/>
    <b v="1"/>
    <x v="4"/>
    <x v="15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x v="0"/>
    <s v="USD"/>
    <n v="1458362023"/>
    <n v="1455773623"/>
    <b v="0"/>
    <n v="61"/>
    <b v="1"/>
    <x v="4"/>
    <x v="15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x v="0"/>
    <s v="USD"/>
    <n v="1481615940"/>
    <n v="1479436646"/>
    <b v="0"/>
    <n v="30"/>
    <b v="1"/>
    <x v="4"/>
    <x v="15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x v="0"/>
    <s v="USD"/>
    <n v="1472317209"/>
    <n v="1469725209"/>
    <b v="0"/>
    <n v="1"/>
    <b v="0"/>
    <x v="5"/>
    <x v="16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s v="canceled"/>
    <x v="0"/>
    <s v="USD"/>
    <n v="1406769992"/>
    <n v="1405041992"/>
    <b v="0"/>
    <n v="0"/>
    <b v="0"/>
    <x v="5"/>
    <x v="16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x v="0"/>
    <s v="USD"/>
    <n v="1410516000"/>
    <n v="1406824948"/>
    <b v="0"/>
    <n v="1"/>
    <b v="0"/>
    <x v="5"/>
    <x v="16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x v="0"/>
    <s v="USD"/>
    <n v="1432101855"/>
    <n v="1429509855"/>
    <b v="0"/>
    <n v="292"/>
    <b v="0"/>
    <x v="5"/>
    <x v="16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x v="0"/>
    <s v="USD"/>
    <n v="1425587220"/>
    <n v="1420668801"/>
    <b v="0"/>
    <n v="2"/>
    <b v="0"/>
    <x v="5"/>
    <x v="16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s v="canceled"/>
    <x v="0"/>
    <s v="USD"/>
    <n v="1408827550"/>
    <n v="1406235550"/>
    <b v="0"/>
    <n v="8"/>
    <b v="0"/>
    <x v="5"/>
    <x v="16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x v="12"/>
    <s v="EUR"/>
    <n v="1451161560"/>
    <n v="1447273560"/>
    <b v="0"/>
    <n v="0"/>
    <b v="0"/>
    <x v="5"/>
    <x v="16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s v="canceled"/>
    <x v="0"/>
    <s v="USD"/>
    <n v="1415219915"/>
    <n v="1412624315"/>
    <b v="0"/>
    <n v="1"/>
    <b v="0"/>
    <x v="5"/>
    <x v="16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x v="0"/>
    <s v="USD"/>
    <n v="1474766189"/>
    <n v="1471310189"/>
    <b v="0"/>
    <n v="4"/>
    <b v="0"/>
    <x v="5"/>
    <x v="16"/>
    <n v="1"/>
    <n v="53"/>
    <x v="1048"/>
    <d v="2016-09-25T01:16:29"/>
  </r>
  <r>
    <n v="1049"/>
    <s v="J1 (Canceled)"/>
    <s v="------"/>
    <n v="12000"/>
    <n v="0"/>
    <s v="canceled"/>
    <x v="0"/>
    <s v="USD"/>
    <n v="1455272445"/>
    <n v="1452680445"/>
    <b v="0"/>
    <n v="0"/>
    <b v="0"/>
    <x v="5"/>
    <x v="16"/>
    <n v="0"/>
    <n v="0"/>
    <x v="1049"/>
    <d v="2016-02-12T10:20:45"/>
  </r>
  <r>
    <n v="1050"/>
    <s v="The (Secular) Barbershop Podcast (Canceled)"/>
    <s v="Secularism is on the rise and I hear you.Talk to me."/>
    <n v="2500"/>
    <n v="0"/>
    <s v="canceled"/>
    <x v="0"/>
    <s v="USD"/>
    <n v="1442257677"/>
    <n v="1439665677"/>
    <b v="0"/>
    <n v="0"/>
    <b v="0"/>
    <x v="5"/>
    <x v="16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x v="0"/>
    <s v="USD"/>
    <n v="1409098825"/>
    <n v="1406679625"/>
    <b v="0"/>
    <n v="0"/>
    <b v="0"/>
    <x v="5"/>
    <x v="16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x v="0"/>
    <s v="USD"/>
    <n v="1465243740"/>
    <n v="1461438495"/>
    <b v="0"/>
    <n v="0"/>
    <b v="0"/>
    <x v="5"/>
    <x v="16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x v="0"/>
    <s v="USD"/>
    <n v="1488773332"/>
    <n v="1486613332"/>
    <b v="0"/>
    <n v="1"/>
    <b v="0"/>
    <x v="5"/>
    <x v="16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x v="0"/>
    <s v="USD"/>
    <n v="1407708000"/>
    <n v="1405110399"/>
    <b v="0"/>
    <n v="0"/>
    <b v="0"/>
    <x v="5"/>
    <x v="16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x v="0"/>
    <s v="USD"/>
    <n v="1457394545"/>
    <n v="1454802545"/>
    <b v="0"/>
    <n v="0"/>
    <b v="0"/>
    <x v="5"/>
    <x v="16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x v="0"/>
    <s v="USD"/>
    <n v="1429892177"/>
    <n v="1424711777"/>
    <b v="0"/>
    <n v="0"/>
    <b v="0"/>
    <x v="5"/>
    <x v="16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s v="canceled"/>
    <x v="0"/>
    <s v="USD"/>
    <n v="1480888483"/>
    <n v="1478292883"/>
    <b v="0"/>
    <n v="0"/>
    <b v="0"/>
    <x v="5"/>
    <x v="16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x v="0"/>
    <s v="USD"/>
    <n v="1427328000"/>
    <n v="1423777043"/>
    <b v="0"/>
    <n v="0"/>
    <b v="0"/>
    <x v="5"/>
    <x v="16"/>
    <n v="0"/>
    <n v="0"/>
    <x v="1058"/>
    <d v="2015-03-26T00:00:00"/>
  </r>
  <r>
    <n v="1059"/>
    <s v="Voice Over Artist (Canceled)"/>
    <s v="Turning myself into a vocal artist."/>
    <n v="1100"/>
    <n v="0"/>
    <s v="canceled"/>
    <x v="0"/>
    <s v="USD"/>
    <n v="1426269456"/>
    <n v="1423681056"/>
    <b v="0"/>
    <n v="0"/>
    <b v="0"/>
    <x v="5"/>
    <x v="16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x v="0"/>
    <s v="USD"/>
    <n v="1429134893"/>
    <n v="1426542893"/>
    <b v="0"/>
    <n v="1"/>
    <b v="0"/>
    <x v="5"/>
    <x v="16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s v="canceled"/>
    <x v="0"/>
    <s v="USD"/>
    <n v="1462150800"/>
    <n v="1456987108"/>
    <b v="0"/>
    <n v="0"/>
    <b v="0"/>
    <x v="5"/>
    <x v="16"/>
    <n v="0"/>
    <n v="0"/>
    <x v="1061"/>
    <d v="2016-05-02T01:00:00"/>
  </r>
  <r>
    <n v="1062"/>
    <s v="RETURNING AT A LATER DATE"/>
    <s v="SEE US ON PATREON www.badgirlartwork.com"/>
    <n v="199"/>
    <n v="190"/>
    <s v="canceled"/>
    <x v="0"/>
    <s v="USD"/>
    <n v="1468351341"/>
    <n v="1467746541"/>
    <b v="0"/>
    <n v="4"/>
    <b v="0"/>
    <x v="5"/>
    <x v="16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x v="0"/>
    <s v="USD"/>
    <n v="1472604262"/>
    <n v="1470012262"/>
    <b v="0"/>
    <n v="0"/>
    <b v="0"/>
    <x v="5"/>
    <x v="16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x v="0"/>
    <s v="USD"/>
    <n v="1373174903"/>
    <n v="1369286903"/>
    <b v="0"/>
    <n v="123"/>
    <b v="0"/>
    <x v="6"/>
    <x v="17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x v="2"/>
    <s v="AUD"/>
    <n v="1392800922"/>
    <n v="1390381722"/>
    <b v="0"/>
    <n v="5"/>
    <b v="0"/>
    <x v="6"/>
    <x v="17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s v="failed"/>
    <x v="0"/>
    <s v="USD"/>
    <n v="1375657582"/>
    <n v="1371769582"/>
    <b v="0"/>
    <n v="148"/>
    <b v="0"/>
    <x v="6"/>
    <x v="17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x v="0"/>
    <s v="USD"/>
    <n v="1387657931"/>
    <n v="1385065931"/>
    <b v="0"/>
    <n v="10"/>
    <b v="0"/>
    <x v="6"/>
    <x v="17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x v="0"/>
    <s v="USD"/>
    <n v="1460274864"/>
    <n v="1457686464"/>
    <b v="0"/>
    <n v="4"/>
    <b v="0"/>
    <x v="6"/>
    <x v="17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s v="failed"/>
    <x v="0"/>
    <s v="USD"/>
    <n v="1385447459"/>
    <n v="1382679059"/>
    <b v="0"/>
    <n v="21"/>
    <b v="0"/>
    <x v="6"/>
    <x v="17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x v="0"/>
    <s v="USD"/>
    <n v="1349050622"/>
    <n v="1347322622"/>
    <b v="0"/>
    <n v="2"/>
    <b v="0"/>
    <x v="6"/>
    <x v="17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s v="failed"/>
    <x v="10"/>
    <s v="NOK"/>
    <n v="1447787093"/>
    <n v="1445191493"/>
    <b v="0"/>
    <n v="0"/>
    <b v="0"/>
    <x v="6"/>
    <x v="17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x v="0"/>
    <s v="USD"/>
    <n v="1391630297"/>
    <n v="1389038297"/>
    <b v="0"/>
    <n v="4"/>
    <b v="0"/>
    <x v="6"/>
    <x v="17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s v="failed"/>
    <x v="0"/>
    <s v="USD"/>
    <n v="1318806541"/>
    <n v="1316214541"/>
    <b v="0"/>
    <n v="1"/>
    <b v="0"/>
    <x v="6"/>
    <x v="17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s v="failed"/>
    <x v="0"/>
    <s v="USD"/>
    <n v="1388808545"/>
    <n v="1386216545"/>
    <b v="0"/>
    <n v="30"/>
    <b v="0"/>
    <x v="6"/>
    <x v="17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s v="failed"/>
    <x v="0"/>
    <s v="USD"/>
    <n v="1336340516"/>
    <n v="1333748516"/>
    <b v="0"/>
    <n v="3"/>
    <b v="0"/>
    <x v="6"/>
    <x v="17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s v="failed"/>
    <x v="0"/>
    <s v="USD"/>
    <n v="1410426250"/>
    <n v="1405674250"/>
    <b v="0"/>
    <n v="975"/>
    <b v="0"/>
    <x v="6"/>
    <x v="17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s v="failed"/>
    <x v="0"/>
    <s v="USD"/>
    <n v="1452744011"/>
    <n v="1450152011"/>
    <b v="0"/>
    <n v="167"/>
    <b v="0"/>
    <x v="6"/>
    <x v="17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x v="0"/>
    <s v="USD"/>
    <n v="1311309721"/>
    <n v="1307421721"/>
    <b v="0"/>
    <n v="5"/>
    <b v="0"/>
    <x v="6"/>
    <x v="17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x v="12"/>
    <s v="EUR"/>
    <n v="1463232936"/>
    <n v="1461072936"/>
    <b v="0"/>
    <n v="18"/>
    <b v="0"/>
    <x v="6"/>
    <x v="17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s v="failed"/>
    <x v="0"/>
    <s v="USD"/>
    <n v="1399778333"/>
    <n v="1397186333"/>
    <b v="0"/>
    <n v="98"/>
    <b v="0"/>
    <x v="6"/>
    <x v="17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s v="failed"/>
    <x v="0"/>
    <s v="USD"/>
    <n v="1422483292"/>
    <n v="1419891292"/>
    <b v="0"/>
    <n v="4"/>
    <b v="0"/>
    <x v="6"/>
    <x v="17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s v="failed"/>
    <x v="0"/>
    <s v="USD"/>
    <n v="1344635088"/>
    <n v="1342043088"/>
    <b v="0"/>
    <n v="3"/>
    <b v="0"/>
    <x v="6"/>
    <x v="17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x v="5"/>
    <s v="CAD"/>
    <n v="1406994583"/>
    <n v="1401810583"/>
    <b v="0"/>
    <n v="1"/>
    <b v="0"/>
    <x v="6"/>
    <x v="17"/>
    <n v="1"/>
    <n v="410"/>
    <x v="1083"/>
    <d v="2014-08-02T15:49:43"/>
  </r>
  <r>
    <n v="1084"/>
    <s v="My own channel"/>
    <s v="I want to start my own channel for gaming"/>
    <n v="550"/>
    <n v="0"/>
    <s v="failed"/>
    <x v="0"/>
    <s v="USD"/>
    <n v="1407534804"/>
    <n v="1404942804"/>
    <b v="0"/>
    <n v="0"/>
    <b v="0"/>
    <x v="6"/>
    <x v="17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s v="failed"/>
    <x v="5"/>
    <s v="CAD"/>
    <n v="1457967975"/>
    <n v="1455379575"/>
    <b v="0"/>
    <n v="9"/>
    <b v="0"/>
    <x v="6"/>
    <x v="17"/>
    <n v="3"/>
    <n v="114"/>
    <x v="1085"/>
    <d v="2016-03-14T15:06:15"/>
  </r>
  <r>
    <n v="1086"/>
    <s v="Cyber Universe Online"/>
    <s v="Humanity's future in the Galaxy"/>
    <n v="18000"/>
    <n v="15"/>
    <s v="failed"/>
    <x v="0"/>
    <s v="USD"/>
    <n v="1408913291"/>
    <n v="1406321291"/>
    <b v="0"/>
    <n v="2"/>
    <b v="0"/>
    <x v="6"/>
    <x v="17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s v="failed"/>
    <x v="0"/>
    <s v="USD"/>
    <n v="1402852087"/>
    <n v="1400260087"/>
    <b v="0"/>
    <n v="0"/>
    <b v="0"/>
    <x v="6"/>
    <x v="17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s v="failed"/>
    <x v="0"/>
    <s v="USD"/>
    <n v="1398366667"/>
    <n v="1395774667"/>
    <b v="0"/>
    <n v="147"/>
    <b v="0"/>
    <x v="6"/>
    <x v="17"/>
    <n v="14"/>
    <n v="43.42"/>
    <x v="1088"/>
    <d v="2014-04-24T19:11:07"/>
  </r>
  <r>
    <n v="1089"/>
    <s v="Farabel"/>
    <s v="Farabel is a single player turn-based fantasy strategy game for Mac/PC/Linux"/>
    <n v="15000"/>
    <n v="1174"/>
    <s v="failed"/>
    <x v="6"/>
    <s v="EUR"/>
    <n v="1435293175"/>
    <n v="1432701175"/>
    <b v="0"/>
    <n v="49"/>
    <b v="0"/>
    <x v="6"/>
    <x v="17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x v="2"/>
    <s v="AUD"/>
    <n v="1432873653"/>
    <n v="1430281653"/>
    <b v="0"/>
    <n v="1"/>
    <b v="0"/>
    <x v="6"/>
    <x v="17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x v="1"/>
    <s v="GBP"/>
    <n v="1460313672"/>
    <n v="1457725272"/>
    <b v="0"/>
    <n v="2"/>
    <b v="0"/>
    <x v="6"/>
    <x v="17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x v="0"/>
    <s v="USD"/>
    <n v="1357432638"/>
    <n v="1354840638"/>
    <b v="0"/>
    <n v="7"/>
    <b v="0"/>
    <x v="6"/>
    <x v="17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x v="5"/>
    <s v="CAD"/>
    <n v="1455232937"/>
    <n v="1453936937"/>
    <b v="0"/>
    <n v="4"/>
    <b v="0"/>
    <x v="6"/>
    <x v="17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s v="failed"/>
    <x v="0"/>
    <s v="USD"/>
    <n v="1318180033"/>
    <n v="1315588033"/>
    <b v="0"/>
    <n v="27"/>
    <b v="0"/>
    <x v="6"/>
    <x v="17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s v="failed"/>
    <x v="0"/>
    <s v="USD"/>
    <n v="1377867220"/>
    <n v="1375275220"/>
    <b v="0"/>
    <n v="94"/>
    <b v="0"/>
    <x v="6"/>
    <x v="17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x v="0"/>
    <s v="USD"/>
    <n v="1412393400"/>
    <n v="1409747154"/>
    <b v="0"/>
    <n v="29"/>
    <b v="0"/>
    <x v="6"/>
    <x v="17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s v="failed"/>
    <x v="0"/>
    <s v="USD"/>
    <n v="1393786877"/>
    <n v="1390330877"/>
    <b v="0"/>
    <n v="7"/>
    <b v="0"/>
    <x v="6"/>
    <x v="17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s v="failed"/>
    <x v="0"/>
    <s v="USD"/>
    <n v="1397413095"/>
    <n v="1394821095"/>
    <b v="0"/>
    <n v="22"/>
    <b v="0"/>
    <x v="6"/>
    <x v="17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s v="failed"/>
    <x v="1"/>
    <s v="GBP"/>
    <n v="1431547468"/>
    <n v="1428955468"/>
    <b v="0"/>
    <n v="1"/>
    <b v="0"/>
    <x v="6"/>
    <x v="17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s v="failed"/>
    <x v="12"/>
    <s v="EUR"/>
    <n v="1455417571"/>
    <n v="1452825571"/>
    <b v="0"/>
    <n v="10"/>
    <b v="0"/>
    <x v="6"/>
    <x v="17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s v="failed"/>
    <x v="0"/>
    <s v="USD"/>
    <n v="1468519920"/>
    <n v="1466188338"/>
    <b v="0"/>
    <n v="6"/>
    <b v="0"/>
    <x v="6"/>
    <x v="17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s v="failed"/>
    <x v="0"/>
    <s v="USD"/>
    <n v="1386568740"/>
    <n v="1383095125"/>
    <b v="0"/>
    <n v="24"/>
    <b v="0"/>
    <x v="6"/>
    <x v="17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s v="failed"/>
    <x v="0"/>
    <s v="USD"/>
    <n v="1466227190"/>
    <n v="1461043190"/>
    <b v="0"/>
    <n v="15"/>
    <b v="0"/>
    <x v="6"/>
    <x v="17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x v="1"/>
    <s v="GBP"/>
    <n v="1402480221"/>
    <n v="1399888221"/>
    <b v="0"/>
    <n v="37"/>
    <b v="0"/>
    <x v="6"/>
    <x v="17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s v="failed"/>
    <x v="0"/>
    <s v="USD"/>
    <n v="1395627327"/>
    <n v="1393038927"/>
    <b v="0"/>
    <n v="20"/>
    <b v="0"/>
    <x v="6"/>
    <x v="17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s v="failed"/>
    <x v="0"/>
    <s v="USD"/>
    <n v="1333557975"/>
    <n v="1330969575"/>
    <b v="0"/>
    <n v="7"/>
    <b v="0"/>
    <x v="6"/>
    <x v="17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x v="0"/>
    <s v="USD"/>
    <n v="1406148024"/>
    <n v="1403556024"/>
    <b v="0"/>
    <n v="0"/>
    <b v="0"/>
    <x v="6"/>
    <x v="17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x v="0"/>
    <s v="USD"/>
    <n v="1334326635"/>
    <n v="1329146235"/>
    <b v="0"/>
    <n v="21"/>
    <b v="0"/>
    <x v="6"/>
    <x v="17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x v="0"/>
    <s v="USD"/>
    <n v="1479495790"/>
    <n v="1476900190"/>
    <b v="0"/>
    <n v="3"/>
    <b v="0"/>
    <x v="6"/>
    <x v="17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s v="failed"/>
    <x v="0"/>
    <s v="USD"/>
    <n v="1354919022"/>
    <n v="1352327022"/>
    <b v="0"/>
    <n v="11"/>
    <b v="0"/>
    <x v="6"/>
    <x v="17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s v="failed"/>
    <x v="0"/>
    <s v="USD"/>
    <n v="1452228790"/>
    <n v="1449636790"/>
    <b v="0"/>
    <n v="1"/>
    <b v="0"/>
    <x v="6"/>
    <x v="17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x v="0"/>
    <s v="USD"/>
    <n v="1421656200"/>
    <n v="1416507211"/>
    <b v="0"/>
    <n v="312"/>
    <b v="0"/>
    <x v="6"/>
    <x v="17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s v="failed"/>
    <x v="1"/>
    <s v="GBP"/>
    <n v="1408058820"/>
    <n v="1405466820"/>
    <b v="0"/>
    <n v="1"/>
    <b v="0"/>
    <x v="6"/>
    <x v="17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s v="failed"/>
    <x v="1"/>
    <s v="GBP"/>
    <n v="1381306687"/>
    <n v="1378714687"/>
    <b v="0"/>
    <n v="3"/>
    <b v="0"/>
    <x v="6"/>
    <x v="17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x v="0"/>
    <s v="USD"/>
    <n v="1459352495"/>
    <n v="1456764095"/>
    <b v="0"/>
    <n v="4"/>
    <b v="0"/>
    <x v="6"/>
    <x v="17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s v="failed"/>
    <x v="0"/>
    <s v="USD"/>
    <n v="1339273208"/>
    <n v="1334089208"/>
    <b v="0"/>
    <n v="10"/>
    <b v="0"/>
    <x v="6"/>
    <x v="17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s v="failed"/>
    <x v="12"/>
    <s v="EUR"/>
    <n v="1451053313"/>
    <n v="1448461313"/>
    <b v="0"/>
    <n v="8"/>
    <b v="0"/>
    <x v="6"/>
    <x v="17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x v="2"/>
    <s v="AUD"/>
    <n v="1396666779"/>
    <n v="1394078379"/>
    <b v="0"/>
    <n v="3"/>
    <b v="0"/>
    <x v="6"/>
    <x v="17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x v="0"/>
    <s v="USD"/>
    <n v="1396810864"/>
    <n v="1395687664"/>
    <b v="0"/>
    <n v="1"/>
    <b v="0"/>
    <x v="6"/>
    <x v="17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s v="failed"/>
    <x v="0"/>
    <s v="USD"/>
    <n v="1319835400"/>
    <n v="1315947400"/>
    <b v="0"/>
    <n v="0"/>
    <b v="0"/>
    <x v="6"/>
    <x v="17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s v="failed"/>
    <x v="0"/>
    <s v="USD"/>
    <n v="1457904316"/>
    <n v="1455315916"/>
    <b v="0"/>
    <n v="5"/>
    <b v="0"/>
    <x v="6"/>
    <x v="17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x v="1"/>
    <s v="GBP"/>
    <n v="1369932825"/>
    <n v="1368723225"/>
    <b v="0"/>
    <n v="0"/>
    <b v="0"/>
    <x v="6"/>
    <x v="17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s v="failed"/>
    <x v="0"/>
    <s v="USD"/>
    <n v="1397910848"/>
    <n v="1395318848"/>
    <b v="0"/>
    <n v="3"/>
    <b v="0"/>
    <x v="6"/>
    <x v="17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x v="0"/>
    <s v="USD"/>
    <n v="1430409651"/>
    <n v="1427817651"/>
    <b v="0"/>
    <n v="7"/>
    <b v="0"/>
    <x v="6"/>
    <x v="18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s v="failed"/>
    <x v="1"/>
    <s v="GBP"/>
    <n v="1443193130"/>
    <n v="1438009130"/>
    <b v="0"/>
    <n v="0"/>
    <b v="0"/>
    <x v="6"/>
    <x v="18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s v="failed"/>
    <x v="0"/>
    <s v="USD"/>
    <n v="1468482694"/>
    <n v="1465890694"/>
    <b v="0"/>
    <n v="2"/>
    <b v="0"/>
    <x v="6"/>
    <x v="18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x v="0"/>
    <s v="USD"/>
    <n v="1416000600"/>
    <n v="1413318600"/>
    <b v="0"/>
    <n v="23"/>
    <b v="0"/>
    <x v="6"/>
    <x v="18"/>
    <n v="2"/>
    <n v="25.43"/>
    <x v="1127"/>
    <d v="2014-11-14T21:30:00"/>
  </r>
  <r>
    <n v="1128"/>
    <s v="Flying Turds"/>
    <s v="#havingfunFTW"/>
    <n v="1000"/>
    <n v="1"/>
    <s v="failed"/>
    <x v="1"/>
    <s v="GBP"/>
    <n v="1407425717"/>
    <n v="1404833717"/>
    <b v="0"/>
    <n v="1"/>
    <b v="0"/>
    <x v="6"/>
    <x v="18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s v="failed"/>
    <x v="0"/>
    <s v="USD"/>
    <n v="1465107693"/>
    <n v="1462515693"/>
    <b v="0"/>
    <n v="2"/>
    <b v="0"/>
    <x v="6"/>
    <x v="18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x v="0"/>
    <s v="USD"/>
    <n v="1416963300"/>
    <n v="1411775700"/>
    <b v="0"/>
    <n v="3"/>
    <b v="0"/>
    <x v="6"/>
    <x v="18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s v="failed"/>
    <x v="2"/>
    <s v="AUD"/>
    <n v="1450993668"/>
    <n v="1448401668"/>
    <b v="0"/>
    <n v="0"/>
    <b v="0"/>
    <x v="6"/>
    <x v="18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s v="failed"/>
    <x v="5"/>
    <s v="CAD"/>
    <n v="1483238771"/>
    <n v="1480646771"/>
    <b v="0"/>
    <n v="13"/>
    <b v="0"/>
    <x v="6"/>
    <x v="18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s v="failed"/>
    <x v="1"/>
    <s v="GBP"/>
    <n v="1406799981"/>
    <n v="1404207981"/>
    <b v="0"/>
    <n v="1"/>
    <b v="0"/>
    <x v="6"/>
    <x v="18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s v="failed"/>
    <x v="2"/>
    <s v="AUD"/>
    <n v="1417235580"/>
    <n v="1416034228"/>
    <b v="0"/>
    <n v="1"/>
    <b v="0"/>
    <x v="6"/>
    <x v="18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s v="failed"/>
    <x v="12"/>
    <s v="EUR"/>
    <n v="1470527094"/>
    <n v="1467935094"/>
    <b v="0"/>
    <n v="1"/>
    <b v="0"/>
    <x v="6"/>
    <x v="18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x v="6"/>
    <s v="EUR"/>
    <n v="1450541229"/>
    <n v="1447949229"/>
    <b v="0"/>
    <n v="6"/>
    <b v="0"/>
    <x v="6"/>
    <x v="18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x v="0"/>
    <s v="USD"/>
    <n v="1461440421"/>
    <n v="1458848421"/>
    <b v="0"/>
    <n v="39"/>
    <b v="0"/>
    <x v="6"/>
    <x v="18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x v="0"/>
    <s v="USD"/>
    <n v="1485035131"/>
    <n v="1483307131"/>
    <b v="0"/>
    <n v="4"/>
    <b v="0"/>
    <x v="6"/>
    <x v="18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s v="failed"/>
    <x v="0"/>
    <s v="USD"/>
    <n v="1420100426"/>
    <n v="1417508426"/>
    <b v="0"/>
    <n v="1"/>
    <b v="0"/>
    <x v="6"/>
    <x v="18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s v="failed"/>
    <x v="1"/>
    <s v="GBP"/>
    <n v="1438859121"/>
    <n v="1436267121"/>
    <b v="0"/>
    <n v="0"/>
    <b v="0"/>
    <x v="6"/>
    <x v="18"/>
    <n v="0"/>
    <n v="0"/>
    <x v="1140"/>
    <d v="2015-08-06T11:05:21"/>
  </r>
  <r>
    <n v="1141"/>
    <s v="Arena Z - Zombie Survival"/>
    <s v="I think this will be a great game!"/>
    <n v="500"/>
    <n v="0"/>
    <s v="failed"/>
    <x v="12"/>
    <s v="EUR"/>
    <n v="1436460450"/>
    <n v="1433868450"/>
    <b v="0"/>
    <n v="0"/>
    <b v="0"/>
    <x v="6"/>
    <x v="18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x v="0"/>
    <s v="USD"/>
    <n v="1424131727"/>
    <n v="1421539727"/>
    <b v="0"/>
    <n v="0"/>
    <b v="0"/>
    <x v="6"/>
    <x v="18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s v="failed"/>
    <x v="0"/>
    <s v="USD"/>
    <n v="1450327126"/>
    <n v="1447735126"/>
    <b v="0"/>
    <n v="8"/>
    <b v="0"/>
    <x v="6"/>
    <x v="18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s v="failed"/>
    <x v="0"/>
    <s v="USD"/>
    <n v="1430281320"/>
    <n v="1427689320"/>
    <b v="0"/>
    <n v="0"/>
    <b v="0"/>
    <x v="7"/>
    <x v="19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s v="failed"/>
    <x v="0"/>
    <s v="USD"/>
    <n v="1412272592"/>
    <n v="1407088592"/>
    <b v="0"/>
    <n v="1"/>
    <b v="0"/>
    <x v="7"/>
    <x v="19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s v="failed"/>
    <x v="0"/>
    <s v="USD"/>
    <n v="1399071173"/>
    <n v="1395787973"/>
    <b v="0"/>
    <n v="12"/>
    <b v="0"/>
    <x v="7"/>
    <x v="19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s v="failed"/>
    <x v="5"/>
    <s v="CAD"/>
    <n v="1413760783"/>
    <n v="1408576783"/>
    <b v="0"/>
    <n v="0"/>
    <b v="0"/>
    <x v="7"/>
    <x v="19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s v="failed"/>
    <x v="0"/>
    <s v="USD"/>
    <n v="1480568781"/>
    <n v="1477973181"/>
    <b v="0"/>
    <n v="3"/>
    <b v="0"/>
    <x v="7"/>
    <x v="19"/>
    <n v="0"/>
    <n v="24.33"/>
    <x v="1148"/>
    <d v="2016-12-01T05:06:21"/>
  </r>
  <r>
    <n v="1149"/>
    <s v="The Floridian Food Truck"/>
    <s v="Bringing culturally diverse Floridian cuisine to the people!"/>
    <n v="50000"/>
    <n v="75"/>
    <s v="failed"/>
    <x v="0"/>
    <s v="USD"/>
    <n v="1466096566"/>
    <n v="1463504566"/>
    <b v="0"/>
    <n v="2"/>
    <b v="0"/>
    <x v="7"/>
    <x v="19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s v="failed"/>
    <x v="0"/>
    <s v="USD"/>
    <n v="1452293675"/>
    <n v="1447109675"/>
    <b v="0"/>
    <n v="6"/>
    <b v="0"/>
    <x v="7"/>
    <x v="19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x v="0"/>
    <s v="USD"/>
    <n v="1441592863"/>
    <n v="1439000863"/>
    <b v="0"/>
    <n v="0"/>
    <b v="0"/>
    <x v="7"/>
    <x v="19"/>
    <n v="0"/>
    <n v="0"/>
    <x v="1151"/>
    <d v="2015-09-07T02:27:43"/>
  </r>
  <r>
    <n v="1152"/>
    <s v="Peruvian King Food Truck"/>
    <s v="Peruvian food truck with an LA twist."/>
    <n v="16000"/>
    <n v="911"/>
    <s v="failed"/>
    <x v="0"/>
    <s v="USD"/>
    <n v="1431709312"/>
    <n v="1429117312"/>
    <b v="0"/>
    <n v="15"/>
    <b v="0"/>
    <x v="7"/>
    <x v="19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s v="failed"/>
    <x v="0"/>
    <s v="USD"/>
    <n v="1434647305"/>
    <n v="1432055305"/>
    <b v="0"/>
    <n v="1"/>
    <b v="0"/>
    <x v="7"/>
    <x v="19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s v="failed"/>
    <x v="0"/>
    <s v="USD"/>
    <n v="1441507006"/>
    <n v="1438915006"/>
    <b v="0"/>
    <n v="3"/>
    <b v="0"/>
    <x v="7"/>
    <x v="19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x v="0"/>
    <s v="USD"/>
    <n v="1408040408"/>
    <n v="1405448408"/>
    <b v="0"/>
    <n v="8"/>
    <b v="0"/>
    <x v="7"/>
    <x v="19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s v="failed"/>
    <x v="0"/>
    <s v="USD"/>
    <n v="1424742162"/>
    <n v="1422150162"/>
    <b v="0"/>
    <n v="0"/>
    <b v="0"/>
    <x v="7"/>
    <x v="19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x v="0"/>
    <s v="USD"/>
    <n v="1417795480"/>
    <n v="1412607880"/>
    <b v="0"/>
    <n v="3"/>
    <b v="0"/>
    <x v="7"/>
    <x v="19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x v="0"/>
    <s v="USD"/>
    <n v="1418091128"/>
    <n v="1415499128"/>
    <b v="0"/>
    <n v="3"/>
    <b v="0"/>
    <x v="7"/>
    <x v="19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s v="failed"/>
    <x v="0"/>
    <s v="USD"/>
    <n v="1435679100"/>
    <n v="1433006765"/>
    <b v="0"/>
    <n v="0"/>
    <b v="0"/>
    <x v="7"/>
    <x v="19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x v="0"/>
    <s v="USD"/>
    <n v="1427510586"/>
    <n v="1424922186"/>
    <b v="0"/>
    <n v="19"/>
    <b v="0"/>
    <x v="7"/>
    <x v="19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x v="0"/>
    <s v="USD"/>
    <n v="1432047989"/>
    <n v="1430233589"/>
    <b v="0"/>
    <n v="0"/>
    <b v="0"/>
    <x v="7"/>
    <x v="19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x v="0"/>
    <s v="USD"/>
    <n v="1411662264"/>
    <n v="1408983864"/>
    <b v="0"/>
    <n v="2"/>
    <b v="0"/>
    <x v="7"/>
    <x v="19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x v="0"/>
    <s v="USD"/>
    <n v="1407604920"/>
    <n v="1405012920"/>
    <b v="0"/>
    <n v="0"/>
    <b v="0"/>
    <x v="7"/>
    <x v="19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x v="0"/>
    <s v="USD"/>
    <n v="1466270582"/>
    <n v="1463678582"/>
    <b v="0"/>
    <n v="0"/>
    <b v="0"/>
    <x v="7"/>
    <x v="19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x v="0"/>
    <s v="USD"/>
    <n v="1404623330"/>
    <n v="1401685730"/>
    <b v="0"/>
    <n v="25"/>
    <b v="0"/>
    <x v="7"/>
    <x v="19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x v="0"/>
    <s v="USD"/>
    <n v="1435291200"/>
    <n v="1432640342"/>
    <b v="0"/>
    <n v="8"/>
    <b v="0"/>
    <x v="7"/>
    <x v="19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s v="failed"/>
    <x v="0"/>
    <s v="USD"/>
    <n v="1410543495"/>
    <n v="1407865095"/>
    <b v="0"/>
    <n v="16"/>
    <b v="0"/>
    <x v="7"/>
    <x v="19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s v="failed"/>
    <x v="0"/>
    <s v="USD"/>
    <n v="1474507065"/>
    <n v="1471915065"/>
    <b v="0"/>
    <n v="3"/>
    <b v="0"/>
    <x v="7"/>
    <x v="19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x v="0"/>
    <s v="USD"/>
    <n v="1424593763"/>
    <n v="1422001763"/>
    <b v="0"/>
    <n v="3"/>
    <b v="0"/>
    <x v="7"/>
    <x v="19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s v="failed"/>
    <x v="1"/>
    <s v="GBP"/>
    <n v="1433021171"/>
    <n v="1430429171"/>
    <b v="0"/>
    <n v="2"/>
    <b v="0"/>
    <x v="7"/>
    <x v="19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s v="failed"/>
    <x v="0"/>
    <s v="USD"/>
    <n v="1415909927"/>
    <n v="1414351127"/>
    <b v="0"/>
    <n v="1"/>
    <b v="0"/>
    <x v="7"/>
    <x v="19"/>
    <n v="0"/>
    <n v="25"/>
    <x v="1171"/>
    <d v="2014-11-13T20:18:47"/>
  </r>
  <r>
    <n v="1172"/>
    <s v="let your dayz take you to the dogs."/>
    <s v="Bringing YOUR favorite dog recipes to the streets."/>
    <n v="9000"/>
    <n v="0"/>
    <s v="failed"/>
    <x v="0"/>
    <s v="USD"/>
    <n v="1408551752"/>
    <n v="1405959752"/>
    <b v="0"/>
    <n v="0"/>
    <b v="0"/>
    <x v="7"/>
    <x v="19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x v="0"/>
    <s v="USD"/>
    <n v="1438576057"/>
    <n v="1435552057"/>
    <b v="0"/>
    <n v="1"/>
    <b v="0"/>
    <x v="7"/>
    <x v="19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s v="failed"/>
    <x v="0"/>
    <s v="USD"/>
    <n v="1462738327"/>
    <n v="1460146327"/>
    <b v="0"/>
    <n v="19"/>
    <b v="0"/>
    <x v="7"/>
    <x v="19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s v="failed"/>
    <x v="0"/>
    <s v="USD"/>
    <n v="1436981339"/>
    <n v="1434389339"/>
    <b v="0"/>
    <n v="9"/>
    <b v="0"/>
    <x v="7"/>
    <x v="19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s v="failed"/>
    <x v="2"/>
    <s v="AUD"/>
    <n v="1488805200"/>
    <n v="1484094498"/>
    <b v="0"/>
    <n v="1"/>
    <b v="0"/>
    <x v="7"/>
    <x v="19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x v="1"/>
    <s v="GBP"/>
    <n v="1413388296"/>
    <n v="1410796296"/>
    <b v="0"/>
    <n v="0"/>
    <b v="0"/>
    <x v="7"/>
    <x v="19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x v="0"/>
    <s v="USD"/>
    <n v="1408225452"/>
    <n v="1405633452"/>
    <b v="0"/>
    <n v="1"/>
    <b v="0"/>
    <x v="7"/>
    <x v="19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s v="failed"/>
    <x v="5"/>
    <s v="CAD"/>
    <n v="1446052627"/>
    <n v="1443460627"/>
    <b v="0"/>
    <n v="5"/>
    <b v="0"/>
    <x v="7"/>
    <x v="19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s v="failed"/>
    <x v="0"/>
    <s v="USD"/>
    <n v="1403983314"/>
    <n v="1400786514"/>
    <b v="0"/>
    <n v="85"/>
    <b v="0"/>
    <x v="7"/>
    <x v="19"/>
    <n v="12"/>
    <n v="69.12"/>
    <x v="1180"/>
    <d v="2014-06-28T19:21:54"/>
  </r>
  <r>
    <n v="1181"/>
    <s v="Gringo Loco Tacos Food Truck"/>
    <s v="Bringing the best tacos to the streets of Chicago!"/>
    <n v="50000"/>
    <n v="4"/>
    <s v="failed"/>
    <x v="0"/>
    <s v="USD"/>
    <n v="1425197321"/>
    <n v="1422605321"/>
    <b v="0"/>
    <n v="3"/>
    <b v="0"/>
    <x v="7"/>
    <x v="19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x v="0"/>
    <s v="USD"/>
    <n v="1484239320"/>
    <n v="1482609088"/>
    <b v="0"/>
    <n v="4"/>
    <b v="0"/>
    <x v="7"/>
    <x v="19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x v="0"/>
    <s v="USD"/>
    <n v="1478059140"/>
    <n v="1476391223"/>
    <b v="0"/>
    <n v="3"/>
    <b v="0"/>
    <x v="7"/>
    <x v="19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x v="1"/>
    <s v="GBP"/>
    <n v="1486391011"/>
    <n v="1483712611"/>
    <b v="0"/>
    <n v="375"/>
    <b v="1"/>
    <x v="8"/>
    <x v="20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x v="0"/>
    <s v="USD"/>
    <n v="1433736000"/>
    <n v="1430945149"/>
    <b v="0"/>
    <n v="111"/>
    <b v="1"/>
    <x v="8"/>
    <x v="20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x v="1"/>
    <s v="GBP"/>
    <n v="1433198520"/>
    <n v="1430340195"/>
    <b v="0"/>
    <n v="123"/>
    <b v="1"/>
    <x v="8"/>
    <x v="20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x v="0"/>
    <s v="USD"/>
    <n v="1431885600"/>
    <n v="1429133323"/>
    <b v="0"/>
    <n v="70"/>
    <b v="1"/>
    <x v="8"/>
    <x v="20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s v="successful"/>
    <x v="5"/>
    <s v="CAD"/>
    <n v="1482943740"/>
    <n v="1481129340"/>
    <b v="0"/>
    <n v="85"/>
    <b v="1"/>
    <x v="8"/>
    <x v="20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s v="successful"/>
    <x v="0"/>
    <s v="USD"/>
    <n v="1467242995"/>
    <n v="1465428595"/>
    <b v="0"/>
    <n v="86"/>
    <b v="1"/>
    <x v="8"/>
    <x v="20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s v="successful"/>
    <x v="0"/>
    <s v="USD"/>
    <n v="1409500725"/>
    <n v="1406908725"/>
    <b v="0"/>
    <n v="13"/>
    <b v="1"/>
    <x v="8"/>
    <x v="20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x v="0"/>
    <s v="USD"/>
    <n v="1458480560"/>
    <n v="1455892160"/>
    <b v="0"/>
    <n v="33"/>
    <b v="1"/>
    <x v="8"/>
    <x v="20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s v="successful"/>
    <x v="1"/>
    <s v="GBP"/>
    <n v="1486814978"/>
    <n v="1484222978"/>
    <b v="0"/>
    <n v="15"/>
    <b v="1"/>
    <x v="8"/>
    <x v="20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x v="0"/>
    <s v="USD"/>
    <n v="1460223453"/>
    <n v="1455043053"/>
    <b v="0"/>
    <n v="273"/>
    <b v="1"/>
    <x v="8"/>
    <x v="20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x v="17"/>
    <s v="EUR"/>
    <n v="1428493379"/>
    <n v="1425901379"/>
    <b v="0"/>
    <n v="714"/>
    <b v="1"/>
    <x v="8"/>
    <x v="20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x v="13"/>
    <s v="EUR"/>
    <n v="1450602000"/>
    <n v="1445415653"/>
    <b v="0"/>
    <n v="170"/>
    <b v="1"/>
    <x v="8"/>
    <x v="20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s v="successful"/>
    <x v="1"/>
    <s v="GBP"/>
    <n v="1450467539"/>
    <n v="1447875539"/>
    <b v="0"/>
    <n v="512"/>
    <b v="1"/>
    <x v="8"/>
    <x v="20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x v="0"/>
    <s v="USD"/>
    <n v="1465797540"/>
    <n v="1463155034"/>
    <b v="0"/>
    <n v="314"/>
    <b v="1"/>
    <x v="8"/>
    <x v="20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x v="0"/>
    <s v="USD"/>
    <n v="1451530800"/>
    <n v="1448463086"/>
    <b v="0"/>
    <n v="167"/>
    <b v="1"/>
    <x v="8"/>
    <x v="20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x v="1"/>
    <s v="GBP"/>
    <n v="1436380200"/>
    <n v="1433615400"/>
    <b v="0"/>
    <n v="9"/>
    <b v="1"/>
    <x v="8"/>
    <x v="20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s v="successful"/>
    <x v="0"/>
    <s v="USD"/>
    <n v="1429183656"/>
    <n v="1427369256"/>
    <b v="0"/>
    <n v="103"/>
    <b v="1"/>
    <x v="8"/>
    <x v="20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x v="1"/>
    <s v="GBP"/>
    <n v="1468593246"/>
    <n v="1466001246"/>
    <b v="0"/>
    <n v="111"/>
    <b v="1"/>
    <x v="8"/>
    <x v="20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x v="2"/>
    <s v="AUD"/>
    <n v="1435388154"/>
    <n v="1432796154"/>
    <b v="0"/>
    <n v="271"/>
    <b v="1"/>
    <x v="8"/>
    <x v="20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x v="0"/>
    <s v="USD"/>
    <n v="1433083527"/>
    <n v="1430491527"/>
    <b v="0"/>
    <n v="101"/>
    <b v="1"/>
    <x v="8"/>
    <x v="20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x v="0"/>
    <s v="USD"/>
    <n v="1449205200"/>
    <n v="1445363833"/>
    <b v="0"/>
    <n v="57"/>
    <b v="1"/>
    <x v="8"/>
    <x v="20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x v="12"/>
    <s v="EUR"/>
    <n v="1434197351"/>
    <n v="1431605351"/>
    <b v="0"/>
    <n v="62"/>
    <b v="1"/>
    <x v="8"/>
    <x v="20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x v="15"/>
    <s v="EUR"/>
    <n v="1489238940"/>
    <n v="1486406253"/>
    <b v="0"/>
    <n v="32"/>
    <b v="1"/>
    <x v="8"/>
    <x v="20"/>
    <n v="115"/>
    <n v="32.340000000000003"/>
    <x v="1206"/>
    <d v="2017-03-11T13:29:00"/>
  </r>
  <r>
    <n v="1207"/>
    <s v="ITALIANA"/>
    <s v="A humanistic photo book about ancestral &amp; post-modern Italy."/>
    <n v="16700"/>
    <n v="17396"/>
    <s v="successful"/>
    <x v="13"/>
    <s v="EUR"/>
    <n v="1459418400"/>
    <n v="1456827573"/>
    <b v="0"/>
    <n v="141"/>
    <b v="1"/>
    <x v="8"/>
    <x v="20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x v="0"/>
    <s v="USD"/>
    <n v="1458835264"/>
    <n v="1456246864"/>
    <b v="0"/>
    <n v="75"/>
    <b v="1"/>
    <x v="8"/>
    <x v="20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x v="0"/>
    <s v="USD"/>
    <n v="1488053905"/>
    <n v="1485461905"/>
    <b v="0"/>
    <n v="46"/>
    <b v="1"/>
    <x v="8"/>
    <x v="20"/>
    <n v="106"/>
    <n v="138.26"/>
    <x v="1209"/>
    <d v="2017-02-25T20:18:25"/>
  </r>
  <r>
    <n v="1210"/>
    <s v="Det Andra GÃ¶teborg"/>
    <s v="En fotobok om livet i det enda andra GÃ¶teborg i vÃ¤rlden"/>
    <n v="20000"/>
    <n v="50863"/>
    <s v="successful"/>
    <x v="11"/>
    <s v="SEK"/>
    <n v="1433106000"/>
    <n v="1431124572"/>
    <b v="0"/>
    <n v="103"/>
    <b v="1"/>
    <x v="8"/>
    <x v="20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s v="successful"/>
    <x v="5"/>
    <s v="CAD"/>
    <n v="1465505261"/>
    <n v="1464209261"/>
    <b v="0"/>
    <n v="6"/>
    <b v="1"/>
    <x v="8"/>
    <x v="20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x v="0"/>
    <s v="USD"/>
    <n v="1448586000"/>
    <n v="1447195695"/>
    <b v="0"/>
    <n v="83"/>
    <b v="1"/>
    <x v="8"/>
    <x v="20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x v="1"/>
    <s v="GBP"/>
    <n v="1485886100"/>
    <n v="1482862100"/>
    <b v="0"/>
    <n v="108"/>
    <b v="1"/>
    <x v="8"/>
    <x v="20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x v="0"/>
    <s v="USD"/>
    <n v="1433880605"/>
    <n v="1428696605"/>
    <b v="0"/>
    <n v="25"/>
    <b v="1"/>
    <x v="8"/>
    <x v="20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x v="0"/>
    <s v="USD"/>
    <n v="1401487756"/>
    <n v="1398895756"/>
    <b v="0"/>
    <n v="549"/>
    <b v="1"/>
    <x v="8"/>
    <x v="20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s v="successful"/>
    <x v="0"/>
    <s v="USD"/>
    <n v="1443826980"/>
    <n v="1441032457"/>
    <b v="0"/>
    <n v="222"/>
    <b v="1"/>
    <x v="8"/>
    <x v="20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x v="0"/>
    <s v="USD"/>
    <n v="1468524340"/>
    <n v="1465932340"/>
    <b v="0"/>
    <n v="183"/>
    <b v="1"/>
    <x v="8"/>
    <x v="20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s v="successful"/>
    <x v="0"/>
    <s v="USD"/>
    <n v="1446346800"/>
    <n v="1443714800"/>
    <b v="0"/>
    <n v="89"/>
    <b v="1"/>
    <x v="8"/>
    <x v="20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s v="successful"/>
    <x v="0"/>
    <s v="USD"/>
    <n v="1476961513"/>
    <n v="1474369513"/>
    <b v="0"/>
    <n v="253"/>
    <b v="1"/>
    <x v="8"/>
    <x v="20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s v="successful"/>
    <x v="12"/>
    <s v="EUR"/>
    <n v="1440515112"/>
    <n v="1437923112"/>
    <b v="0"/>
    <n v="140"/>
    <b v="1"/>
    <x v="8"/>
    <x v="20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x v="1"/>
    <s v="GBP"/>
    <n v="1480809600"/>
    <n v="1478431488"/>
    <b v="0"/>
    <n v="103"/>
    <b v="1"/>
    <x v="8"/>
    <x v="20"/>
    <n v="111"/>
    <n v="23.8"/>
    <x v="1221"/>
    <d v="2016-12-04T00:00:00"/>
  </r>
  <r>
    <n v="1222"/>
    <s v="Project Pilgrim"/>
    <s v="Project Pilgrim is my effort to work towards normalizing mental health."/>
    <n v="4000"/>
    <n v="11215"/>
    <s v="successful"/>
    <x v="5"/>
    <s v="CAD"/>
    <n v="1459483200"/>
    <n v="1456852647"/>
    <b v="0"/>
    <n v="138"/>
    <b v="1"/>
    <x v="8"/>
    <x v="20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s v="successful"/>
    <x v="0"/>
    <s v="USD"/>
    <n v="1478754909"/>
    <n v="1476159309"/>
    <b v="0"/>
    <n v="191"/>
    <b v="1"/>
    <x v="8"/>
    <x v="20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s v="canceled"/>
    <x v="0"/>
    <s v="USD"/>
    <n v="1402060302"/>
    <n v="1396876302"/>
    <b v="0"/>
    <n v="18"/>
    <b v="0"/>
    <x v="4"/>
    <x v="21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x v="0"/>
    <s v="USD"/>
    <n v="1382478278"/>
    <n v="1377294278"/>
    <b v="0"/>
    <n v="3"/>
    <b v="0"/>
    <x v="4"/>
    <x v="21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x v="0"/>
    <s v="USD"/>
    <n v="1398042000"/>
    <n v="1395089981"/>
    <b v="0"/>
    <n v="40"/>
    <b v="0"/>
    <x v="4"/>
    <x v="21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x v="0"/>
    <s v="USD"/>
    <n v="1407394800"/>
    <n v="1404770616"/>
    <b v="0"/>
    <n v="0"/>
    <b v="0"/>
    <x v="4"/>
    <x v="21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x v="0"/>
    <s v="USD"/>
    <n v="1317231008"/>
    <n v="1312047008"/>
    <b v="0"/>
    <n v="24"/>
    <b v="0"/>
    <x v="4"/>
    <x v="21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x v="0"/>
    <s v="USD"/>
    <n v="1334592000"/>
    <n v="1331982127"/>
    <b v="0"/>
    <n v="1"/>
    <b v="0"/>
    <x v="4"/>
    <x v="21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x v="0"/>
    <s v="USD"/>
    <n v="1298589630"/>
    <n v="1295997630"/>
    <b v="0"/>
    <n v="0"/>
    <b v="0"/>
    <x v="4"/>
    <x v="21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x v="0"/>
    <s v="USD"/>
    <n v="1440723600"/>
    <n v="1436394968"/>
    <b v="0"/>
    <n v="0"/>
    <b v="0"/>
    <x v="4"/>
    <x v="21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x v="0"/>
    <s v="USD"/>
    <n v="1381090870"/>
    <n v="1377030070"/>
    <b v="0"/>
    <n v="1"/>
    <b v="0"/>
    <x v="4"/>
    <x v="21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x v="0"/>
    <s v="USD"/>
    <n v="1329864374"/>
    <n v="1328049974"/>
    <b v="0"/>
    <n v="6"/>
    <b v="0"/>
    <x v="4"/>
    <x v="21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x v="1"/>
    <s v="GBP"/>
    <n v="1422903342"/>
    <n v="1420311342"/>
    <b v="0"/>
    <n v="0"/>
    <b v="0"/>
    <x v="4"/>
    <x v="21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x v="0"/>
    <s v="USD"/>
    <n v="1387077299"/>
    <n v="1383621299"/>
    <b v="0"/>
    <n v="6"/>
    <b v="0"/>
    <x v="4"/>
    <x v="21"/>
    <n v="3"/>
    <n v="35"/>
    <x v="1235"/>
    <d v="2013-12-15T03:14:59"/>
  </r>
  <r>
    <n v="1236"/>
    <s v="&quot;Volando&quot; CD Release (Canceled)"/>
    <s v="Raising money to give the musicians their due."/>
    <n v="2500"/>
    <n v="0"/>
    <s v="canceled"/>
    <x v="0"/>
    <s v="USD"/>
    <n v="1343491200"/>
    <n v="1342801164"/>
    <b v="0"/>
    <n v="0"/>
    <b v="0"/>
    <x v="4"/>
    <x v="21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x v="0"/>
    <s v="USD"/>
    <n v="1345790865"/>
    <n v="1344062865"/>
    <b v="0"/>
    <n v="0"/>
    <b v="0"/>
    <x v="4"/>
    <x v="21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x v="0"/>
    <s v="USD"/>
    <n v="1312641536"/>
    <n v="1310049536"/>
    <b v="0"/>
    <n v="3"/>
    <b v="0"/>
    <x v="4"/>
    <x v="21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s v="canceled"/>
    <x v="0"/>
    <s v="USD"/>
    <n v="1325804767"/>
    <n v="1323212767"/>
    <b v="0"/>
    <n v="0"/>
    <b v="0"/>
    <x v="4"/>
    <x v="21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s v="canceled"/>
    <x v="0"/>
    <s v="USD"/>
    <n v="1373665860"/>
    <n v="1368579457"/>
    <b v="0"/>
    <n v="8"/>
    <b v="0"/>
    <x v="4"/>
    <x v="21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x v="0"/>
    <s v="USD"/>
    <n v="1414994340"/>
    <n v="1413057980"/>
    <b v="0"/>
    <n v="34"/>
    <b v="0"/>
    <x v="4"/>
    <x v="21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x v="0"/>
    <s v="USD"/>
    <n v="1315747080"/>
    <n v="1314417502"/>
    <b v="0"/>
    <n v="1"/>
    <b v="0"/>
    <x v="4"/>
    <x v="21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x v="0"/>
    <s v="USD"/>
    <n v="1310158800"/>
    <n v="1304888771"/>
    <b v="0"/>
    <n v="38"/>
    <b v="0"/>
    <x v="4"/>
    <x v="21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x v="0"/>
    <s v="USD"/>
    <n v="1366664400"/>
    <n v="1363981723"/>
    <b v="1"/>
    <n v="45"/>
    <b v="1"/>
    <x v="4"/>
    <x v="11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x v="0"/>
    <s v="USD"/>
    <n v="1402755834"/>
    <n v="1400163834"/>
    <b v="1"/>
    <n v="17"/>
    <b v="1"/>
    <x v="4"/>
    <x v="11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x v="0"/>
    <s v="USD"/>
    <n v="1323136949"/>
    <n v="1319245349"/>
    <b v="1"/>
    <n v="31"/>
    <b v="1"/>
    <x v="4"/>
    <x v="11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s v="successful"/>
    <x v="0"/>
    <s v="USD"/>
    <n v="1367823655"/>
    <n v="1365231655"/>
    <b v="1"/>
    <n v="50"/>
    <b v="1"/>
    <x v="4"/>
    <x v="11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s v="successful"/>
    <x v="0"/>
    <s v="USD"/>
    <n v="1402642740"/>
    <n v="1399563953"/>
    <b v="1"/>
    <n v="59"/>
    <b v="1"/>
    <x v="4"/>
    <x v="11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x v="0"/>
    <s v="USD"/>
    <n v="1341683211"/>
    <n v="1339091211"/>
    <b v="1"/>
    <n v="81"/>
    <b v="1"/>
    <x v="4"/>
    <x v="11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x v="0"/>
    <s v="USD"/>
    <n v="1410017131"/>
    <n v="1406129131"/>
    <b v="1"/>
    <n v="508"/>
    <b v="1"/>
    <x v="4"/>
    <x v="11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s v="successful"/>
    <x v="0"/>
    <s v="USD"/>
    <n v="1316979167"/>
    <n v="1311795167"/>
    <b v="1"/>
    <n v="74"/>
    <b v="1"/>
    <x v="4"/>
    <x v="11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x v="0"/>
    <s v="USD"/>
    <n v="1382658169"/>
    <n v="1380238969"/>
    <b v="1"/>
    <n v="141"/>
    <b v="1"/>
    <x v="4"/>
    <x v="11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x v="0"/>
    <s v="USD"/>
    <n v="1409770107"/>
    <n v="1407178107"/>
    <b v="1"/>
    <n v="711"/>
    <b v="1"/>
    <x v="4"/>
    <x v="11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s v="successful"/>
    <x v="0"/>
    <s v="USD"/>
    <n v="1293857940"/>
    <n v="1288968886"/>
    <b v="1"/>
    <n v="141"/>
    <b v="1"/>
    <x v="4"/>
    <x v="11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x v="0"/>
    <s v="USD"/>
    <n v="1385932652"/>
    <n v="1383337052"/>
    <b v="1"/>
    <n v="109"/>
    <b v="1"/>
    <x v="4"/>
    <x v="11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x v="0"/>
    <s v="USD"/>
    <n v="1329084231"/>
    <n v="1326492231"/>
    <b v="1"/>
    <n v="361"/>
    <b v="1"/>
    <x v="4"/>
    <x v="11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x v="0"/>
    <s v="USD"/>
    <n v="1301792590"/>
    <n v="1297562590"/>
    <b v="1"/>
    <n v="176"/>
    <b v="1"/>
    <x v="4"/>
    <x v="11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s v="successful"/>
    <x v="0"/>
    <s v="USD"/>
    <n v="1377960012"/>
    <n v="1375368012"/>
    <b v="1"/>
    <n v="670"/>
    <b v="1"/>
    <x v="4"/>
    <x v="11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s v="successful"/>
    <x v="0"/>
    <s v="USD"/>
    <n v="1402286340"/>
    <n v="1399504664"/>
    <b v="1"/>
    <n v="96"/>
    <b v="1"/>
    <x v="4"/>
    <x v="11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x v="0"/>
    <s v="USD"/>
    <n v="1393445620"/>
    <n v="1390853620"/>
    <b v="1"/>
    <n v="74"/>
    <b v="1"/>
    <x v="4"/>
    <x v="11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s v="successful"/>
    <x v="0"/>
    <s v="USD"/>
    <n v="1390983227"/>
    <n v="1388391227"/>
    <b v="1"/>
    <n v="52"/>
    <b v="1"/>
    <x v="4"/>
    <x v="11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x v="5"/>
    <s v="CAD"/>
    <n v="1392574692"/>
    <n v="1389982692"/>
    <b v="1"/>
    <n v="105"/>
    <b v="1"/>
    <x v="4"/>
    <x v="11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s v="successful"/>
    <x v="0"/>
    <s v="USD"/>
    <n v="1396054800"/>
    <n v="1393034470"/>
    <b v="1"/>
    <n v="41"/>
    <b v="1"/>
    <x v="4"/>
    <x v="11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x v="0"/>
    <s v="USD"/>
    <n v="1383062083"/>
    <n v="1380556483"/>
    <b v="1"/>
    <n v="34"/>
    <b v="1"/>
    <x v="4"/>
    <x v="11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x v="0"/>
    <s v="USD"/>
    <n v="1291131815"/>
    <n v="1287071015"/>
    <b v="1"/>
    <n v="66"/>
    <b v="1"/>
    <x v="4"/>
    <x v="11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s v="successful"/>
    <x v="0"/>
    <s v="USD"/>
    <n v="1389474145"/>
    <n v="1386882145"/>
    <b v="1"/>
    <n v="50"/>
    <b v="1"/>
    <x v="4"/>
    <x v="11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x v="0"/>
    <s v="USD"/>
    <n v="1374674558"/>
    <n v="1372082558"/>
    <b v="1"/>
    <n v="159"/>
    <b v="1"/>
    <x v="4"/>
    <x v="11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s v="successful"/>
    <x v="0"/>
    <s v="USD"/>
    <n v="1379708247"/>
    <n v="1377116247"/>
    <b v="1"/>
    <n v="182"/>
    <b v="1"/>
    <x v="4"/>
    <x v="11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x v="0"/>
    <s v="USD"/>
    <n v="1460764800"/>
    <n v="1458157512"/>
    <b v="1"/>
    <n v="206"/>
    <b v="1"/>
    <x v="4"/>
    <x v="11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s v="successful"/>
    <x v="0"/>
    <s v="USD"/>
    <n v="1332704042"/>
    <n v="1327523642"/>
    <b v="1"/>
    <n v="169"/>
    <b v="1"/>
    <x v="4"/>
    <x v="11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x v="0"/>
    <s v="USD"/>
    <n v="1384363459"/>
    <n v="1381767859"/>
    <b v="1"/>
    <n v="31"/>
    <b v="1"/>
    <x v="4"/>
    <x v="11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x v="0"/>
    <s v="USD"/>
    <n v="1276574400"/>
    <n v="1270576379"/>
    <b v="1"/>
    <n v="28"/>
    <b v="1"/>
    <x v="4"/>
    <x v="11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x v="5"/>
    <s v="CAD"/>
    <n v="1409506291"/>
    <n v="1406914291"/>
    <b v="1"/>
    <n v="54"/>
    <b v="1"/>
    <x v="4"/>
    <x v="11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x v="0"/>
    <s v="USD"/>
    <n v="1346344425"/>
    <n v="1343320425"/>
    <b v="1"/>
    <n v="467"/>
    <b v="1"/>
    <x v="4"/>
    <x v="11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x v="0"/>
    <s v="USD"/>
    <n v="1375908587"/>
    <n v="1372884587"/>
    <b v="1"/>
    <n v="389"/>
    <b v="1"/>
    <x v="4"/>
    <x v="11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s v="successful"/>
    <x v="0"/>
    <s v="USD"/>
    <n v="1251777600"/>
    <n v="1247504047"/>
    <b v="1"/>
    <n v="68"/>
    <b v="1"/>
    <x v="4"/>
    <x v="11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x v="0"/>
    <s v="USD"/>
    <n v="1346765347"/>
    <n v="1343741347"/>
    <b v="1"/>
    <n v="413"/>
    <b v="1"/>
    <x v="4"/>
    <x v="11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x v="0"/>
    <s v="USD"/>
    <n v="1403661600"/>
    <n v="1401196766"/>
    <b v="1"/>
    <n v="190"/>
    <b v="1"/>
    <x v="4"/>
    <x v="11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x v="0"/>
    <s v="USD"/>
    <n v="1395624170"/>
    <n v="1392171770"/>
    <b v="1"/>
    <n v="189"/>
    <b v="1"/>
    <x v="4"/>
    <x v="11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s v="successful"/>
    <x v="0"/>
    <s v="USD"/>
    <n v="1299003054"/>
    <n v="1291227054"/>
    <b v="1"/>
    <n v="130"/>
    <b v="1"/>
    <x v="4"/>
    <x v="11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x v="0"/>
    <s v="USD"/>
    <n v="1375033836"/>
    <n v="1373305836"/>
    <b v="1"/>
    <n v="74"/>
    <b v="1"/>
    <x v="4"/>
    <x v="11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x v="0"/>
    <s v="USD"/>
    <n v="1386565140"/>
    <n v="1383909855"/>
    <b v="1"/>
    <n v="274"/>
    <b v="1"/>
    <x v="4"/>
    <x v="11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s v="successful"/>
    <x v="0"/>
    <s v="USD"/>
    <n v="1362974400"/>
    <n v="1360948389"/>
    <b v="1"/>
    <n v="22"/>
    <b v="1"/>
    <x v="4"/>
    <x v="11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x v="0"/>
    <s v="USD"/>
    <n v="1483203540"/>
    <n v="1481175482"/>
    <b v="0"/>
    <n v="31"/>
    <b v="1"/>
    <x v="1"/>
    <x v="6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s v="successful"/>
    <x v="1"/>
    <s v="GBP"/>
    <n v="1434808775"/>
    <n v="1433512775"/>
    <b v="0"/>
    <n v="63"/>
    <b v="1"/>
    <x v="1"/>
    <x v="6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s v="successful"/>
    <x v="1"/>
    <s v="GBP"/>
    <n v="1424181600"/>
    <n v="1423041227"/>
    <b v="0"/>
    <n v="20"/>
    <b v="1"/>
    <x v="1"/>
    <x v="6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x v="1"/>
    <s v="GBP"/>
    <n v="1434120856"/>
    <n v="1428936856"/>
    <b v="0"/>
    <n v="25"/>
    <b v="1"/>
    <x v="1"/>
    <x v="6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x v="0"/>
    <s v="USD"/>
    <n v="1470801600"/>
    <n v="1468122163"/>
    <b v="0"/>
    <n v="61"/>
    <b v="1"/>
    <x v="1"/>
    <x v="6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s v="successful"/>
    <x v="0"/>
    <s v="USD"/>
    <n v="1483499645"/>
    <n v="1480907645"/>
    <b v="0"/>
    <n v="52"/>
    <b v="1"/>
    <x v="1"/>
    <x v="6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s v="successful"/>
    <x v="0"/>
    <s v="USD"/>
    <n v="1429772340"/>
    <n v="1427121931"/>
    <b v="0"/>
    <n v="86"/>
    <b v="1"/>
    <x v="1"/>
    <x v="6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x v="0"/>
    <s v="USD"/>
    <n v="1428390000"/>
    <n v="1425224391"/>
    <b v="0"/>
    <n v="42"/>
    <b v="1"/>
    <x v="1"/>
    <x v="6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s v="successful"/>
    <x v="1"/>
    <s v="GBP"/>
    <n v="1444172340"/>
    <n v="1441822828"/>
    <b v="0"/>
    <n v="52"/>
    <b v="1"/>
    <x v="1"/>
    <x v="6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x v="0"/>
    <s v="USD"/>
    <n v="1447523371"/>
    <n v="1444927771"/>
    <b v="0"/>
    <n v="120"/>
    <b v="1"/>
    <x v="1"/>
    <x v="6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s v="successful"/>
    <x v="1"/>
    <s v="GBP"/>
    <n v="1445252400"/>
    <n v="1443696797"/>
    <b v="0"/>
    <n v="22"/>
    <b v="1"/>
    <x v="1"/>
    <x v="6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x v="1"/>
    <s v="GBP"/>
    <n v="1438189200"/>
    <n v="1435585497"/>
    <b v="0"/>
    <n v="64"/>
    <b v="1"/>
    <x v="1"/>
    <x v="6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x v="1"/>
    <s v="GBP"/>
    <n v="1457914373"/>
    <n v="1456189973"/>
    <b v="0"/>
    <n v="23"/>
    <b v="1"/>
    <x v="1"/>
    <x v="6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x v="0"/>
    <s v="USD"/>
    <n v="1462125358"/>
    <n v="1459533358"/>
    <b v="0"/>
    <n v="238"/>
    <b v="1"/>
    <x v="1"/>
    <x v="6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s v="successful"/>
    <x v="1"/>
    <s v="GBP"/>
    <n v="1461860432"/>
    <n v="1459268432"/>
    <b v="0"/>
    <n v="33"/>
    <b v="1"/>
    <x v="1"/>
    <x v="6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s v="successful"/>
    <x v="0"/>
    <s v="USD"/>
    <n v="1436902359"/>
    <n v="1434310359"/>
    <b v="0"/>
    <n v="32"/>
    <b v="1"/>
    <x v="1"/>
    <x v="6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x v="0"/>
    <s v="USD"/>
    <n v="1464807420"/>
    <n v="1461427938"/>
    <b v="0"/>
    <n v="24"/>
    <b v="1"/>
    <x v="1"/>
    <x v="6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x v="0"/>
    <s v="USD"/>
    <n v="1437447600"/>
    <n v="1436551178"/>
    <b v="0"/>
    <n v="29"/>
    <b v="1"/>
    <x v="1"/>
    <x v="6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s v="successful"/>
    <x v="0"/>
    <s v="USD"/>
    <n v="1480559011"/>
    <n v="1477963411"/>
    <b v="0"/>
    <n v="50"/>
    <b v="1"/>
    <x v="1"/>
    <x v="6"/>
    <n v="100"/>
    <n v="50"/>
    <x v="1302"/>
    <d v="2016-12-01T02:23:31"/>
  </r>
  <r>
    <n v="1303"/>
    <s v="Forward Arena Theatre Company: Summer Season"/>
    <s v="Groundbreaking queer theatre."/>
    <n v="3500"/>
    <n v="4559.13"/>
    <s v="successful"/>
    <x v="1"/>
    <s v="GBP"/>
    <n v="1469962800"/>
    <n v="1468578920"/>
    <b v="0"/>
    <n v="108"/>
    <b v="1"/>
    <x v="1"/>
    <x v="6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x v="1"/>
    <s v="GBP"/>
    <n v="1489376405"/>
    <n v="1484196005"/>
    <b v="0"/>
    <n v="104"/>
    <b v="0"/>
    <x v="2"/>
    <x v="8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x v="0"/>
    <s v="USD"/>
    <n v="1469122200"/>
    <n v="1466611108"/>
    <b v="0"/>
    <n v="86"/>
    <b v="0"/>
    <x v="2"/>
    <x v="8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x v="0"/>
    <s v="USD"/>
    <n v="1417690734"/>
    <n v="1415098734"/>
    <b v="0"/>
    <n v="356"/>
    <b v="0"/>
    <x v="2"/>
    <x v="8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s v="canceled"/>
    <x v="0"/>
    <s v="USD"/>
    <n v="1455710679"/>
    <n v="1453118679"/>
    <b v="0"/>
    <n v="45"/>
    <b v="0"/>
    <x v="2"/>
    <x v="8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s v="canceled"/>
    <x v="0"/>
    <s v="USD"/>
    <n v="1475937812"/>
    <n v="1472481812"/>
    <b v="0"/>
    <n v="38"/>
    <b v="0"/>
    <x v="2"/>
    <x v="8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s v="canceled"/>
    <x v="0"/>
    <s v="USD"/>
    <n v="1444943468"/>
    <n v="1441919468"/>
    <b v="0"/>
    <n v="35"/>
    <b v="0"/>
    <x v="2"/>
    <x v="8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s v="canceled"/>
    <x v="0"/>
    <s v="USD"/>
    <n v="1471622450"/>
    <n v="1467734450"/>
    <b v="0"/>
    <n v="24"/>
    <b v="0"/>
    <x v="2"/>
    <x v="8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x v="0"/>
    <s v="USD"/>
    <n v="1480536919"/>
    <n v="1477509319"/>
    <b v="0"/>
    <n v="100"/>
    <b v="0"/>
    <x v="2"/>
    <x v="8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s v="canceled"/>
    <x v="0"/>
    <s v="USD"/>
    <n v="1429375922"/>
    <n v="1426783922"/>
    <b v="0"/>
    <n v="1"/>
    <b v="0"/>
    <x v="2"/>
    <x v="8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x v="0"/>
    <s v="USD"/>
    <n v="1457024514"/>
    <n v="1454432514"/>
    <b v="0"/>
    <n v="122"/>
    <b v="0"/>
    <x v="2"/>
    <x v="8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x v="0"/>
    <s v="USD"/>
    <n v="1477065860"/>
    <n v="1471881860"/>
    <b v="0"/>
    <n v="11"/>
    <b v="0"/>
    <x v="2"/>
    <x v="8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s v="canceled"/>
    <x v="0"/>
    <s v="USD"/>
    <n v="1446771600"/>
    <n v="1443700648"/>
    <b v="0"/>
    <n v="248"/>
    <b v="0"/>
    <x v="2"/>
    <x v="8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s v="canceled"/>
    <x v="0"/>
    <s v="USD"/>
    <n v="1456700709"/>
    <n v="1453676709"/>
    <b v="0"/>
    <n v="1"/>
    <b v="0"/>
    <x v="2"/>
    <x v="8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x v="8"/>
    <s v="DKK"/>
    <n v="1469109600"/>
    <n v="1464586746"/>
    <b v="0"/>
    <n v="19"/>
    <b v="0"/>
    <x v="2"/>
    <x v="8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x v="0"/>
    <s v="USD"/>
    <n v="1420938172"/>
    <n v="1418346172"/>
    <b v="0"/>
    <n v="135"/>
    <b v="0"/>
    <x v="2"/>
    <x v="8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x v="1"/>
    <s v="GBP"/>
    <n v="1405094400"/>
    <n v="1403810965"/>
    <b v="0"/>
    <n v="9"/>
    <b v="0"/>
    <x v="2"/>
    <x v="8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x v="9"/>
    <s v="EUR"/>
    <n v="1483138800"/>
    <n v="1480610046"/>
    <b v="0"/>
    <n v="3"/>
    <b v="0"/>
    <x v="2"/>
    <x v="8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x v="11"/>
    <s v="SEK"/>
    <n v="1482515937"/>
    <n v="1479923937"/>
    <b v="0"/>
    <n v="7"/>
    <b v="0"/>
    <x v="2"/>
    <x v="8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x v="1"/>
    <s v="GBP"/>
    <n v="1432223125"/>
    <n v="1429631125"/>
    <b v="0"/>
    <n v="4"/>
    <b v="0"/>
    <x v="2"/>
    <x v="8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x v="0"/>
    <s v="USD"/>
    <n v="1461653700"/>
    <n v="1458665146"/>
    <b v="0"/>
    <n v="44"/>
    <b v="0"/>
    <x v="2"/>
    <x v="8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x v="0"/>
    <s v="USD"/>
    <n v="1476371552"/>
    <n v="1473779552"/>
    <b v="0"/>
    <n v="90"/>
    <b v="0"/>
    <x v="2"/>
    <x v="8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x v="0"/>
    <s v="USD"/>
    <n v="1483063435"/>
    <n v="1480471435"/>
    <b v="0"/>
    <n v="8"/>
    <b v="0"/>
    <x v="2"/>
    <x v="8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x v="0"/>
    <s v="USD"/>
    <n v="1421348428"/>
    <n v="1417460428"/>
    <b v="0"/>
    <n v="11"/>
    <b v="0"/>
    <x v="2"/>
    <x v="8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x v="0"/>
    <s v="USD"/>
    <n v="1432916235"/>
    <n v="1430324235"/>
    <b v="0"/>
    <n v="41"/>
    <b v="0"/>
    <x v="2"/>
    <x v="8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x v="0"/>
    <s v="USD"/>
    <n v="1476458734"/>
    <n v="1472570734"/>
    <b v="0"/>
    <n v="15"/>
    <b v="0"/>
    <x v="2"/>
    <x v="8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x v="0"/>
    <s v="USD"/>
    <n v="1417501145"/>
    <n v="1414041545"/>
    <b v="0"/>
    <n v="9"/>
    <b v="0"/>
    <x v="2"/>
    <x v="8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x v="0"/>
    <s v="USD"/>
    <n v="1467432000"/>
    <n v="1464763109"/>
    <b v="0"/>
    <n v="50"/>
    <b v="0"/>
    <x v="2"/>
    <x v="8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x v="0"/>
    <s v="USD"/>
    <n v="1471435554"/>
    <n v="1468843554"/>
    <b v="0"/>
    <n v="34"/>
    <b v="0"/>
    <x v="2"/>
    <x v="8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x v="16"/>
    <s v="CHF"/>
    <n v="1485480408"/>
    <n v="1482888408"/>
    <b v="0"/>
    <n v="0"/>
    <b v="0"/>
    <x v="2"/>
    <x v="8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x v="2"/>
    <s v="AUD"/>
    <n v="1405478025"/>
    <n v="1402886025"/>
    <b v="0"/>
    <n v="0"/>
    <b v="0"/>
    <x v="2"/>
    <x v="8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x v="0"/>
    <s v="USD"/>
    <n v="1457721287"/>
    <n v="1455129287"/>
    <b v="0"/>
    <n v="276"/>
    <b v="0"/>
    <x v="2"/>
    <x v="8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s v="canceled"/>
    <x v="0"/>
    <s v="USD"/>
    <n v="1449354502"/>
    <n v="1446762502"/>
    <b v="0"/>
    <n v="16"/>
    <b v="0"/>
    <x v="2"/>
    <x v="8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x v="0"/>
    <s v="USD"/>
    <n v="1418849028"/>
    <n v="1415825028"/>
    <b v="0"/>
    <n v="224"/>
    <b v="0"/>
    <x v="2"/>
    <x v="8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x v="0"/>
    <s v="USD"/>
    <n v="1488549079"/>
    <n v="1485957079"/>
    <b v="0"/>
    <n v="140"/>
    <b v="0"/>
    <x v="2"/>
    <x v="8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x v="0"/>
    <s v="USD"/>
    <n v="1438543033"/>
    <n v="1435951033"/>
    <b v="0"/>
    <n v="15"/>
    <b v="0"/>
    <x v="2"/>
    <x v="8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s v="canceled"/>
    <x v="0"/>
    <s v="USD"/>
    <n v="1418056315"/>
    <n v="1414164715"/>
    <b v="0"/>
    <n v="37"/>
    <b v="0"/>
    <x v="2"/>
    <x v="8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s v="canceled"/>
    <x v="0"/>
    <s v="USD"/>
    <n v="1408112253"/>
    <n v="1405520253"/>
    <b v="0"/>
    <n v="0"/>
    <b v="0"/>
    <x v="2"/>
    <x v="8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x v="1"/>
    <s v="GBP"/>
    <n v="1475333917"/>
    <n v="1472569117"/>
    <b v="0"/>
    <n v="46"/>
    <b v="0"/>
    <x v="2"/>
    <x v="8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x v="0"/>
    <s v="USD"/>
    <n v="1437161739"/>
    <n v="1434569739"/>
    <b v="0"/>
    <n v="1"/>
    <b v="0"/>
    <x v="2"/>
    <x v="8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x v="0"/>
    <s v="USD"/>
    <n v="1471579140"/>
    <n v="1466512683"/>
    <b v="0"/>
    <n v="323"/>
    <b v="0"/>
    <x v="2"/>
    <x v="8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x v="5"/>
    <s v="CAD"/>
    <n v="1467313039"/>
    <n v="1464807439"/>
    <b v="0"/>
    <n v="139"/>
    <b v="1"/>
    <x v="3"/>
    <x v="9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x v="0"/>
    <s v="USD"/>
    <n v="1405366359"/>
    <n v="1402342359"/>
    <b v="0"/>
    <n v="7"/>
    <b v="1"/>
    <x v="3"/>
    <x v="9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s v="successful"/>
    <x v="0"/>
    <s v="USD"/>
    <n v="1372297751"/>
    <n v="1369705751"/>
    <b v="0"/>
    <n v="149"/>
    <b v="1"/>
    <x v="3"/>
    <x v="9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x v="0"/>
    <s v="USD"/>
    <n v="1425741525"/>
    <n v="1423149525"/>
    <b v="0"/>
    <n v="31"/>
    <b v="1"/>
    <x v="3"/>
    <x v="9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x v="0"/>
    <s v="USD"/>
    <n v="1418904533"/>
    <n v="1416485333"/>
    <b v="0"/>
    <n v="26"/>
    <b v="1"/>
    <x v="3"/>
    <x v="9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x v="5"/>
    <s v="CAD"/>
    <n v="1450249140"/>
    <n v="1447055935"/>
    <b v="0"/>
    <n v="172"/>
    <b v="1"/>
    <x v="3"/>
    <x v="9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x v="0"/>
    <s v="USD"/>
    <n v="1451089134"/>
    <n v="1448497134"/>
    <b v="0"/>
    <n v="78"/>
    <b v="1"/>
    <x v="3"/>
    <x v="9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s v="successful"/>
    <x v="0"/>
    <s v="USD"/>
    <n v="1455299144"/>
    <n v="1452707144"/>
    <b v="0"/>
    <n v="120"/>
    <b v="1"/>
    <x v="3"/>
    <x v="9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x v="0"/>
    <s v="USD"/>
    <n v="1441425540"/>
    <n v="1436968366"/>
    <b v="0"/>
    <n v="227"/>
    <b v="1"/>
    <x v="3"/>
    <x v="9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x v="0"/>
    <s v="USD"/>
    <n v="1362960000"/>
    <n v="1359946188"/>
    <b v="0"/>
    <n v="42"/>
    <b v="1"/>
    <x v="3"/>
    <x v="9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x v="1"/>
    <s v="GBP"/>
    <n v="1465672979"/>
    <n v="1463080979"/>
    <b v="0"/>
    <n v="64"/>
    <b v="1"/>
    <x v="3"/>
    <x v="9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x v="1"/>
    <s v="GBP"/>
    <n v="1354269600"/>
    <n v="1351663605"/>
    <b v="0"/>
    <n v="121"/>
    <b v="1"/>
    <x v="3"/>
    <x v="9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x v="0"/>
    <s v="USD"/>
    <n v="1372985760"/>
    <n v="1370393760"/>
    <b v="0"/>
    <n v="87"/>
    <b v="1"/>
    <x v="3"/>
    <x v="9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s v="successful"/>
    <x v="0"/>
    <s v="USD"/>
    <n v="1362117540"/>
    <n v="1359587137"/>
    <b v="0"/>
    <n v="65"/>
    <b v="1"/>
    <x v="3"/>
    <x v="9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s v="successful"/>
    <x v="0"/>
    <s v="USD"/>
    <n v="1309009323"/>
    <n v="1306417323"/>
    <b v="0"/>
    <n v="49"/>
    <b v="1"/>
    <x v="3"/>
    <x v="9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x v="0"/>
    <s v="USD"/>
    <n v="1309980790"/>
    <n v="1304623990"/>
    <b v="0"/>
    <n v="19"/>
    <b v="1"/>
    <x v="3"/>
    <x v="9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s v="successful"/>
    <x v="0"/>
    <s v="USD"/>
    <n v="1343943420"/>
    <n v="1341524220"/>
    <b v="0"/>
    <n v="81"/>
    <b v="1"/>
    <x v="3"/>
    <x v="9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x v="1"/>
    <s v="GBP"/>
    <n v="1403370772"/>
    <n v="1400778772"/>
    <b v="0"/>
    <n v="264"/>
    <b v="1"/>
    <x v="3"/>
    <x v="9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x v="0"/>
    <s v="USD"/>
    <n v="1378592731"/>
    <n v="1373408731"/>
    <b v="0"/>
    <n v="25"/>
    <b v="1"/>
    <x v="3"/>
    <x v="9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x v="0"/>
    <s v="USD"/>
    <n v="1455523140"/>
    <n v="1453925727"/>
    <b v="0"/>
    <n v="5"/>
    <b v="1"/>
    <x v="3"/>
    <x v="9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x v="8"/>
    <s v="DKK"/>
    <n v="1420648906"/>
    <n v="1415464906"/>
    <b v="0"/>
    <n v="144"/>
    <b v="1"/>
    <x v="4"/>
    <x v="11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x v="0"/>
    <s v="USD"/>
    <n v="1426523752"/>
    <n v="1423935352"/>
    <b v="0"/>
    <n v="92"/>
    <b v="1"/>
    <x v="4"/>
    <x v="11"/>
    <n v="100"/>
    <n v="81.739999999999995"/>
    <x v="1365"/>
    <d v="2015-03-16T16:35:52"/>
  </r>
  <r>
    <n v="1366"/>
    <s v="Kick It! A Tribute to the A.K.s"/>
    <s v="A musical memorial for Alexi Petersen."/>
    <n v="7500"/>
    <n v="9486.69"/>
    <s v="successful"/>
    <x v="0"/>
    <s v="USD"/>
    <n v="1417049663"/>
    <n v="1413158063"/>
    <b v="0"/>
    <n v="147"/>
    <b v="1"/>
    <x v="4"/>
    <x v="11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x v="0"/>
    <s v="USD"/>
    <n v="1447463050"/>
    <n v="1444867450"/>
    <b v="0"/>
    <n v="90"/>
    <b v="1"/>
    <x v="4"/>
    <x v="11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x v="0"/>
    <s v="USD"/>
    <n v="1434342894"/>
    <n v="1432269294"/>
    <b v="0"/>
    <n v="87"/>
    <b v="1"/>
    <x v="4"/>
    <x v="11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x v="0"/>
    <s v="USD"/>
    <n v="1397225746"/>
    <n v="1394633746"/>
    <b v="0"/>
    <n v="406"/>
    <b v="1"/>
    <x v="4"/>
    <x v="11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s v="successful"/>
    <x v="0"/>
    <s v="USD"/>
    <n v="1381881890"/>
    <n v="1380585890"/>
    <b v="0"/>
    <n v="20"/>
    <b v="1"/>
    <x v="4"/>
    <x v="11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x v="0"/>
    <s v="USD"/>
    <n v="1431022342"/>
    <n v="1428430342"/>
    <b v="0"/>
    <n v="70"/>
    <b v="1"/>
    <x v="4"/>
    <x v="11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s v="successful"/>
    <x v="0"/>
    <s v="USD"/>
    <n v="1342115132"/>
    <n v="1339523132"/>
    <b v="0"/>
    <n v="16"/>
    <b v="1"/>
    <x v="4"/>
    <x v="11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s v="successful"/>
    <x v="0"/>
    <s v="USD"/>
    <n v="1483138233"/>
    <n v="1480546233"/>
    <b v="0"/>
    <n v="52"/>
    <b v="1"/>
    <x v="4"/>
    <x v="11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x v="0"/>
    <s v="USD"/>
    <n v="1458874388"/>
    <n v="1456285988"/>
    <b v="0"/>
    <n v="66"/>
    <b v="1"/>
    <x v="4"/>
    <x v="11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x v="6"/>
    <s v="EUR"/>
    <n v="1484444119"/>
    <n v="1481852119"/>
    <b v="0"/>
    <n v="109"/>
    <b v="1"/>
    <x v="4"/>
    <x v="11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s v="successful"/>
    <x v="1"/>
    <s v="GBP"/>
    <n v="1480784606"/>
    <n v="1478189006"/>
    <b v="0"/>
    <n v="168"/>
    <b v="1"/>
    <x v="4"/>
    <x v="11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x v="0"/>
    <s v="USD"/>
    <n v="1486095060"/>
    <n v="1484198170"/>
    <b v="0"/>
    <n v="31"/>
    <b v="1"/>
    <x v="4"/>
    <x v="11"/>
    <n v="116"/>
    <n v="48.71"/>
    <x v="1377"/>
    <d v="2017-02-03T04:11:00"/>
  </r>
  <r>
    <n v="1378"/>
    <s v="SIX BY SEVEN"/>
    <s v="A psychedelic post rock masterpiece!"/>
    <n v="2000"/>
    <n v="4067"/>
    <s v="successful"/>
    <x v="1"/>
    <s v="GBP"/>
    <n v="1470075210"/>
    <n v="1468779210"/>
    <b v="0"/>
    <n v="133"/>
    <b v="1"/>
    <x v="4"/>
    <x v="11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s v="successful"/>
    <x v="0"/>
    <s v="USD"/>
    <n v="1433504876"/>
    <n v="1430912876"/>
    <b v="0"/>
    <n v="151"/>
    <b v="1"/>
    <x v="4"/>
    <x v="11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s v="successful"/>
    <x v="0"/>
    <s v="USD"/>
    <n v="1433815200"/>
    <n v="1431886706"/>
    <b v="0"/>
    <n v="5"/>
    <b v="1"/>
    <x v="4"/>
    <x v="11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x v="0"/>
    <s v="USD"/>
    <n v="1482988125"/>
    <n v="1480396125"/>
    <b v="0"/>
    <n v="73"/>
    <b v="1"/>
    <x v="4"/>
    <x v="11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s v="successful"/>
    <x v="0"/>
    <s v="USD"/>
    <n v="1367867536"/>
    <n v="1365275536"/>
    <b v="0"/>
    <n v="148"/>
    <b v="1"/>
    <x v="4"/>
    <x v="11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x v="5"/>
    <s v="CAD"/>
    <n v="1482457678"/>
    <n v="1480729678"/>
    <b v="0"/>
    <n v="93"/>
    <b v="1"/>
    <x v="4"/>
    <x v="11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x v="0"/>
    <s v="USD"/>
    <n v="1436117922"/>
    <n v="1433525922"/>
    <b v="0"/>
    <n v="63"/>
    <b v="1"/>
    <x v="4"/>
    <x v="11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s v="successful"/>
    <x v="12"/>
    <s v="EUR"/>
    <n v="1461931860"/>
    <n v="1457109121"/>
    <b v="0"/>
    <n v="134"/>
    <b v="1"/>
    <x v="4"/>
    <x v="11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s v="successful"/>
    <x v="0"/>
    <s v="USD"/>
    <n v="1438183889"/>
    <n v="1435591889"/>
    <b v="0"/>
    <n v="14"/>
    <b v="1"/>
    <x v="4"/>
    <x v="11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x v="0"/>
    <s v="USD"/>
    <n v="1433305800"/>
    <n v="1430604395"/>
    <b v="0"/>
    <n v="78"/>
    <b v="1"/>
    <x v="4"/>
    <x v="11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x v="0"/>
    <s v="USD"/>
    <n v="1476720840"/>
    <n v="1474469117"/>
    <b v="0"/>
    <n v="112"/>
    <b v="1"/>
    <x v="4"/>
    <x v="11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s v="successful"/>
    <x v="1"/>
    <s v="GBP"/>
    <n v="1471087957"/>
    <n v="1468495957"/>
    <b v="0"/>
    <n v="34"/>
    <b v="1"/>
    <x v="4"/>
    <x v="11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s v="successful"/>
    <x v="0"/>
    <s v="USD"/>
    <n v="1430154720"/>
    <n v="1427224606"/>
    <b v="0"/>
    <n v="19"/>
    <b v="1"/>
    <x v="4"/>
    <x v="11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s v="successful"/>
    <x v="0"/>
    <s v="USD"/>
    <n v="1440219540"/>
    <n v="1436369818"/>
    <b v="0"/>
    <n v="13"/>
    <b v="1"/>
    <x v="4"/>
    <x v="11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s v="successful"/>
    <x v="0"/>
    <s v="USD"/>
    <n v="1456976586"/>
    <n v="1454298186"/>
    <b v="0"/>
    <n v="104"/>
    <b v="1"/>
    <x v="4"/>
    <x v="11"/>
    <n v="114"/>
    <n v="27.32"/>
    <x v="1392"/>
    <d v="2016-03-03T03:43:06"/>
  </r>
  <r>
    <n v="1393"/>
    <s v="WolfHunt | Social Commentary Rock Project"/>
    <s v="Rock n' Roll tales of our times"/>
    <n v="10000"/>
    <n v="10235"/>
    <s v="successful"/>
    <x v="0"/>
    <s v="USD"/>
    <n v="1470068523"/>
    <n v="1467476523"/>
    <b v="0"/>
    <n v="52"/>
    <b v="1"/>
    <x v="4"/>
    <x v="11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x v="0"/>
    <s v="USD"/>
    <n v="1488337200"/>
    <n v="1484623726"/>
    <b v="0"/>
    <n v="17"/>
    <b v="1"/>
    <x v="4"/>
    <x v="11"/>
    <n v="122"/>
    <n v="53.88"/>
    <x v="1394"/>
    <d v="2017-03-01T03:00:00"/>
  </r>
  <r>
    <n v="1395"/>
    <s v="Quiet Oaks Full Length Album"/>
    <s v="Help Quiet Oaks record their debut album!!!"/>
    <n v="3500"/>
    <n v="3916"/>
    <s v="successful"/>
    <x v="0"/>
    <s v="USD"/>
    <n v="1484430481"/>
    <n v="1481838481"/>
    <b v="0"/>
    <n v="82"/>
    <b v="1"/>
    <x v="4"/>
    <x v="11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x v="0"/>
    <s v="USD"/>
    <n v="1423871882"/>
    <n v="1421279882"/>
    <b v="0"/>
    <n v="73"/>
    <b v="1"/>
    <x v="4"/>
    <x v="11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x v="0"/>
    <s v="USD"/>
    <n v="1477603140"/>
    <n v="1475013710"/>
    <b v="0"/>
    <n v="158"/>
    <b v="1"/>
    <x v="4"/>
    <x v="11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x v="0"/>
    <s v="USD"/>
    <n v="1467752334"/>
    <n v="1465160334"/>
    <b v="0"/>
    <n v="65"/>
    <b v="1"/>
    <x v="4"/>
    <x v="11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x v="0"/>
    <s v="USD"/>
    <n v="1412640373"/>
    <n v="1410048373"/>
    <b v="0"/>
    <n v="184"/>
    <b v="1"/>
    <x v="4"/>
    <x v="11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x v="1"/>
    <s v="GBP"/>
    <n v="1465709400"/>
    <n v="1462695073"/>
    <b v="0"/>
    <n v="34"/>
    <b v="1"/>
    <x v="4"/>
    <x v="11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x v="0"/>
    <s v="USD"/>
    <n v="1369612474"/>
    <n v="1367798074"/>
    <b v="0"/>
    <n v="240"/>
    <b v="1"/>
    <x v="4"/>
    <x v="11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x v="1"/>
    <s v="GBP"/>
    <n v="1430439411"/>
    <n v="1425259011"/>
    <b v="0"/>
    <n v="113"/>
    <b v="1"/>
    <x v="4"/>
    <x v="11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s v="successful"/>
    <x v="0"/>
    <s v="USD"/>
    <n v="1374802235"/>
    <n v="1372210235"/>
    <b v="0"/>
    <n v="66"/>
    <b v="1"/>
    <x v="4"/>
    <x v="11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s v="failed"/>
    <x v="1"/>
    <s v="GBP"/>
    <n v="1424607285"/>
    <n v="1422447285"/>
    <b v="1"/>
    <n v="5"/>
    <b v="0"/>
    <x v="3"/>
    <x v="22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s v="failed"/>
    <x v="0"/>
    <s v="USD"/>
    <n v="1417195201"/>
    <n v="1414599601"/>
    <b v="1"/>
    <n v="17"/>
    <b v="0"/>
    <x v="3"/>
    <x v="22"/>
    <n v="0"/>
    <n v="6.18"/>
    <x v="1405"/>
    <d v="2014-11-28T17:20:01"/>
  </r>
  <r>
    <n v="1406"/>
    <s v="Man Down! Translation project"/>
    <s v="The White coat and the battle dress uniform"/>
    <n v="12000"/>
    <n v="15"/>
    <s v="failed"/>
    <x v="13"/>
    <s v="EUR"/>
    <n v="1449914400"/>
    <n v="1445336607"/>
    <b v="0"/>
    <n v="3"/>
    <b v="0"/>
    <x v="3"/>
    <x v="22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x v="0"/>
    <s v="USD"/>
    <n v="1407847978"/>
    <n v="1405687978"/>
    <b v="0"/>
    <n v="2"/>
    <b v="0"/>
    <x v="3"/>
    <x v="22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x v="1"/>
    <s v="GBP"/>
    <n v="1447451756"/>
    <n v="1444856156"/>
    <b v="0"/>
    <n v="6"/>
    <b v="0"/>
    <x v="3"/>
    <x v="22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x v="0"/>
    <s v="USD"/>
    <n v="1420085535"/>
    <n v="1414897935"/>
    <b v="0"/>
    <n v="0"/>
    <b v="0"/>
    <x v="3"/>
    <x v="22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x v="13"/>
    <s v="EUR"/>
    <n v="1464939520"/>
    <n v="1461051520"/>
    <b v="0"/>
    <n v="1"/>
    <b v="0"/>
    <x v="3"/>
    <x v="22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x v="1"/>
    <s v="GBP"/>
    <n v="1423185900"/>
    <n v="1420766700"/>
    <b v="0"/>
    <n v="3"/>
    <b v="0"/>
    <x v="3"/>
    <x v="22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s v="failed"/>
    <x v="0"/>
    <s v="USD"/>
    <n v="1417656699"/>
    <n v="1415064699"/>
    <b v="0"/>
    <n v="13"/>
    <b v="0"/>
    <x v="3"/>
    <x v="22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x v="13"/>
    <s v="EUR"/>
    <n v="1455964170"/>
    <n v="1450780170"/>
    <b v="0"/>
    <n v="1"/>
    <b v="0"/>
    <x v="3"/>
    <x v="22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x v="0"/>
    <s v="USD"/>
    <n v="1483423467"/>
    <n v="1480831467"/>
    <b v="0"/>
    <n v="1"/>
    <b v="0"/>
    <x v="3"/>
    <x v="22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x v="0"/>
    <s v="USD"/>
    <n v="1439741591"/>
    <n v="1436285591"/>
    <b v="0"/>
    <n v="9"/>
    <b v="0"/>
    <x v="3"/>
    <x v="22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x v="0"/>
    <s v="USD"/>
    <n v="1448147619"/>
    <n v="1445552019"/>
    <b v="0"/>
    <n v="0"/>
    <b v="0"/>
    <x v="3"/>
    <x v="22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x v="0"/>
    <s v="USD"/>
    <n v="1442315460"/>
    <n v="1439696174"/>
    <b v="0"/>
    <n v="2"/>
    <b v="0"/>
    <x v="3"/>
    <x v="22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s v="failed"/>
    <x v="3"/>
    <s v="EUR"/>
    <n v="1456397834"/>
    <n v="1453805834"/>
    <b v="0"/>
    <n v="1"/>
    <b v="0"/>
    <x v="3"/>
    <x v="22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x v="0"/>
    <s v="USD"/>
    <n v="1476010619"/>
    <n v="1473418619"/>
    <b v="0"/>
    <n v="10"/>
    <b v="0"/>
    <x v="3"/>
    <x v="22"/>
    <n v="7"/>
    <n v="44.5"/>
    <x v="1419"/>
    <d v="2016-10-09T10:56:59"/>
  </r>
  <r>
    <n v="1420"/>
    <s v="Shakespeare in the Hood - Romeo and Juliet"/>
    <s v="Help me butcher Shakespeare in a satirical fashion."/>
    <n v="110"/>
    <n v="3"/>
    <s v="failed"/>
    <x v="0"/>
    <s v="USD"/>
    <n v="1467129686"/>
    <n v="1464969686"/>
    <b v="0"/>
    <n v="3"/>
    <b v="0"/>
    <x v="3"/>
    <x v="22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x v="11"/>
    <s v="SEK"/>
    <n v="1423432709"/>
    <n v="1420840709"/>
    <b v="0"/>
    <n v="2"/>
    <b v="0"/>
    <x v="3"/>
    <x v="22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x v="4"/>
    <s v="NZD"/>
    <n v="1474436704"/>
    <n v="1471844704"/>
    <b v="0"/>
    <n v="2"/>
    <b v="0"/>
    <x v="3"/>
    <x v="22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x v="2"/>
    <s v="AUD"/>
    <n v="1451637531"/>
    <n v="1449045531"/>
    <b v="0"/>
    <n v="1"/>
    <b v="0"/>
    <x v="3"/>
    <x v="22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s v="failed"/>
    <x v="0"/>
    <s v="USD"/>
    <n v="1479233602"/>
    <n v="1478106802"/>
    <b v="0"/>
    <n v="14"/>
    <b v="0"/>
    <x v="3"/>
    <x v="22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x v="0"/>
    <s v="USD"/>
    <n v="1430276959"/>
    <n v="1427684959"/>
    <b v="0"/>
    <n v="0"/>
    <b v="0"/>
    <x v="3"/>
    <x v="22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x v="12"/>
    <s v="EUR"/>
    <n v="1440408120"/>
    <n v="1435224120"/>
    <b v="0"/>
    <n v="0"/>
    <b v="0"/>
    <x v="3"/>
    <x v="22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s v="failed"/>
    <x v="12"/>
    <s v="EUR"/>
    <n v="1474230385"/>
    <n v="1471638385"/>
    <b v="0"/>
    <n v="4"/>
    <b v="0"/>
    <x v="3"/>
    <x v="22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x v="3"/>
    <s v="EUR"/>
    <n v="1459584417"/>
    <n v="1456996017"/>
    <b v="0"/>
    <n v="3"/>
    <b v="0"/>
    <x v="3"/>
    <x v="22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s v="failed"/>
    <x v="0"/>
    <s v="USD"/>
    <n v="1428629242"/>
    <n v="1426037242"/>
    <b v="0"/>
    <n v="0"/>
    <b v="0"/>
    <x v="3"/>
    <x v="22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s v="failed"/>
    <x v="0"/>
    <s v="USD"/>
    <n v="1419017488"/>
    <n v="1416339088"/>
    <b v="0"/>
    <n v="5"/>
    <b v="0"/>
    <x v="3"/>
    <x v="22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x v="0"/>
    <s v="USD"/>
    <n v="1448517816"/>
    <n v="1445922216"/>
    <b v="0"/>
    <n v="47"/>
    <b v="0"/>
    <x v="3"/>
    <x v="22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s v="failed"/>
    <x v="0"/>
    <s v="USD"/>
    <n v="1437417828"/>
    <n v="1434825828"/>
    <b v="0"/>
    <n v="0"/>
    <b v="0"/>
    <x v="3"/>
    <x v="22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x v="13"/>
    <s v="EUR"/>
    <n v="1481367600"/>
    <n v="1477839675"/>
    <b v="0"/>
    <n v="10"/>
    <b v="0"/>
    <x v="3"/>
    <x v="22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s v="failed"/>
    <x v="8"/>
    <s v="DKK"/>
    <n v="1433775600"/>
    <n v="1431973478"/>
    <b v="0"/>
    <n v="11"/>
    <b v="0"/>
    <x v="3"/>
    <x v="22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s v="failed"/>
    <x v="13"/>
    <s v="EUR"/>
    <n v="1444589020"/>
    <n v="1441997020"/>
    <b v="0"/>
    <n v="2"/>
    <b v="0"/>
    <x v="3"/>
    <x v="22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x v="12"/>
    <s v="EUR"/>
    <n v="1456043057"/>
    <n v="1453451057"/>
    <b v="0"/>
    <n v="2"/>
    <b v="0"/>
    <x v="3"/>
    <x v="22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x v="0"/>
    <s v="USD"/>
    <n v="1405227540"/>
    <n v="1402058739"/>
    <b v="0"/>
    <n v="22"/>
    <b v="0"/>
    <x v="3"/>
    <x v="22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x v="8"/>
    <s v="DKK"/>
    <n v="1461765300"/>
    <n v="1459198499"/>
    <b v="0"/>
    <n v="8"/>
    <b v="0"/>
    <x v="3"/>
    <x v="22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x v="5"/>
    <s v="CAD"/>
    <n v="1425758101"/>
    <n v="1423166101"/>
    <b v="0"/>
    <n v="6"/>
    <b v="0"/>
    <x v="3"/>
    <x v="22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x v="13"/>
    <s v="EUR"/>
    <n v="1464285463"/>
    <n v="1461693463"/>
    <b v="0"/>
    <n v="1"/>
    <b v="0"/>
    <x v="3"/>
    <x v="22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x v="1"/>
    <s v="GBP"/>
    <n v="1441995769"/>
    <n v="1436811769"/>
    <b v="0"/>
    <n v="3"/>
    <b v="0"/>
    <x v="3"/>
    <x v="22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x v="0"/>
    <s v="USD"/>
    <n v="1464190158"/>
    <n v="1461598158"/>
    <b v="0"/>
    <n v="0"/>
    <b v="0"/>
    <x v="3"/>
    <x v="22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x v="6"/>
    <s v="EUR"/>
    <n v="1483395209"/>
    <n v="1480803209"/>
    <b v="0"/>
    <n v="0"/>
    <b v="0"/>
    <x v="3"/>
    <x v="22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s v="failed"/>
    <x v="12"/>
    <s v="EUR"/>
    <n v="1442091462"/>
    <n v="1436907462"/>
    <b v="0"/>
    <n v="0"/>
    <b v="0"/>
    <x v="3"/>
    <x v="22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x v="12"/>
    <s v="EUR"/>
    <n v="1434286855"/>
    <n v="1431694855"/>
    <b v="0"/>
    <n v="0"/>
    <b v="0"/>
    <x v="3"/>
    <x v="22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x v="13"/>
    <s v="EUR"/>
    <n v="1461235478"/>
    <n v="1459507478"/>
    <b v="0"/>
    <n v="0"/>
    <b v="0"/>
    <x v="3"/>
    <x v="22"/>
    <n v="0"/>
    <n v="0"/>
    <x v="1446"/>
    <d v="2016-04-21T10:44:38"/>
  </r>
  <r>
    <n v="1447"/>
    <s v="Indian Language Dictionary"/>
    <s v="I'm creating a dictionary of multiple Indian languages."/>
    <n v="500000"/>
    <n v="75"/>
    <s v="failed"/>
    <x v="0"/>
    <s v="USD"/>
    <n v="1467999134"/>
    <n v="1465407134"/>
    <b v="0"/>
    <n v="3"/>
    <b v="0"/>
    <x v="3"/>
    <x v="22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x v="2"/>
    <s v="AUD"/>
    <n v="1432272300"/>
    <n v="1429655318"/>
    <b v="0"/>
    <n v="0"/>
    <b v="0"/>
    <x v="3"/>
    <x v="22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x v="0"/>
    <s v="USD"/>
    <n v="1431286105"/>
    <n v="1427138905"/>
    <b v="0"/>
    <n v="0"/>
    <b v="0"/>
    <x v="3"/>
    <x v="22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s v="failed"/>
    <x v="0"/>
    <s v="USD"/>
    <n v="1455941197"/>
    <n v="1453349197"/>
    <b v="0"/>
    <n v="1"/>
    <b v="0"/>
    <x v="3"/>
    <x v="22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s v="canceled"/>
    <x v="0"/>
    <s v="USD"/>
    <n v="1416355259"/>
    <n v="1413759659"/>
    <b v="0"/>
    <n v="2"/>
    <b v="0"/>
    <x v="3"/>
    <x v="22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s v="canceled"/>
    <x v="0"/>
    <s v="USD"/>
    <n v="1406566363"/>
    <n v="1403974363"/>
    <b v="0"/>
    <n v="0"/>
    <b v="0"/>
    <x v="3"/>
    <x v="22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x v="6"/>
    <s v="EUR"/>
    <n v="1492270947"/>
    <n v="1488386547"/>
    <b v="0"/>
    <n v="0"/>
    <b v="0"/>
    <x v="3"/>
    <x v="22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x v="3"/>
    <s v="EUR"/>
    <n v="1461535140"/>
    <n v="1459716480"/>
    <b v="0"/>
    <n v="1"/>
    <b v="0"/>
    <x v="3"/>
    <x v="22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x v="0"/>
    <s v="USD"/>
    <n v="1409924340"/>
    <n v="1405181320"/>
    <b v="0"/>
    <n v="7"/>
    <b v="0"/>
    <x v="3"/>
    <x v="22"/>
    <n v="11"/>
    <n v="225"/>
    <x v="1455"/>
    <d v="2014-09-05T13:39:00"/>
  </r>
  <r>
    <n v="1456"/>
    <s v="Sometimes you don't need love (Canceled)"/>
    <s v="English Version of my auto-published novel"/>
    <n v="5000"/>
    <n v="145"/>
    <s v="canceled"/>
    <x v="13"/>
    <s v="EUR"/>
    <n v="1483459365"/>
    <n v="1480867365"/>
    <b v="0"/>
    <n v="3"/>
    <b v="0"/>
    <x v="3"/>
    <x v="22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s v="canceled"/>
    <x v="0"/>
    <s v="USD"/>
    <n v="1447281044"/>
    <n v="1444685444"/>
    <b v="0"/>
    <n v="0"/>
    <b v="0"/>
    <x v="3"/>
    <x v="22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x v="0"/>
    <s v="USD"/>
    <n v="1407729600"/>
    <n v="1405097760"/>
    <b v="0"/>
    <n v="0"/>
    <b v="0"/>
    <x v="3"/>
    <x v="22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s v="canceled"/>
    <x v="8"/>
    <s v="DKK"/>
    <n v="1449077100"/>
    <n v="1446612896"/>
    <b v="0"/>
    <n v="0"/>
    <b v="0"/>
    <x v="3"/>
    <x v="22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s v="canceled"/>
    <x v="0"/>
    <s v="USD"/>
    <n v="1417391100"/>
    <n v="1412371898"/>
    <b v="0"/>
    <n v="0"/>
    <b v="0"/>
    <x v="3"/>
    <x v="22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s v="successful"/>
    <x v="0"/>
    <s v="USD"/>
    <n v="1413849600"/>
    <n v="1410967754"/>
    <b v="1"/>
    <n v="340"/>
    <b v="1"/>
    <x v="3"/>
    <x v="23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s v="successful"/>
    <x v="0"/>
    <s v="USD"/>
    <n v="1365609271"/>
    <n v="1363017271"/>
    <b v="1"/>
    <n v="150"/>
    <b v="1"/>
    <x v="3"/>
    <x v="23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x v="0"/>
    <s v="USD"/>
    <n v="1365367938"/>
    <n v="1361483538"/>
    <b v="1"/>
    <n v="25"/>
    <b v="1"/>
    <x v="3"/>
    <x v="23"/>
    <n v="148"/>
    <n v="35.44"/>
    <x v="1463"/>
    <d v="2013-04-07T20:52:18"/>
  </r>
  <r>
    <n v="1464"/>
    <s v="Science Studio"/>
    <s v="The Best Science Media on the Web"/>
    <n v="5000"/>
    <n v="8160"/>
    <s v="successful"/>
    <x v="0"/>
    <s v="USD"/>
    <n v="1361029958"/>
    <n v="1358437958"/>
    <b v="1"/>
    <n v="234"/>
    <b v="1"/>
    <x v="3"/>
    <x v="23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x v="0"/>
    <s v="USD"/>
    <n v="1332385200"/>
    <n v="1329759452"/>
    <b v="1"/>
    <n v="2602"/>
    <b v="1"/>
    <x v="3"/>
    <x v="23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x v="0"/>
    <s v="USD"/>
    <n v="1452574800"/>
    <n v="1449029266"/>
    <b v="1"/>
    <n v="248"/>
    <b v="1"/>
    <x v="3"/>
    <x v="23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s v="successful"/>
    <x v="0"/>
    <s v="USD"/>
    <n v="1332699285"/>
    <n v="1327518885"/>
    <b v="1"/>
    <n v="600"/>
    <b v="1"/>
    <x v="3"/>
    <x v="23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x v="0"/>
    <s v="USD"/>
    <n v="1307838049"/>
    <n v="1302654049"/>
    <b v="1"/>
    <n v="293"/>
    <b v="1"/>
    <x v="3"/>
    <x v="23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s v="successful"/>
    <x v="0"/>
    <s v="USD"/>
    <n v="1360938109"/>
    <n v="1358346109"/>
    <b v="1"/>
    <n v="321"/>
    <b v="1"/>
    <x v="3"/>
    <x v="23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x v="0"/>
    <s v="USD"/>
    <n v="1356724263"/>
    <n v="1354909863"/>
    <b v="1"/>
    <n v="81"/>
    <b v="1"/>
    <x v="3"/>
    <x v="23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s v="successful"/>
    <x v="0"/>
    <s v="USD"/>
    <n v="1428620334"/>
    <n v="1426028334"/>
    <b v="1"/>
    <n v="343"/>
    <b v="1"/>
    <x v="3"/>
    <x v="23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x v="0"/>
    <s v="USD"/>
    <n v="1381928503"/>
    <n v="1379336503"/>
    <b v="1"/>
    <n v="336"/>
    <b v="1"/>
    <x v="3"/>
    <x v="23"/>
    <n v="139"/>
    <n v="103.2"/>
    <x v="1472"/>
    <d v="2013-10-16T13:01:43"/>
  </r>
  <r>
    <n v="1473"/>
    <s v="ONE LOVES ONLY FORM"/>
    <s v="Public Radio Project"/>
    <n v="1500"/>
    <n v="1807.74"/>
    <s v="successful"/>
    <x v="0"/>
    <s v="USD"/>
    <n v="1330644639"/>
    <n v="1328052639"/>
    <b v="1"/>
    <n v="47"/>
    <b v="1"/>
    <x v="3"/>
    <x v="23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x v="0"/>
    <s v="USD"/>
    <n v="1379093292"/>
    <n v="1376501292"/>
    <b v="1"/>
    <n v="76"/>
    <b v="1"/>
    <x v="3"/>
    <x v="23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x v="0"/>
    <s v="USD"/>
    <n v="1419051540"/>
    <n v="1416244863"/>
    <b v="1"/>
    <n v="441"/>
    <b v="1"/>
    <x v="3"/>
    <x v="23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s v="successful"/>
    <x v="0"/>
    <s v="USD"/>
    <n v="1315616422"/>
    <n v="1313024422"/>
    <b v="1"/>
    <n v="916"/>
    <b v="1"/>
    <x v="3"/>
    <x v="23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x v="0"/>
    <s v="USD"/>
    <n v="1324609200"/>
    <n v="1319467604"/>
    <b v="1"/>
    <n v="369"/>
    <b v="1"/>
    <x v="3"/>
    <x v="23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x v="0"/>
    <s v="USD"/>
    <n v="1368564913"/>
    <n v="1367355313"/>
    <b v="1"/>
    <n v="20242"/>
    <b v="1"/>
    <x v="3"/>
    <x v="23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x v="0"/>
    <s v="USD"/>
    <n v="1399694340"/>
    <n v="1398448389"/>
    <b v="1"/>
    <n v="71"/>
    <b v="1"/>
    <x v="3"/>
    <x v="23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x v="0"/>
    <s v="USD"/>
    <n v="1374858000"/>
    <n v="1373408699"/>
    <b v="1"/>
    <n v="635"/>
    <b v="1"/>
    <x v="3"/>
    <x v="23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x v="5"/>
    <s v="CAD"/>
    <n v="1383430145"/>
    <n v="1380838145"/>
    <b v="0"/>
    <n v="6"/>
    <b v="0"/>
    <x v="3"/>
    <x v="10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x v="0"/>
    <s v="USD"/>
    <n v="1347004260"/>
    <n v="1345062936"/>
    <b v="0"/>
    <n v="1"/>
    <b v="0"/>
    <x v="3"/>
    <x v="10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s v="failed"/>
    <x v="0"/>
    <s v="USD"/>
    <n v="1469162275"/>
    <n v="1467002275"/>
    <b v="0"/>
    <n v="2"/>
    <b v="0"/>
    <x v="3"/>
    <x v="10"/>
    <n v="1"/>
    <n v="25"/>
    <x v="1483"/>
    <d v="2016-07-22T04:37:55"/>
  </r>
  <r>
    <n v="1484"/>
    <s v="a book called filtered down thru the stars"/>
    <s v="The mussings of an old wizard"/>
    <n v="2000"/>
    <n v="0"/>
    <s v="failed"/>
    <x v="0"/>
    <s v="USD"/>
    <n v="1342882260"/>
    <n v="1337834963"/>
    <b v="0"/>
    <n v="0"/>
    <b v="0"/>
    <x v="3"/>
    <x v="10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x v="0"/>
    <s v="USD"/>
    <n v="1434827173"/>
    <n v="1430939173"/>
    <b v="0"/>
    <n v="3"/>
    <b v="0"/>
    <x v="3"/>
    <x v="10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x v="0"/>
    <s v="USD"/>
    <n v="1425009761"/>
    <n v="1422417761"/>
    <b v="0"/>
    <n v="3"/>
    <b v="0"/>
    <x v="3"/>
    <x v="10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s v="failed"/>
    <x v="0"/>
    <s v="USD"/>
    <n v="1470175271"/>
    <n v="1467583271"/>
    <b v="0"/>
    <n v="0"/>
    <b v="0"/>
    <x v="3"/>
    <x v="10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s v="failed"/>
    <x v="2"/>
    <s v="AUD"/>
    <n v="1388928660"/>
    <n v="1386336660"/>
    <b v="0"/>
    <n v="6"/>
    <b v="0"/>
    <x v="3"/>
    <x v="10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x v="0"/>
    <s v="USD"/>
    <n v="1352994052"/>
    <n v="1350398452"/>
    <b v="0"/>
    <n v="0"/>
    <b v="0"/>
    <x v="3"/>
    <x v="10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x v="0"/>
    <s v="USD"/>
    <n v="1380720474"/>
    <n v="1378214874"/>
    <b v="0"/>
    <n v="19"/>
    <b v="0"/>
    <x v="3"/>
    <x v="10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s v="failed"/>
    <x v="0"/>
    <s v="USD"/>
    <n v="1424014680"/>
    <n v="1418922443"/>
    <b v="0"/>
    <n v="1"/>
    <b v="0"/>
    <x v="3"/>
    <x v="10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x v="0"/>
    <s v="USD"/>
    <n v="1308431646"/>
    <n v="1305839646"/>
    <b v="0"/>
    <n v="2"/>
    <b v="0"/>
    <x v="3"/>
    <x v="10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s v="failed"/>
    <x v="0"/>
    <s v="USD"/>
    <n v="1371415675"/>
    <n v="1368823675"/>
    <b v="0"/>
    <n v="0"/>
    <b v="0"/>
    <x v="3"/>
    <x v="10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x v="0"/>
    <s v="USD"/>
    <n v="1428075480"/>
    <n v="1425489613"/>
    <b v="0"/>
    <n v="11"/>
    <b v="0"/>
    <x v="3"/>
    <x v="10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s v="failed"/>
    <x v="0"/>
    <s v="USD"/>
    <n v="1314471431"/>
    <n v="1311879431"/>
    <b v="0"/>
    <n v="0"/>
    <b v="0"/>
    <x v="3"/>
    <x v="10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s v="failed"/>
    <x v="0"/>
    <s v="USD"/>
    <n v="1410866659"/>
    <n v="1405682659"/>
    <b v="0"/>
    <n v="0"/>
    <b v="0"/>
    <x v="3"/>
    <x v="10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s v="failed"/>
    <x v="0"/>
    <s v="USD"/>
    <n v="1375299780"/>
    <n v="1371655522"/>
    <b v="0"/>
    <n v="1"/>
    <b v="0"/>
    <x v="3"/>
    <x v="10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x v="0"/>
    <s v="USD"/>
    <n v="1409787378"/>
    <n v="1405899378"/>
    <b v="0"/>
    <n v="3"/>
    <b v="0"/>
    <x v="3"/>
    <x v="10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s v="failed"/>
    <x v="0"/>
    <s v="USD"/>
    <n v="1470355833"/>
    <n v="1465171833"/>
    <b v="0"/>
    <n v="1"/>
    <b v="0"/>
    <x v="3"/>
    <x v="10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x v="0"/>
    <s v="USD"/>
    <n v="1367444557"/>
    <n v="1364852557"/>
    <b v="0"/>
    <n v="15"/>
    <b v="0"/>
    <x v="3"/>
    <x v="10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s v="successful"/>
    <x v="5"/>
    <s v="CAD"/>
    <n v="1436364023"/>
    <n v="1433772023"/>
    <b v="1"/>
    <n v="885"/>
    <b v="1"/>
    <x v="8"/>
    <x v="20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s v="successful"/>
    <x v="1"/>
    <s v="GBP"/>
    <n v="1458943200"/>
    <n v="1456491680"/>
    <b v="1"/>
    <n v="329"/>
    <b v="1"/>
    <x v="8"/>
    <x v="20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x v="18"/>
    <s v="EUR"/>
    <n v="1477210801"/>
    <n v="1472026801"/>
    <b v="1"/>
    <n v="71"/>
    <b v="1"/>
    <x v="8"/>
    <x v="20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s v="successful"/>
    <x v="1"/>
    <s v="GBP"/>
    <n v="1402389180"/>
    <n v="1399996024"/>
    <b v="1"/>
    <n v="269"/>
    <b v="1"/>
    <x v="8"/>
    <x v="20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x v="12"/>
    <s v="EUR"/>
    <n v="1458676860"/>
    <n v="1455446303"/>
    <b v="1"/>
    <n v="345"/>
    <b v="1"/>
    <x v="8"/>
    <x v="20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s v="successful"/>
    <x v="1"/>
    <s v="GBP"/>
    <n v="1406227904"/>
    <n v="1403635904"/>
    <b v="1"/>
    <n v="43"/>
    <b v="1"/>
    <x v="8"/>
    <x v="20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x v="0"/>
    <s v="USD"/>
    <n v="1273911000"/>
    <n v="1268822909"/>
    <b v="1"/>
    <n v="33"/>
    <b v="1"/>
    <x v="8"/>
    <x v="20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x v="0"/>
    <s v="USD"/>
    <n v="1403880281"/>
    <n v="1401201881"/>
    <b v="1"/>
    <n v="211"/>
    <b v="1"/>
    <x v="8"/>
    <x v="20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x v="12"/>
    <s v="EUR"/>
    <n v="1487113140"/>
    <n v="1484570885"/>
    <b v="1"/>
    <n v="196"/>
    <b v="1"/>
    <x v="8"/>
    <x v="20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x v="1"/>
    <s v="GBP"/>
    <n v="1405761278"/>
    <n v="1403169278"/>
    <b v="1"/>
    <n v="405"/>
    <b v="1"/>
    <x v="8"/>
    <x v="20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x v="0"/>
    <s v="USD"/>
    <n v="1447858804"/>
    <n v="1445263204"/>
    <b v="1"/>
    <n v="206"/>
    <b v="1"/>
    <x v="8"/>
    <x v="20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x v="0"/>
    <s v="USD"/>
    <n v="1486311939"/>
    <n v="1483719939"/>
    <b v="1"/>
    <n v="335"/>
    <b v="1"/>
    <x v="8"/>
    <x v="20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s v="successful"/>
    <x v="1"/>
    <s v="GBP"/>
    <n v="1405523866"/>
    <n v="1402931866"/>
    <b v="1"/>
    <n v="215"/>
    <b v="1"/>
    <x v="8"/>
    <x v="20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s v="successful"/>
    <x v="0"/>
    <s v="USD"/>
    <n v="1443363640"/>
    <n v="1439907640"/>
    <b v="1"/>
    <n v="176"/>
    <b v="1"/>
    <x v="8"/>
    <x v="20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x v="10"/>
    <s v="NOK"/>
    <n v="1458104697"/>
    <n v="1455516297"/>
    <b v="1"/>
    <n v="555"/>
    <b v="1"/>
    <x v="8"/>
    <x v="20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x v="0"/>
    <s v="USD"/>
    <n v="1475762400"/>
    <n v="1473160292"/>
    <b v="1"/>
    <n v="116"/>
    <b v="1"/>
    <x v="8"/>
    <x v="20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x v="0"/>
    <s v="USD"/>
    <n v="1417845600"/>
    <n v="1415194553"/>
    <b v="1"/>
    <n v="615"/>
    <b v="1"/>
    <x v="8"/>
    <x v="20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s v="successful"/>
    <x v="0"/>
    <s v="USD"/>
    <n v="1401565252"/>
    <n v="1398973252"/>
    <b v="1"/>
    <n v="236"/>
    <b v="1"/>
    <x v="8"/>
    <x v="20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x v="0"/>
    <s v="USD"/>
    <n v="1403301540"/>
    <n v="1400867283"/>
    <b v="1"/>
    <n v="145"/>
    <b v="1"/>
    <x v="8"/>
    <x v="20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s v="successful"/>
    <x v="0"/>
    <s v="USD"/>
    <n v="1418961600"/>
    <n v="1415824513"/>
    <b v="1"/>
    <n v="167"/>
    <b v="1"/>
    <x v="8"/>
    <x v="20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x v="0"/>
    <s v="USD"/>
    <n v="1465272091"/>
    <n v="1462248091"/>
    <b v="1"/>
    <n v="235"/>
    <b v="1"/>
    <x v="8"/>
    <x v="20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x v="0"/>
    <s v="USD"/>
    <n v="1413575739"/>
    <n v="1410983739"/>
    <b v="1"/>
    <n v="452"/>
    <b v="1"/>
    <x v="8"/>
    <x v="20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x v="0"/>
    <s v="USD"/>
    <n v="1419292800"/>
    <n v="1416592916"/>
    <b v="1"/>
    <n v="241"/>
    <b v="1"/>
    <x v="8"/>
    <x v="20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s v="successful"/>
    <x v="11"/>
    <s v="SEK"/>
    <n v="1487592090"/>
    <n v="1485000090"/>
    <b v="1"/>
    <n v="28"/>
    <b v="1"/>
    <x v="8"/>
    <x v="20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x v="0"/>
    <s v="USD"/>
    <n v="1471539138"/>
    <n v="1468947138"/>
    <b v="1"/>
    <n v="140"/>
    <b v="1"/>
    <x v="8"/>
    <x v="20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x v="0"/>
    <s v="USD"/>
    <n v="1453185447"/>
    <n v="1448951847"/>
    <b v="1"/>
    <n v="280"/>
    <b v="1"/>
    <x v="8"/>
    <x v="20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s v="successful"/>
    <x v="0"/>
    <s v="USD"/>
    <n v="1489497886"/>
    <n v="1487082286"/>
    <b v="1"/>
    <n v="70"/>
    <b v="1"/>
    <x v="8"/>
    <x v="20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s v="successful"/>
    <x v="0"/>
    <s v="USD"/>
    <n v="1485907200"/>
    <n v="1483292122"/>
    <b v="1"/>
    <n v="160"/>
    <b v="1"/>
    <x v="8"/>
    <x v="20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s v="successful"/>
    <x v="0"/>
    <s v="USD"/>
    <n v="1426773920"/>
    <n v="1424185520"/>
    <b v="1"/>
    <n v="141"/>
    <b v="1"/>
    <x v="8"/>
    <x v="20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x v="0"/>
    <s v="USD"/>
    <n v="1445624695"/>
    <n v="1443464695"/>
    <b v="1"/>
    <n v="874"/>
    <b v="1"/>
    <x v="8"/>
    <x v="20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x v="0"/>
    <s v="USD"/>
    <n v="1417402800"/>
    <n v="1414610126"/>
    <b v="1"/>
    <n v="73"/>
    <b v="1"/>
    <x v="8"/>
    <x v="20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s v="successful"/>
    <x v="2"/>
    <s v="AUD"/>
    <n v="1455548400"/>
    <n v="1453461865"/>
    <b v="1"/>
    <n v="294"/>
    <b v="1"/>
    <x v="8"/>
    <x v="20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s v="successful"/>
    <x v="0"/>
    <s v="USD"/>
    <n v="1462161540"/>
    <n v="1457913777"/>
    <b v="1"/>
    <n v="740"/>
    <b v="1"/>
    <x v="8"/>
    <x v="20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x v="0"/>
    <s v="USD"/>
    <n v="1441383062"/>
    <n v="1438791062"/>
    <b v="1"/>
    <n v="369"/>
    <b v="1"/>
    <x v="8"/>
    <x v="20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x v="0"/>
    <s v="USD"/>
    <n v="1464040800"/>
    <n v="1461527631"/>
    <b v="1"/>
    <n v="110"/>
    <b v="1"/>
    <x v="8"/>
    <x v="20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x v="0"/>
    <s v="USD"/>
    <n v="1440702910"/>
    <n v="1438110910"/>
    <b v="1"/>
    <n v="455"/>
    <b v="1"/>
    <x v="8"/>
    <x v="20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s v="successful"/>
    <x v="12"/>
    <s v="EUR"/>
    <n v="1470506400"/>
    <n v="1467358427"/>
    <b v="1"/>
    <n v="224"/>
    <b v="1"/>
    <x v="8"/>
    <x v="20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x v="0"/>
    <s v="USD"/>
    <n v="1421952370"/>
    <n v="1418064370"/>
    <b v="1"/>
    <n v="46"/>
    <b v="1"/>
    <x v="8"/>
    <x v="20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x v="0"/>
    <s v="USD"/>
    <n v="1483481019"/>
    <n v="1480629819"/>
    <b v="0"/>
    <n v="284"/>
    <b v="1"/>
    <x v="8"/>
    <x v="20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x v="0"/>
    <s v="USD"/>
    <n v="1416964500"/>
    <n v="1414368616"/>
    <b v="1"/>
    <n v="98"/>
    <b v="1"/>
    <x v="8"/>
    <x v="20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s v="failed"/>
    <x v="0"/>
    <s v="USD"/>
    <n v="1420045538"/>
    <n v="1417453538"/>
    <b v="0"/>
    <n v="2"/>
    <b v="0"/>
    <x v="8"/>
    <x v="24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s v="failed"/>
    <x v="5"/>
    <s v="CAD"/>
    <n v="1435708500"/>
    <n v="1434412500"/>
    <b v="0"/>
    <n v="1"/>
    <b v="0"/>
    <x v="8"/>
    <x v="24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s v="failed"/>
    <x v="0"/>
    <s v="USD"/>
    <n v="1416662034"/>
    <n v="1414066434"/>
    <b v="0"/>
    <n v="1"/>
    <b v="0"/>
    <x v="8"/>
    <x v="24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s v="failed"/>
    <x v="0"/>
    <s v="USD"/>
    <n v="1427847480"/>
    <n v="1424222024"/>
    <b v="0"/>
    <n v="0"/>
    <b v="0"/>
    <x v="8"/>
    <x v="24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s v="failed"/>
    <x v="0"/>
    <s v="USD"/>
    <n v="1425330960"/>
    <n v="1422393234"/>
    <b v="0"/>
    <n v="1"/>
    <b v="0"/>
    <x v="8"/>
    <x v="24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x v="1"/>
    <s v="GBP"/>
    <n v="1410930399"/>
    <n v="1405746399"/>
    <b v="0"/>
    <n v="11"/>
    <b v="0"/>
    <x v="8"/>
    <x v="24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s v="failed"/>
    <x v="0"/>
    <s v="USD"/>
    <n v="1487844882"/>
    <n v="1487240082"/>
    <b v="0"/>
    <n v="0"/>
    <b v="0"/>
    <x v="8"/>
    <x v="24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s v="failed"/>
    <x v="0"/>
    <s v="USD"/>
    <n v="1447020620"/>
    <n v="1444425020"/>
    <b v="0"/>
    <n v="1"/>
    <b v="0"/>
    <x v="8"/>
    <x v="24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s v="failed"/>
    <x v="0"/>
    <s v="USD"/>
    <n v="1446524159"/>
    <n v="1443928559"/>
    <b v="0"/>
    <n v="6"/>
    <b v="0"/>
    <x v="8"/>
    <x v="24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x v="1"/>
    <s v="GBP"/>
    <n v="1463050034"/>
    <n v="1460458034"/>
    <b v="0"/>
    <n v="7"/>
    <b v="0"/>
    <x v="8"/>
    <x v="24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x v="0"/>
    <s v="USD"/>
    <n v="1432756039"/>
    <n v="1430164039"/>
    <b v="0"/>
    <n v="0"/>
    <b v="0"/>
    <x v="8"/>
    <x v="24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x v="0"/>
    <s v="USD"/>
    <n v="1412135940"/>
    <n v="1410366708"/>
    <b v="0"/>
    <n v="16"/>
    <b v="0"/>
    <x v="8"/>
    <x v="24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x v="0"/>
    <s v="USD"/>
    <n v="1441176447"/>
    <n v="1438584447"/>
    <b v="0"/>
    <n v="0"/>
    <b v="0"/>
    <x v="8"/>
    <x v="24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x v="2"/>
    <s v="AUD"/>
    <n v="1438495390"/>
    <n v="1435903390"/>
    <b v="0"/>
    <n v="0"/>
    <b v="0"/>
    <x v="8"/>
    <x v="24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s v="failed"/>
    <x v="0"/>
    <s v="USD"/>
    <n v="1442509200"/>
    <n v="1440513832"/>
    <b v="0"/>
    <n v="0"/>
    <b v="0"/>
    <x v="8"/>
    <x v="24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s v="failed"/>
    <x v="5"/>
    <s v="CAD"/>
    <n v="1467603624"/>
    <n v="1465011624"/>
    <b v="0"/>
    <n v="12"/>
    <b v="0"/>
    <x v="8"/>
    <x v="24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s v="failed"/>
    <x v="0"/>
    <s v="USD"/>
    <n v="1411227633"/>
    <n v="1408549233"/>
    <b v="0"/>
    <n v="1"/>
    <b v="0"/>
    <x v="8"/>
    <x v="24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s v="failed"/>
    <x v="1"/>
    <s v="GBP"/>
    <n v="1440763920"/>
    <n v="1435656759"/>
    <b v="0"/>
    <n v="3"/>
    <b v="0"/>
    <x v="8"/>
    <x v="24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s v="failed"/>
    <x v="0"/>
    <s v="USD"/>
    <n v="1430270199"/>
    <n v="1428974199"/>
    <b v="0"/>
    <n v="1"/>
    <b v="0"/>
    <x v="8"/>
    <x v="24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s v="failed"/>
    <x v="0"/>
    <s v="USD"/>
    <n v="1415842193"/>
    <n v="1414110593"/>
    <b v="0"/>
    <n v="4"/>
    <b v="0"/>
    <x v="8"/>
    <x v="24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x v="0"/>
    <s v="USD"/>
    <n v="1383789603"/>
    <n v="1381194003"/>
    <b v="0"/>
    <n v="1"/>
    <b v="0"/>
    <x v="3"/>
    <x v="25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x v="0"/>
    <s v="USD"/>
    <n v="1259715000"/>
    <n v="1253712916"/>
    <b v="0"/>
    <n v="0"/>
    <b v="0"/>
    <x v="3"/>
    <x v="25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x v="1"/>
    <s v="GBP"/>
    <n v="1394815751"/>
    <n v="1389635351"/>
    <b v="0"/>
    <n v="2"/>
    <b v="0"/>
    <x v="3"/>
    <x v="25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x v="0"/>
    <s v="USD"/>
    <n v="1432843500"/>
    <n v="1430124509"/>
    <b v="0"/>
    <n v="1"/>
    <b v="0"/>
    <x v="3"/>
    <x v="25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x v="0"/>
    <s v="USD"/>
    <n v="1307554261"/>
    <n v="1304962261"/>
    <b v="0"/>
    <n v="1"/>
    <b v="0"/>
    <x v="3"/>
    <x v="25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s v="canceled"/>
    <x v="0"/>
    <s v="USD"/>
    <n v="1469656800"/>
    <n v="1467151204"/>
    <b v="0"/>
    <n v="59"/>
    <b v="0"/>
    <x v="3"/>
    <x v="25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x v="0"/>
    <s v="USD"/>
    <n v="1392595200"/>
    <n v="1391293745"/>
    <b v="0"/>
    <n v="13"/>
    <b v="0"/>
    <x v="3"/>
    <x v="25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x v="0"/>
    <s v="USD"/>
    <n v="1419384585"/>
    <n v="1416360585"/>
    <b v="0"/>
    <n v="22"/>
    <b v="0"/>
    <x v="3"/>
    <x v="25"/>
    <n v="14"/>
    <n v="155"/>
    <x v="1568"/>
    <d v="2014-12-24T01:29:45"/>
  </r>
  <r>
    <n v="1569"/>
    <s v="to be removed (Canceled)"/>
    <s v="to be removed"/>
    <n v="30000"/>
    <n v="0"/>
    <s v="canceled"/>
    <x v="0"/>
    <s v="USD"/>
    <n v="1369498714"/>
    <n v="1366906714"/>
    <b v="0"/>
    <n v="0"/>
    <b v="0"/>
    <x v="3"/>
    <x v="25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s v="canceled"/>
    <x v="0"/>
    <s v="USD"/>
    <n v="1460140282"/>
    <n v="1457551882"/>
    <b v="0"/>
    <n v="52"/>
    <b v="0"/>
    <x v="3"/>
    <x v="25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x v="1"/>
    <s v="GBP"/>
    <n v="1434738483"/>
    <n v="1432146483"/>
    <b v="0"/>
    <n v="4"/>
    <b v="0"/>
    <x v="3"/>
    <x v="25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x v="1"/>
    <s v="GBP"/>
    <n v="1456703940"/>
    <n v="1454546859"/>
    <b v="0"/>
    <n v="3"/>
    <b v="0"/>
    <x v="3"/>
    <x v="25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x v="5"/>
    <s v="CAD"/>
    <n v="1491019140"/>
    <n v="1487548802"/>
    <b v="0"/>
    <n v="3"/>
    <b v="0"/>
    <x v="3"/>
    <x v="25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x v="0"/>
    <s v="USD"/>
    <n v="1424211329"/>
    <n v="1421187329"/>
    <b v="0"/>
    <n v="6"/>
    <b v="0"/>
    <x v="3"/>
    <x v="25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x v="0"/>
    <s v="USD"/>
    <n v="1404909296"/>
    <n v="1402317296"/>
    <b v="0"/>
    <n v="35"/>
    <b v="0"/>
    <x v="3"/>
    <x v="25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s v="canceled"/>
    <x v="0"/>
    <s v="USD"/>
    <n v="1435698368"/>
    <n v="1431810368"/>
    <b v="0"/>
    <n v="10"/>
    <b v="0"/>
    <x v="3"/>
    <x v="25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x v="0"/>
    <s v="USD"/>
    <n v="1343161248"/>
    <n v="1337977248"/>
    <b v="0"/>
    <n v="2"/>
    <b v="0"/>
    <x v="3"/>
    <x v="25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x v="0"/>
    <s v="USD"/>
    <n v="1283392800"/>
    <n v="1281317691"/>
    <b v="0"/>
    <n v="4"/>
    <b v="0"/>
    <x v="3"/>
    <x v="25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x v="0"/>
    <s v="USD"/>
    <n v="1377734091"/>
    <n v="1374882891"/>
    <b v="0"/>
    <n v="2"/>
    <b v="0"/>
    <x v="3"/>
    <x v="25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x v="0"/>
    <s v="USD"/>
    <n v="1337562726"/>
    <n v="1332378726"/>
    <b v="0"/>
    <n v="0"/>
    <b v="0"/>
    <x v="3"/>
    <x v="25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s v="failed"/>
    <x v="1"/>
    <s v="GBP"/>
    <n v="1450521990"/>
    <n v="1447757190"/>
    <b v="0"/>
    <n v="1"/>
    <b v="0"/>
    <x v="8"/>
    <x v="26"/>
    <n v="1"/>
    <n v="5"/>
    <x v="1581"/>
    <d v="2015-12-19T10:46:30"/>
  </r>
  <r>
    <n v="1582"/>
    <s v="Scenes from New Orleans"/>
    <s v="I create canvas prints of images from in and around New Orleans"/>
    <n v="1000"/>
    <n v="93"/>
    <s v="failed"/>
    <x v="0"/>
    <s v="USD"/>
    <n v="1445894400"/>
    <n v="1440961053"/>
    <b v="0"/>
    <n v="3"/>
    <b v="0"/>
    <x v="8"/>
    <x v="26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x v="1"/>
    <s v="GBP"/>
    <n v="1411681391"/>
    <n v="1409089391"/>
    <b v="0"/>
    <n v="1"/>
    <b v="0"/>
    <x v="8"/>
    <x v="26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s v="failed"/>
    <x v="0"/>
    <s v="USD"/>
    <n v="1401464101"/>
    <n v="1400600101"/>
    <b v="0"/>
    <n v="0"/>
    <b v="0"/>
    <x v="8"/>
    <x v="26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x v="5"/>
    <s v="CAD"/>
    <n v="1482663600"/>
    <n v="1480800568"/>
    <b v="0"/>
    <n v="12"/>
    <b v="0"/>
    <x v="8"/>
    <x v="26"/>
    <n v="79"/>
    <n v="131.66999999999999"/>
    <x v="1585"/>
    <d v="2016-12-25T11:00:00"/>
  </r>
  <r>
    <n v="1586"/>
    <s v="Missouri In Pictures"/>
    <s v="Show the world the beauty that is in all of our back yards!"/>
    <n v="1500"/>
    <n v="0"/>
    <s v="failed"/>
    <x v="0"/>
    <s v="USD"/>
    <n v="1428197422"/>
    <n v="1425609022"/>
    <b v="0"/>
    <n v="0"/>
    <b v="0"/>
    <x v="8"/>
    <x v="26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x v="0"/>
    <s v="USD"/>
    <n v="1418510965"/>
    <n v="1415918965"/>
    <b v="0"/>
    <n v="1"/>
    <b v="0"/>
    <x v="8"/>
    <x v="26"/>
    <n v="0"/>
    <n v="1"/>
    <x v="1587"/>
    <d v="2014-12-13T22:49:25"/>
  </r>
  <r>
    <n v="1588"/>
    <s v="The Right Side of Texas"/>
    <s v="Southeast Texas as seen through the lens of a cell phone camera"/>
    <n v="516"/>
    <n v="0"/>
    <s v="failed"/>
    <x v="0"/>
    <s v="USD"/>
    <n v="1422735120"/>
    <n v="1420091999"/>
    <b v="0"/>
    <n v="0"/>
    <b v="0"/>
    <x v="8"/>
    <x v="26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s v="failed"/>
    <x v="0"/>
    <s v="USD"/>
    <n v="1444433886"/>
    <n v="1441841886"/>
    <b v="0"/>
    <n v="0"/>
    <b v="0"/>
    <x v="8"/>
    <x v="26"/>
    <n v="0"/>
    <n v="0"/>
    <x v="1589"/>
    <d v="2015-10-09T23:38:06"/>
  </r>
  <r>
    <n v="1590"/>
    <s v="An Italian Adventure"/>
    <s v="Discover Italy through photography."/>
    <n v="60000"/>
    <n v="1020"/>
    <s v="failed"/>
    <x v="13"/>
    <s v="EUR"/>
    <n v="1443040464"/>
    <n v="1440448464"/>
    <b v="0"/>
    <n v="2"/>
    <b v="0"/>
    <x v="8"/>
    <x v="26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x v="1"/>
    <s v="GBP"/>
    <n v="1459700741"/>
    <n v="1457112341"/>
    <b v="0"/>
    <n v="92"/>
    <b v="0"/>
    <x v="8"/>
    <x v="26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s v="failed"/>
    <x v="0"/>
    <s v="USD"/>
    <n v="1427503485"/>
    <n v="1423619085"/>
    <b v="0"/>
    <n v="0"/>
    <b v="0"/>
    <x v="8"/>
    <x v="26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s v="failed"/>
    <x v="0"/>
    <s v="USD"/>
    <n v="1425154655"/>
    <n v="1422562655"/>
    <b v="0"/>
    <n v="3"/>
    <b v="0"/>
    <x v="8"/>
    <x v="26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s v="failed"/>
    <x v="0"/>
    <s v="USD"/>
    <n v="1463329260"/>
    <n v="1458147982"/>
    <b v="0"/>
    <n v="10"/>
    <b v="0"/>
    <x v="8"/>
    <x v="26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x v="0"/>
    <s v="USD"/>
    <n v="1403122380"/>
    <n v="1400634728"/>
    <b v="0"/>
    <n v="7"/>
    <b v="0"/>
    <x v="8"/>
    <x v="26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s v="failed"/>
    <x v="1"/>
    <s v="GBP"/>
    <n v="1418469569"/>
    <n v="1414577969"/>
    <b v="0"/>
    <n v="3"/>
    <b v="0"/>
    <x v="8"/>
    <x v="26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s v="failed"/>
    <x v="0"/>
    <s v="USD"/>
    <n v="1474360197"/>
    <n v="1471768197"/>
    <b v="0"/>
    <n v="0"/>
    <b v="0"/>
    <x v="8"/>
    <x v="26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x v="0"/>
    <s v="USD"/>
    <n v="1437926458"/>
    <n v="1432742458"/>
    <b v="0"/>
    <n v="1"/>
    <b v="0"/>
    <x v="8"/>
    <x v="26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s v="failed"/>
    <x v="1"/>
    <s v="GBP"/>
    <n v="1460116576"/>
    <n v="1457528176"/>
    <b v="0"/>
    <n v="0"/>
    <b v="0"/>
    <x v="8"/>
    <x v="26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s v="failed"/>
    <x v="0"/>
    <s v="USD"/>
    <n v="1405401060"/>
    <n v="1401585752"/>
    <b v="0"/>
    <n v="9"/>
    <b v="0"/>
    <x v="8"/>
    <x v="26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s v="successful"/>
    <x v="0"/>
    <s v="USD"/>
    <n v="1304561633"/>
    <n v="1301969633"/>
    <b v="0"/>
    <n v="56"/>
    <b v="1"/>
    <x v="4"/>
    <x v="11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s v="successful"/>
    <x v="0"/>
    <s v="USD"/>
    <n v="1318633200"/>
    <n v="1314947317"/>
    <b v="0"/>
    <n v="32"/>
    <b v="1"/>
    <x v="4"/>
    <x v="11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s v="successful"/>
    <x v="0"/>
    <s v="USD"/>
    <n v="1327723459"/>
    <n v="1322539459"/>
    <b v="0"/>
    <n v="30"/>
    <b v="1"/>
    <x v="4"/>
    <x v="11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x v="0"/>
    <s v="USD"/>
    <n v="1332011835"/>
    <n v="1328559435"/>
    <b v="0"/>
    <n v="70"/>
    <b v="1"/>
    <x v="4"/>
    <x v="11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x v="0"/>
    <s v="USD"/>
    <n v="1312182000"/>
    <n v="1311380313"/>
    <b v="0"/>
    <n v="44"/>
    <b v="1"/>
    <x v="4"/>
    <x v="11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x v="0"/>
    <s v="USD"/>
    <n v="1300930838"/>
    <n v="1293158438"/>
    <b v="0"/>
    <n v="92"/>
    <b v="1"/>
    <x v="4"/>
    <x v="11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s v="successful"/>
    <x v="0"/>
    <s v="USD"/>
    <n v="1339701851"/>
    <n v="1337887451"/>
    <b v="0"/>
    <n v="205"/>
    <b v="1"/>
    <x v="4"/>
    <x v="11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x v="0"/>
    <s v="USD"/>
    <n v="1388553960"/>
    <n v="1385754986"/>
    <b v="0"/>
    <n v="23"/>
    <b v="1"/>
    <x v="4"/>
    <x v="11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x v="0"/>
    <s v="USD"/>
    <n v="1320220800"/>
    <n v="1315612909"/>
    <b v="0"/>
    <n v="4"/>
    <b v="1"/>
    <x v="4"/>
    <x v="11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s v="successful"/>
    <x v="0"/>
    <s v="USD"/>
    <n v="1355609510"/>
    <n v="1353017510"/>
    <b v="0"/>
    <n v="112"/>
    <b v="1"/>
    <x v="4"/>
    <x v="11"/>
    <n v="272"/>
    <n v="48.54"/>
    <x v="1610"/>
    <d v="2012-12-15T22:11:50"/>
  </r>
  <r>
    <n v="1611"/>
    <s v="Skelton-Luns CD/7&quot;             No Big Deal."/>
    <s v="Skelton-Luns CD/7&quot; No Big Deal."/>
    <n v="800"/>
    <n v="1001"/>
    <s v="successful"/>
    <x v="0"/>
    <s v="USD"/>
    <n v="1370390432"/>
    <n v="1368576032"/>
    <b v="0"/>
    <n v="27"/>
    <b v="1"/>
    <x v="4"/>
    <x v="11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x v="0"/>
    <s v="USD"/>
    <n v="1357160384"/>
    <n v="1354568384"/>
    <b v="0"/>
    <n v="11"/>
    <b v="1"/>
    <x v="4"/>
    <x v="11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x v="0"/>
    <s v="USD"/>
    <n v="1342921202"/>
    <n v="1340329202"/>
    <b v="0"/>
    <n v="26"/>
    <b v="1"/>
    <x v="4"/>
    <x v="11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x v="0"/>
    <s v="USD"/>
    <n v="1407085200"/>
    <n v="1401924769"/>
    <b v="0"/>
    <n v="77"/>
    <b v="1"/>
    <x v="4"/>
    <x v="11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x v="0"/>
    <s v="USD"/>
    <n v="1323742396"/>
    <n v="1319850796"/>
    <b v="0"/>
    <n v="136"/>
    <b v="1"/>
    <x v="4"/>
    <x v="11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s v="successful"/>
    <x v="0"/>
    <s v="USD"/>
    <n v="1353621600"/>
    <n v="1350061821"/>
    <b v="0"/>
    <n v="157"/>
    <b v="1"/>
    <x v="4"/>
    <x v="11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s v="successful"/>
    <x v="0"/>
    <s v="USD"/>
    <n v="1383332400"/>
    <n v="1380470188"/>
    <b v="0"/>
    <n v="158"/>
    <b v="1"/>
    <x v="4"/>
    <x v="11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s v="successful"/>
    <x v="0"/>
    <s v="USD"/>
    <n v="1362757335"/>
    <n v="1359301335"/>
    <b v="0"/>
    <n v="27"/>
    <b v="1"/>
    <x v="4"/>
    <x v="11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x v="0"/>
    <s v="USD"/>
    <n v="1410755286"/>
    <n v="1408940886"/>
    <b v="0"/>
    <n v="23"/>
    <b v="1"/>
    <x v="4"/>
    <x v="11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s v="successful"/>
    <x v="0"/>
    <s v="USD"/>
    <n v="1361606940"/>
    <n v="1361002140"/>
    <b v="0"/>
    <n v="17"/>
    <b v="1"/>
    <x v="4"/>
    <x v="11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x v="0"/>
    <s v="USD"/>
    <n v="1338177540"/>
    <n v="1333550015"/>
    <b v="0"/>
    <n v="37"/>
    <b v="1"/>
    <x v="4"/>
    <x v="11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x v="0"/>
    <s v="USD"/>
    <n v="1418803140"/>
    <n v="1415343874"/>
    <b v="0"/>
    <n v="65"/>
    <b v="1"/>
    <x v="4"/>
    <x v="11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x v="1"/>
    <s v="GBP"/>
    <n v="1377621089"/>
    <n v="1372437089"/>
    <b v="0"/>
    <n v="18"/>
    <b v="1"/>
    <x v="4"/>
    <x v="11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s v="successful"/>
    <x v="0"/>
    <s v="USD"/>
    <n v="1357721335"/>
    <n v="1354265335"/>
    <b v="0"/>
    <n v="25"/>
    <b v="1"/>
    <x v="4"/>
    <x v="11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x v="0"/>
    <s v="USD"/>
    <n v="1347382053"/>
    <n v="1344962853"/>
    <b v="0"/>
    <n v="104"/>
    <b v="1"/>
    <x v="4"/>
    <x v="11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s v="successful"/>
    <x v="0"/>
    <s v="USD"/>
    <n v="1385932867"/>
    <n v="1383337267"/>
    <b v="0"/>
    <n v="108"/>
    <b v="1"/>
    <x v="4"/>
    <x v="11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x v="0"/>
    <s v="USD"/>
    <n v="1353905940"/>
    <n v="1351011489"/>
    <b v="0"/>
    <n v="38"/>
    <b v="1"/>
    <x v="4"/>
    <x v="11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s v="successful"/>
    <x v="0"/>
    <s v="USD"/>
    <n v="1403026882"/>
    <n v="1400175682"/>
    <b v="0"/>
    <n v="88"/>
    <b v="1"/>
    <x v="4"/>
    <x v="11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s v="successful"/>
    <x v="0"/>
    <s v="USD"/>
    <n v="1392929333"/>
    <n v="1389041333"/>
    <b v="0"/>
    <n v="82"/>
    <b v="1"/>
    <x v="4"/>
    <x v="11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x v="0"/>
    <s v="USD"/>
    <n v="1330671540"/>
    <n v="1328040375"/>
    <b v="0"/>
    <n v="126"/>
    <b v="1"/>
    <x v="4"/>
    <x v="11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x v="0"/>
    <s v="USD"/>
    <n v="1350074261"/>
    <n v="1347482261"/>
    <b v="0"/>
    <n v="133"/>
    <b v="1"/>
    <x v="4"/>
    <x v="11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x v="0"/>
    <s v="USD"/>
    <n v="1316851854"/>
    <n v="1311667854"/>
    <b v="0"/>
    <n v="47"/>
    <b v="1"/>
    <x v="4"/>
    <x v="11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s v="successful"/>
    <x v="0"/>
    <s v="USD"/>
    <n v="1326690000"/>
    <n v="1324329156"/>
    <b v="0"/>
    <n v="58"/>
    <b v="1"/>
    <x v="4"/>
    <x v="11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s v="successful"/>
    <x v="0"/>
    <s v="USD"/>
    <n v="1306994340"/>
    <n v="1303706001"/>
    <b v="0"/>
    <n v="32"/>
    <b v="1"/>
    <x v="4"/>
    <x v="11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x v="0"/>
    <s v="USD"/>
    <n v="1468270261"/>
    <n v="1463086261"/>
    <b v="0"/>
    <n v="37"/>
    <b v="1"/>
    <x v="4"/>
    <x v="11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x v="0"/>
    <s v="USD"/>
    <n v="1307851200"/>
    <n v="1304129088"/>
    <b v="0"/>
    <n v="87"/>
    <b v="1"/>
    <x v="4"/>
    <x v="11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x v="0"/>
    <s v="USD"/>
    <n v="1262302740"/>
    <n v="1257444140"/>
    <b v="0"/>
    <n v="15"/>
    <b v="1"/>
    <x v="4"/>
    <x v="11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s v="successful"/>
    <x v="0"/>
    <s v="USD"/>
    <n v="1362086700"/>
    <n v="1358180968"/>
    <b v="0"/>
    <n v="27"/>
    <b v="1"/>
    <x v="4"/>
    <x v="11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x v="0"/>
    <s v="USD"/>
    <n v="1330789165"/>
    <n v="1328197165"/>
    <b v="0"/>
    <n v="19"/>
    <b v="1"/>
    <x v="4"/>
    <x v="11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x v="0"/>
    <s v="USD"/>
    <n v="1280800740"/>
    <n v="1279603955"/>
    <b v="0"/>
    <n v="17"/>
    <b v="1"/>
    <x v="4"/>
    <x v="11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s v="successful"/>
    <x v="0"/>
    <s v="USD"/>
    <n v="1418998744"/>
    <n v="1416406744"/>
    <b v="0"/>
    <n v="26"/>
    <b v="1"/>
    <x v="4"/>
    <x v="27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x v="0"/>
    <s v="USD"/>
    <n v="1308011727"/>
    <n v="1306283727"/>
    <b v="0"/>
    <n v="28"/>
    <b v="1"/>
    <x v="4"/>
    <x v="27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s v="successful"/>
    <x v="0"/>
    <s v="USD"/>
    <n v="1348516012"/>
    <n v="1345924012"/>
    <b v="0"/>
    <n v="37"/>
    <b v="1"/>
    <x v="4"/>
    <x v="27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x v="0"/>
    <s v="USD"/>
    <n v="1353551160"/>
    <n v="1348363560"/>
    <b v="0"/>
    <n v="128"/>
    <b v="1"/>
    <x v="4"/>
    <x v="27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x v="0"/>
    <s v="USD"/>
    <n v="1379515740"/>
    <n v="1378306140"/>
    <b v="0"/>
    <n v="10"/>
    <b v="1"/>
    <x v="4"/>
    <x v="27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s v="successful"/>
    <x v="1"/>
    <s v="GBP"/>
    <n v="1408039860"/>
    <n v="1405248503"/>
    <b v="0"/>
    <n v="83"/>
    <b v="1"/>
    <x v="4"/>
    <x v="27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x v="0"/>
    <s v="USD"/>
    <n v="1339235377"/>
    <n v="1336643377"/>
    <b v="0"/>
    <n v="46"/>
    <b v="1"/>
    <x v="4"/>
    <x v="27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x v="0"/>
    <s v="USD"/>
    <n v="1300636482"/>
    <n v="1298048082"/>
    <b v="0"/>
    <n v="90"/>
    <b v="1"/>
    <x v="4"/>
    <x v="27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x v="0"/>
    <s v="USD"/>
    <n v="1400862355"/>
    <n v="1396974355"/>
    <b v="0"/>
    <n v="81"/>
    <b v="1"/>
    <x v="4"/>
    <x v="27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s v="successful"/>
    <x v="0"/>
    <s v="USD"/>
    <n v="1381314437"/>
    <n v="1378722437"/>
    <b v="0"/>
    <n v="32"/>
    <b v="1"/>
    <x v="4"/>
    <x v="27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x v="0"/>
    <s v="USD"/>
    <n v="1303801140"/>
    <n v="1300916220"/>
    <b v="0"/>
    <n v="20"/>
    <b v="1"/>
    <x v="4"/>
    <x v="27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x v="0"/>
    <s v="USD"/>
    <n v="1385297393"/>
    <n v="1382701793"/>
    <b v="0"/>
    <n v="70"/>
    <b v="1"/>
    <x v="4"/>
    <x v="27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x v="0"/>
    <s v="USD"/>
    <n v="1303675296"/>
    <n v="1300996896"/>
    <b v="0"/>
    <n v="168"/>
    <b v="1"/>
    <x v="4"/>
    <x v="27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x v="0"/>
    <s v="USD"/>
    <n v="1334784160"/>
    <n v="1332192160"/>
    <b v="0"/>
    <n v="34"/>
    <b v="1"/>
    <x v="4"/>
    <x v="27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s v="successful"/>
    <x v="0"/>
    <s v="USD"/>
    <n v="1333648820"/>
    <n v="1331060420"/>
    <b v="0"/>
    <n v="48"/>
    <b v="1"/>
    <x v="4"/>
    <x v="27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x v="0"/>
    <s v="USD"/>
    <n v="1355437052"/>
    <n v="1352845052"/>
    <b v="0"/>
    <n v="48"/>
    <b v="1"/>
    <x v="4"/>
    <x v="27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x v="0"/>
    <s v="USD"/>
    <n v="1337885168"/>
    <n v="1335293168"/>
    <b v="0"/>
    <n v="221"/>
    <b v="1"/>
    <x v="4"/>
    <x v="27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x v="0"/>
    <s v="USD"/>
    <n v="1355840400"/>
    <n v="1352524767"/>
    <b v="0"/>
    <n v="107"/>
    <b v="1"/>
    <x v="4"/>
    <x v="27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x v="1"/>
    <s v="GBP"/>
    <n v="1387281600"/>
    <n v="1384811721"/>
    <b v="0"/>
    <n v="45"/>
    <b v="1"/>
    <x v="4"/>
    <x v="27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x v="13"/>
    <s v="EUR"/>
    <n v="1462053540"/>
    <n v="1459355950"/>
    <b v="0"/>
    <n v="36"/>
    <b v="1"/>
    <x v="4"/>
    <x v="27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s v="successful"/>
    <x v="15"/>
    <s v="EUR"/>
    <n v="1453064400"/>
    <n v="1449359831"/>
    <b v="0"/>
    <n v="101"/>
    <b v="1"/>
    <x v="4"/>
    <x v="27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x v="0"/>
    <s v="USD"/>
    <n v="1325310336"/>
    <n v="1320122736"/>
    <b v="0"/>
    <n v="62"/>
    <b v="1"/>
    <x v="4"/>
    <x v="27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s v="successful"/>
    <x v="0"/>
    <s v="USD"/>
    <n v="1422750707"/>
    <n v="1420158707"/>
    <b v="0"/>
    <n v="32"/>
    <b v="1"/>
    <x v="4"/>
    <x v="27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s v="successful"/>
    <x v="0"/>
    <s v="USD"/>
    <n v="1331870340"/>
    <n v="1328033818"/>
    <b v="0"/>
    <n v="89"/>
    <b v="1"/>
    <x v="4"/>
    <x v="27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x v="0"/>
    <s v="USD"/>
    <n v="1298343600"/>
    <n v="1295624113"/>
    <b v="0"/>
    <n v="93"/>
    <b v="1"/>
    <x v="4"/>
    <x v="27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x v="0"/>
    <s v="USD"/>
    <n v="1364447073"/>
    <n v="1361858673"/>
    <b v="0"/>
    <n v="98"/>
    <b v="1"/>
    <x v="4"/>
    <x v="27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x v="0"/>
    <s v="USD"/>
    <n v="1394521140"/>
    <n v="1392169298"/>
    <b v="0"/>
    <n v="82"/>
    <b v="1"/>
    <x v="4"/>
    <x v="27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x v="0"/>
    <s v="USD"/>
    <n v="1322454939"/>
    <n v="1319859339"/>
    <b v="0"/>
    <n v="116"/>
    <b v="1"/>
    <x v="4"/>
    <x v="27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x v="0"/>
    <s v="USD"/>
    <n v="1464729276"/>
    <n v="1459545276"/>
    <b v="0"/>
    <n v="52"/>
    <b v="1"/>
    <x v="4"/>
    <x v="27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x v="0"/>
    <s v="USD"/>
    <n v="1278302400"/>
    <n v="1273961999"/>
    <b v="0"/>
    <n v="23"/>
    <b v="1"/>
    <x v="4"/>
    <x v="27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s v="successful"/>
    <x v="0"/>
    <s v="USD"/>
    <n v="1470056614"/>
    <n v="1467464614"/>
    <b v="0"/>
    <n v="77"/>
    <b v="1"/>
    <x v="4"/>
    <x v="27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s v="successful"/>
    <x v="0"/>
    <s v="USD"/>
    <n v="1338824730"/>
    <n v="1336232730"/>
    <b v="0"/>
    <n v="49"/>
    <b v="1"/>
    <x v="4"/>
    <x v="27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x v="0"/>
    <s v="USD"/>
    <n v="1425675892"/>
    <n v="1423083892"/>
    <b v="0"/>
    <n v="59"/>
    <b v="1"/>
    <x v="4"/>
    <x v="27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x v="0"/>
    <s v="USD"/>
    <n v="1471503540"/>
    <n v="1468852306"/>
    <b v="0"/>
    <n v="113"/>
    <b v="1"/>
    <x v="4"/>
    <x v="27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s v="successful"/>
    <x v="0"/>
    <s v="USD"/>
    <n v="1318802580"/>
    <n v="1316194540"/>
    <b v="0"/>
    <n v="34"/>
    <b v="1"/>
    <x v="4"/>
    <x v="27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s v="successful"/>
    <x v="0"/>
    <s v="USD"/>
    <n v="1334980740"/>
    <n v="1330968347"/>
    <b v="0"/>
    <n v="42"/>
    <b v="1"/>
    <x v="4"/>
    <x v="27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x v="3"/>
    <s v="EUR"/>
    <n v="1460786340"/>
    <n v="1455615976"/>
    <b v="0"/>
    <n v="42"/>
    <b v="1"/>
    <x v="4"/>
    <x v="27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x v="0"/>
    <s v="USD"/>
    <n v="1391718671"/>
    <n v="1390509071"/>
    <b v="0"/>
    <n v="49"/>
    <b v="1"/>
    <x v="4"/>
    <x v="27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x v="0"/>
    <s v="USD"/>
    <n v="1311298745"/>
    <n v="1309311545"/>
    <b v="0"/>
    <n v="56"/>
    <b v="1"/>
    <x v="4"/>
    <x v="27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s v="successful"/>
    <x v="0"/>
    <s v="USD"/>
    <n v="1405188667"/>
    <n v="1402596667"/>
    <b v="0"/>
    <n v="25"/>
    <b v="1"/>
    <x v="4"/>
    <x v="27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x v="0"/>
    <s v="USD"/>
    <n v="1490752800"/>
    <n v="1486522484"/>
    <b v="0"/>
    <n v="884"/>
    <b v="0"/>
    <x v="4"/>
    <x v="28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s v="live"/>
    <x v="0"/>
    <s v="USD"/>
    <n v="1492142860"/>
    <n v="1486962460"/>
    <b v="0"/>
    <n v="0"/>
    <b v="0"/>
    <x v="4"/>
    <x v="28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s v="live"/>
    <x v="6"/>
    <s v="EUR"/>
    <n v="1491590738"/>
    <n v="1489517138"/>
    <b v="0"/>
    <n v="10"/>
    <b v="0"/>
    <x v="4"/>
    <x v="28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s v="live"/>
    <x v="0"/>
    <s v="USD"/>
    <n v="1489775641"/>
    <n v="1487360041"/>
    <b v="0"/>
    <n v="101"/>
    <b v="0"/>
    <x v="4"/>
    <x v="28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s v="live"/>
    <x v="0"/>
    <s v="USD"/>
    <n v="1490331623"/>
    <n v="1487743223"/>
    <b v="0"/>
    <n v="15"/>
    <b v="0"/>
    <x v="4"/>
    <x v="28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x v="5"/>
    <s v="CAD"/>
    <n v="1493320519"/>
    <n v="1488140119"/>
    <b v="0"/>
    <n v="1"/>
    <b v="0"/>
    <x v="4"/>
    <x v="28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x v="0"/>
    <s v="USD"/>
    <n v="1491855300"/>
    <n v="1488935245"/>
    <b v="0"/>
    <n v="39"/>
    <b v="0"/>
    <x v="4"/>
    <x v="28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x v="0"/>
    <s v="USD"/>
    <n v="1491738594"/>
    <n v="1489150194"/>
    <b v="0"/>
    <n v="7"/>
    <b v="0"/>
    <x v="4"/>
    <x v="28"/>
    <n v="44"/>
    <n v="253.14"/>
    <x v="1688"/>
    <d v="2017-04-09T11:49:54"/>
  </r>
  <r>
    <n v="1689"/>
    <s v="Fly Away"/>
    <s v="Praising the Living God in the second half of life."/>
    <n v="2400"/>
    <n v="2400"/>
    <s v="live"/>
    <x v="0"/>
    <s v="USD"/>
    <n v="1489700230"/>
    <n v="1487111830"/>
    <b v="0"/>
    <n v="14"/>
    <b v="0"/>
    <x v="4"/>
    <x v="28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x v="0"/>
    <s v="USD"/>
    <n v="1491470442"/>
    <n v="1488882042"/>
    <b v="0"/>
    <n v="11"/>
    <b v="0"/>
    <x v="4"/>
    <x v="28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x v="0"/>
    <s v="USD"/>
    <n v="1491181200"/>
    <n v="1488387008"/>
    <b v="0"/>
    <n v="38"/>
    <b v="0"/>
    <x v="4"/>
    <x v="28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s v="live"/>
    <x v="0"/>
    <s v="USD"/>
    <n v="1490572740"/>
    <n v="1487734667"/>
    <b v="0"/>
    <n v="15"/>
    <b v="0"/>
    <x v="4"/>
    <x v="28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x v="1"/>
    <s v="GBP"/>
    <n v="1491768000"/>
    <n v="1489097112"/>
    <b v="0"/>
    <n v="8"/>
    <b v="0"/>
    <x v="4"/>
    <x v="28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s v="live"/>
    <x v="0"/>
    <s v="USD"/>
    <n v="1490589360"/>
    <n v="1488038674"/>
    <b v="0"/>
    <n v="1"/>
    <b v="0"/>
    <x v="4"/>
    <x v="28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x v="0"/>
    <s v="USD"/>
    <n v="1491786000"/>
    <n v="1488847514"/>
    <b v="0"/>
    <n v="23"/>
    <b v="0"/>
    <x v="4"/>
    <x v="28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x v="0"/>
    <s v="USD"/>
    <n v="1491007211"/>
    <n v="1488418811"/>
    <b v="0"/>
    <n v="0"/>
    <b v="0"/>
    <x v="4"/>
    <x v="28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x v="0"/>
    <s v="USD"/>
    <n v="1491781648"/>
    <n v="1489193248"/>
    <b v="0"/>
    <n v="22"/>
    <b v="0"/>
    <x v="4"/>
    <x v="28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x v="0"/>
    <s v="USD"/>
    <n v="1490499180"/>
    <n v="1488430760"/>
    <b v="0"/>
    <n v="0"/>
    <b v="0"/>
    <x v="4"/>
    <x v="28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s v="live"/>
    <x v="0"/>
    <s v="USD"/>
    <n v="1491943445"/>
    <n v="1489351445"/>
    <b v="0"/>
    <n v="4"/>
    <b v="0"/>
    <x v="4"/>
    <x v="28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x v="0"/>
    <s v="USD"/>
    <n v="1491019200"/>
    <n v="1488418990"/>
    <b v="0"/>
    <n v="79"/>
    <b v="0"/>
    <x v="4"/>
    <x v="28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x v="0"/>
    <s v="USD"/>
    <n v="1421337405"/>
    <n v="1418745405"/>
    <b v="0"/>
    <n v="2"/>
    <b v="0"/>
    <x v="4"/>
    <x v="28"/>
    <n v="0"/>
    <n v="5"/>
    <x v="1701"/>
    <d v="2015-01-15T15:56:45"/>
  </r>
  <r>
    <n v="1702"/>
    <s v="lyndale lewis and new vision prosper cd release"/>
    <s v="I can do all things through christ jesus"/>
    <n v="16500"/>
    <n v="1"/>
    <s v="failed"/>
    <x v="0"/>
    <s v="USD"/>
    <n v="1427745150"/>
    <n v="1425156750"/>
    <b v="0"/>
    <n v="1"/>
    <b v="0"/>
    <x v="4"/>
    <x v="28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s v="failed"/>
    <x v="0"/>
    <s v="USD"/>
    <n v="1441003537"/>
    <n v="1435819537"/>
    <b v="0"/>
    <n v="2"/>
    <b v="0"/>
    <x v="4"/>
    <x v="28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s v="failed"/>
    <x v="0"/>
    <s v="USD"/>
    <n v="1424056873"/>
    <n v="1421464873"/>
    <b v="0"/>
    <n v="11"/>
    <b v="0"/>
    <x v="4"/>
    <x v="28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s v="failed"/>
    <x v="0"/>
    <s v="USD"/>
    <n v="1441814400"/>
    <n v="1440807846"/>
    <b v="0"/>
    <n v="0"/>
    <b v="0"/>
    <x v="4"/>
    <x v="28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s v="failed"/>
    <x v="12"/>
    <s v="EUR"/>
    <n v="1440314472"/>
    <n v="1435130472"/>
    <b v="0"/>
    <n v="0"/>
    <b v="0"/>
    <x v="4"/>
    <x v="28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x v="0"/>
    <s v="USD"/>
    <n v="1459181895"/>
    <n v="1456593495"/>
    <b v="0"/>
    <n v="9"/>
    <b v="0"/>
    <x v="4"/>
    <x v="28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s v="failed"/>
    <x v="0"/>
    <s v="USD"/>
    <n v="1462135706"/>
    <n v="1458679706"/>
    <b v="0"/>
    <n v="0"/>
    <b v="0"/>
    <x v="4"/>
    <x v="28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s v="failed"/>
    <x v="0"/>
    <s v="USD"/>
    <n v="1409513940"/>
    <n v="1405949514"/>
    <b v="0"/>
    <n v="4"/>
    <b v="0"/>
    <x v="4"/>
    <x v="28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s v="failed"/>
    <x v="12"/>
    <s v="EUR"/>
    <n v="1453122000"/>
    <n v="1449151888"/>
    <b v="0"/>
    <n v="1"/>
    <b v="0"/>
    <x v="4"/>
    <x v="28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x v="0"/>
    <s v="USD"/>
    <n v="1409585434"/>
    <n v="1406907034"/>
    <b v="0"/>
    <n v="2"/>
    <b v="0"/>
    <x v="4"/>
    <x v="28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s v="failed"/>
    <x v="0"/>
    <s v="USD"/>
    <n v="1435701353"/>
    <n v="1430517353"/>
    <b v="0"/>
    <n v="0"/>
    <b v="0"/>
    <x v="4"/>
    <x v="28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s v="failed"/>
    <x v="0"/>
    <s v="USD"/>
    <n v="1412536412"/>
    <n v="1409944412"/>
    <b v="0"/>
    <n v="1"/>
    <b v="0"/>
    <x v="4"/>
    <x v="28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x v="0"/>
    <s v="USD"/>
    <n v="1430517761"/>
    <n v="1427925761"/>
    <b v="0"/>
    <n v="17"/>
    <b v="0"/>
    <x v="4"/>
    <x v="28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s v="failed"/>
    <x v="0"/>
    <s v="USD"/>
    <n v="1427772120"/>
    <n v="1425186785"/>
    <b v="0"/>
    <n v="2"/>
    <b v="0"/>
    <x v="4"/>
    <x v="28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x v="0"/>
    <s v="USD"/>
    <n v="1481295099"/>
    <n v="1477835499"/>
    <b v="0"/>
    <n v="3"/>
    <b v="0"/>
    <x v="4"/>
    <x v="28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s v="failed"/>
    <x v="0"/>
    <s v="USD"/>
    <n v="1461211200"/>
    <n v="1459467238"/>
    <b v="0"/>
    <n v="41"/>
    <b v="0"/>
    <x v="4"/>
    <x v="28"/>
    <n v="43"/>
    <n v="34.020000000000003"/>
    <x v="1717"/>
    <d v="2016-04-21T04:00:00"/>
  </r>
  <r>
    <n v="1718"/>
    <s v="The Prodigal Son"/>
    <s v="A melody for the galaxy."/>
    <n v="35000"/>
    <n v="75"/>
    <s v="failed"/>
    <x v="0"/>
    <s v="USD"/>
    <n v="1463201940"/>
    <n v="1459435149"/>
    <b v="0"/>
    <n v="2"/>
    <b v="0"/>
    <x v="4"/>
    <x v="28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x v="0"/>
    <s v="USD"/>
    <n v="1410958191"/>
    <n v="1408366191"/>
    <b v="0"/>
    <n v="3"/>
    <b v="0"/>
    <x v="4"/>
    <x v="28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x v="0"/>
    <s v="USD"/>
    <n v="1415562471"/>
    <n v="1412966871"/>
    <b v="0"/>
    <n v="8"/>
    <b v="0"/>
    <x v="4"/>
    <x v="28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s v="failed"/>
    <x v="0"/>
    <s v="USD"/>
    <n v="1449831863"/>
    <n v="1447239863"/>
    <b v="0"/>
    <n v="0"/>
    <b v="0"/>
    <x v="4"/>
    <x v="28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s v="failed"/>
    <x v="0"/>
    <s v="USD"/>
    <n v="1459642200"/>
    <n v="1456441429"/>
    <b v="0"/>
    <n v="1"/>
    <b v="0"/>
    <x v="4"/>
    <x v="28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x v="0"/>
    <s v="USD"/>
    <n v="1435730400"/>
    <n v="1430855315"/>
    <b v="0"/>
    <n v="3"/>
    <b v="0"/>
    <x v="4"/>
    <x v="28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x v="0"/>
    <s v="USD"/>
    <n v="1414707762"/>
    <n v="1412115762"/>
    <b v="0"/>
    <n v="4"/>
    <b v="0"/>
    <x v="4"/>
    <x v="28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s v="failed"/>
    <x v="0"/>
    <s v="USD"/>
    <n v="1408922049"/>
    <n v="1406330049"/>
    <b v="0"/>
    <n v="9"/>
    <b v="0"/>
    <x v="4"/>
    <x v="28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s v="failed"/>
    <x v="0"/>
    <s v="USD"/>
    <n v="1403906664"/>
    <n v="1401401064"/>
    <b v="0"/>
    <n v="16"/>
    <b v="0"/>
    <x v="4"/>
    <x v="28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x v="1"/>
    <s v="GBP"/>
    <n v="1428231600"/>
    <n v="1423520177"/>
    <b v="0"/>
    <n v="1"/>
    <b v="0"/>
    <x v="4"/>
    <x v="28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s v="failed"/>
    <x v="0"/>
    <s v="USD"/>
    <n v="1445439674"/>
    <n v="1442847674"/>
    <b v="0"/>
    <n v="7"/>
    <b v="0"/>
    <x v="4"/>
    <x v="28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x v="0"/>
    <s v="USD"/>
    <n v="1465521306"/>
    <n v="1460337306"/>
    <b v="0"/>
    <n v="0"/>
    <b v="0"/>
    <x v="4"/>
    <x v="28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x v="0"/>
    <s v="USD"/>
    <n v="1445738783"/>
    <n v="1443146783"/>
    <b v="0"/>
    <n v="0"/>
    <b v="0"/>
    <x v="4"/>
    <x v="28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s v="failed"/>
    <x v="0"/>
    <s v="USD"/>
    <n v="1434034800"/>
    <n v="1432849552"/>
    <b v="0"/>
    <n v="0"/>
    <b v="0"/>
    <x v="4"/>
    <x v="28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x v="0"/>
    <s v="USD"/>
    <n v="1452920400"/>
    <n v="1447777481"/>
    <b v="0"/>
    <n v="0"/>
    <b v="0"/>
    <x v="4"/>
    <x v="28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s v="failed"/>
    <x v="0"/>
    <s v="USD"/>
    <n v="1473802200"/>
    <n v="1472746374"/>
    <b v="0"/>
    <n v="0"/>
    <b v="0"/>
    <x v="4"/>
    <x v="28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s v="failed"/>
    <x v="0"/>
    <s v="USD"/>
    <n v="1431046356"/>
    <n v="1428454356"/>
    <b v="0"/>
    <n v="1"/>
    <b v="0"/>
    <x v="4"/>
    <x v="28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s v="failed"/>
    <x v="0"/>
    <s v="USD"/>
    <n v="1470598345"/>
    <n v="1468006345"/>
    <b v="0"/>
    <n v="2"/>
    <b v="0"/>
    <x v="4"/>
    <x v="28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s v="failed"/>
    <x v="0"/>
    <s v="USD"/>
    <n v="1447018833"/>
    <n v="1444423233"/>
    <b v="0"/>
    <n v="1"/>
    <b v="0"/>
    <x v="4"/>
    <x v="28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s v="failed"/>
    <x v="0"/>
    <s v="USD"/>
    <n v="1437432392"/>
    <n v="1434840392"/>
    <b v="0"/>
    <n v="15"/>
    <b v="0"/>
    <x v="4"/>
    <x v="28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s v="failed"/>
    <x v="0"/>
    <s v="USD"/>
    <n v="1412283542"/>
    <n v="1409691542"/>
    <b v="0"/>
    <n v="1"/>
    <b v="0"/>
    <x v="4"/>
    <x v="28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x v="0"/>
    <s v="USD"/>
    <n v="1462391932"/>
    <n v="1457297932"/>
    <b v="0"/>
    <n v="1"/>
    <b v="0"/>
    <x v="4"/>
    <x v="28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s v="failed"/>
    <x v="0"/>
    <s v="USD"/>
    <n v="1437075422"/>
    <n v="1434483422"/>
    <b v="0"/>
    <n v="0"/>
    <b v="0"/>
    <x v="4"/>
    <x v="28"/>
    <n v="0"/>
    <n v="0"/>
    <x v="1740"/>
    <d v="2015-07-16T19:37:02"/>
  </r>
  <r>
    <n v="1741"/>
    <s v="Caught off Guard"/>
    <s v="A photo journal documenting my experiences and travels across New Zealand"/>
    <n v="1200"/>
    <n v="1330"/>
    <s v="successful"/>
    <x v="1"/>
    <s v="GBP"/>
    <n v="1433948671"/>
    <n v="1430060671"/>
    <b v="0"/>
    <n v="52"/>
    <b v="1"/>
    <x v="8"/>
    <x v="20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x v="0"/>
    <s v="USD"/>
    <n v="1483822800"/>
    <n v="1481058170"/>
    <b v="0"/>
    <n v="34"/>
    <b v="1"/>
    <x v="8"/>
    <x v="20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x v="0"/>
    <s v="USD"/>
    <n v="1472270340"/>
    <n v="1470348775"/>
    <b v="0"/>
    <n v="67"/>
    <b v="1"/>
    <x v="8"/>
    <x v="20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s v="successful"/>
    <x v="1"/>
    <s v="GBP"/>
    <n v="1425821477"/>
    <n v="1421937077"/>
    <b v="0"/>
    <n v="70"/>
    <b v="1"/>
    <x v="8"/>
    <x v="20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x v="0"/>
    <s v="USD"/>
    <n v="1482372000"/>
    <n v="1479276838"/>
    <b v="0"/>
    <n v="89"/>
    <b v="1"/>
    <x v="8"/>
    <x v="20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x v="0"/>
    <s v="USD"/>
    <n v="1479952800"/>
    <n v="1477368867"/>
    <b v="0"/>
    <n v="107"/>
    <b v="1"/>
    <x v="8"/>
    <x v="20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x v="1"/>
    <s v="GBP"/>
    <n v="1447426800"/>
    <n v="1444904830"/>
    <b v="0"/>
    <n v="159"/>
    <b v="1"/>
    <x v="8"/>
    <x v="20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s v="successful"/>
    <x v="5"/>
    <s v="CAD"/>
    <n v="1441234143"/>
    <n v="1438642143"/>
    <b v="0"/>
    <n v="181"/>
    <b v="1"/>
    <x v="8"/>
    <x v="20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s v="successful"/>
    <x v="19"/>
    <s v="EUR"/>
    <n v="1488394800"/>
    <n v="1485213921"/>
    <b v="0"/>
    <n v="131"/>
    <b v="1"/>
    <x v="8"/>
    <x v="20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x v="0"/>
    <s v="USD"/>
    <n v="1461096304"/>
    <n v="1458936304"/>
    <b v="0"/>
    <n v="125"/>
    <b v="1"/>
    <x v="8"/>
    <x v="20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s v="successful"/>
    <x v="0"/>
    <s v="USD"/>
    <n v="1426787123"/>
    <n v="1424198723"/>
    <b v="0"/>
    <n v="61"/>
    <b v="1"/>
    <x v="8"/>
    <x v="20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s v="successful"/>
    <x v="1"/>
    <s v="GBP"/>
    <n v="1476425082"/>
    <n v="1473833082"/>
    <b v="0"/>
    <n v="90"/>
    <b v="1"/>
    <x v="8"/>
    <x v="20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x v="8"/>
    <s v="DKK"/>
    <n v="1458579568"/>
    <n v="1455991168"/>
    <b v="0"/>
    <n v="35"/>
    <b v="1"/>
    <x v="8"/>
    <x v="20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x v="5"/>
    <s v="CAD"/>
    <n v="1428091353"/>
    <n v="1425502953"/>
    <b v="0"/>
    <n v="90"/>
    <b v="1"/>
    <x v="8"/>
    <x v="20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x v="0"/>
    <s v="USD"/>
    <n v="1444071361"/>
    <n v="1441479361"/>
    <b v="0"/>
    <n v="4"/>
    <b v="1"/>
    <x v="8"/>
    <x v="20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x v="0"/>
    <s v="USD"/>
    <n v="1472443269"/>
    <n v="1468987269"/>
    <b v="0"/>
    <n v="120"/>
    <b v="1"/>
    <x v="8"/>
    <x v="20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s v="successful"/>
    <x v="0"/>
    <s v="USD"/>
    <n v="1485631740"/>
    <n v="1483041083"/>
    <b v="0"/>
    <n v="14"/>
    <b v="1"/>
    <x v="8"/>
    <x v="20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x v="0"/>
    <s v="USD"/>
    <n v="1468536992"/>
    <n v="1463352992"/>
    <b v="0"/>
    <n v="27"/>
    <b v="1"/>
    <x v="8"/>
    <x v="20"/>
    <n v="115"/>
    <n v="42.48"/>
    <x v="1758"/>
    <d v="2016-07-14T22:56:32"/>
  </r>
  <r>
    <n v="1759"/>
    <s v="Death Valley"/>
    <s v="Death Valley will be the first photo book of Andi State"/>
    <n v="5000"/>
    <n v="5330"/>
    <s v="successful"/>
    <x v="0"/>
    <s v="USD"/>
    <n v="1427309629"/>
    <n v="1425585229"/>
    <b v="0"/>
    <n v="49"/>
    <b v="1"/>
    <x v="8"/>
    <x v="20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x v="0"/>
    <s v="USD"/>
    <n v="1456416513"/>
    <n v="1454688513"/>
    <b v="0"/>
    <n v="102"/>
    <b v="1"/>
    <x v="8"/>
    <x v="20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s v="successful"/>
    <x v="1"/>
    <s v="GBP"/>
    <n v="1442065060"/>
    <n v="1437745060"/>
    <b v="0"/>
    <n v="3"/>
    <b v="1"/>
    <x v="8"/>
    <x v="20"/>
    <n v="155"/>
    <n v="51.67"/>
    <x v="1761"/>
    <d v="2015-09-12T13:37:40"/>
  </r>
  <r>
    <n v="1762"/>
    <s v="&quot;The Naked Pixel&quot; Ali Pakele"/>
    <s v="Project rewards $25 gets you 190+ digital images"/>
    <n v="100"/>
    <n v="885"/>
    <s v="successful"/>
    <x v="0"/>
    <s v="USD"/>
    <n v="1457739245"/>
    <n v="1455147245"/>
    <b v="0"/>
    <n v="25"/>
    <b v="1"/>
    <x v="8"/>
    <x v="20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x v="0"/>
    <s v="USD"/>
    <n v="1477255840"/>
    <n v="1474663840"/>
    <b v="0"/>
    <n v="118"/>
    <b v="1"/>
    <x v="8"/>
    <x v="20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x v="1"/>
    <s v="GBP"/>
    <n v="1407065979"/>
    <n v="1404560379"/>
    <b v="1"/>
    <n v="39"/>
    <b v="0"/>
    <x v="8"/>
    <x v="20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x v="0"/>
    <s v="USD"/>
    <n v="1407972712"/>
    <n v="1405380712"/>
    <b v="1"/>
    <n v="103"/>
    <b v="0"/>
    <x v="8"/>
    <x v="20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s v="failed"/>
    <x v="2"/>
    <s v="AUD"/>
    <n v="1408999088"/>
    <n v="1407184688"/>
    <b v="1"/>
    <n v="0"/>
    <b v="0"/>
    <x v="8"/>
    <x v="20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s v="failed"/>
    <x v="0"/>
    <s v="USD"/>
    <n v="1407080884"/>
    <n v="1404488884"/>
    <b v="1"/>
    <n v="39"/>
    <b v="0"/>
    <x v="8"/>
    <x v="20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x v="0"/>
    <s v="USD"/>
    <n v="1411824444"/>
    <n v="1406640444"/>
    <b v="1"/>
    <n v="15"/>
    <b v="0"/>
    <x v="8"/>
    <x v="20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s v="failed"/>
    <x v="0"/>
    <s v="USD"/>
    <n v="1421177959"/>
    <n v="1418585959"/>
    <b v="1"/>
    <n v="22"/>
    <b v="0"/>
    <x v="8"/>
    <x v="20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x v="0"/>
    <s v="USD"/>
    <n v="1413312194"/>
    <n v="1410288194"/>
    <b v="1"/>
    <n v="92"/>
    <b v="0"/>
    <x v="8"/>
    <x v="20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x v="1"/>
    <s v="GBP"/>
    <n v="1414107040"/>
    <n v="1411515040"/>
    <b v="1"/>
    <n v="25"/>
    <b v="0"/>
    <x v="8"/>
    <x v="20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s v="failed"/>
    <x v="1"/>
    <s v="GBP"/>
    <n v="1404666836"/>
    <n v="1399482836"/>
    <b v="1"/>
    <n v="19"/>
    <b v="0"/>
    <x v="8"/>
    <x v="20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x v="0"/>
    <s v="USD"/>
    <n v="1421691298"/>
    <n v="1417803298"/>
    <b v="1"/>
    <n v="19"/>
    <b v="0"/>
    <x v="8"/>
    <x v="20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x v="0"/>
    <s v="USD"/>
    <n v="1417273140"/>
    <n v="1413609292"/>
    <b v="1"/>
    <n v="13"/>
    <b v="0"/>
    <x v="8"/>
    <x v="20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s v="failed"/>
    <x v="0"/>
    <s v="USD"/>
    <n v="1414193160"/>
    <n v="1410305160"/>
    <b v="1"/>
    <n v="124"/>
    <b v="0"/>
    <x v="8"/>
    <x v="20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x v="1"/>
    <s v="GBP"/>
    <n v="1414623471"/>
    <n v="1411513071"/>
    <b v="1"/>
    <n v="4"/>
    <b v="0"/>
    <x v="8"/>
    <x v="20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x v="9"/>
    <s v="EUR"/>
    <n v="1424421253"/>
    <n v="1421829253"/>
    <b v="1"/>
    <n v="10"/>
    <b v="0"/>
    <x v="8"/>
    <x v="20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x v="0"/>
    <s v="USD"/>
    <n v="1427485395"/>
    <n v="1423600995"/>
    <b v="1"/>
    <n v="15"/>
    <b v="0"/>
    <x v="8"/>
    <x v="20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x v="0"/>
    <s v="USD"/>
    <n v="1472834180"/>
    <n v="1470242180"/>
    <b v="1"/>
    <n v="38"/>
    <b v="0"/>
    <x v="8"/>
    <x v="20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s v="failed"/>
    <x v="0"/>
    <s v="USD"/>
    <n v="1467469510"/>
    <n v="1462285510"/>
    <b v="1"/>
    <n v="152"/>
    <b v="0"/>
    <x v="8"/>
    <x v="20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x v="0"/>
    <s v="USD"/>
    <n v="1473950945"/>
    <n v="1471272545"/>
    <b v="1"/>
    <n v="24"/>
    <b v="0"/>
    <x v="8"/>
    <x v="20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x v="0"/>
    <s v="USD"/>
    <n v="1456062489"/>
    <n v="1453211289"/>
    <b v="1"/>
    <n v="76"/>
    <b v="0"/>
    <x v="8"/>
    <x v="20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s v="failed"/>
    <x v="0"/>
    <s v="USD"/>
    <n v="1432248478"/>
    <n v="1429656478"/>
    <b v="1"/>
    <n v="185"/>
    <b v="0"/>
    <x v="8"/>
    <x v="20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x v="0"/>
    <s v="USD"/>
    <n v="1422674700"/>
    <n v="1419954240"/>
    <b v="1"/>
    <n v="33"/>
    <b v="0"/>
    <x v="8"/>
    <x v="20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x v="0"/>
    <s v="USD"/>
    <n v="1413417600"/>
    <n v="1410750855"/>
    <b v="1"/>
    <n v="108"/>
    <b v="0"/>
    <x v="8"/>
    <x v="20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s v="failed"/>
    <x v="9"/>
    <s v="EUR"/>
    <n v="1418649177"/>
    <n v="1416057177"/>
    <b v="1"/>
    <n v="29"/>
    <b v="0"/>
    <x v="8"/>
    <x v="20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s v="failed"/>
    <x v="0"/>
    <s v="USD"/>
    <n v="1428158637"/>
    <n v="1425570237"/>
    <b v="1"/>
    <n v="24"/>
    <b v="0"/>
    <x v="8"/>
    <x v="20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s v="failed"/>
    <x v="1"/>
    <s v="GBP"/>
    <n v="1414795542"/>
    <n v="1412203542"/>
    <b v="1"/>
    <n v="4"/>
    <b v="0"/>
    <x v="8"/>
    <x v="20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s v="failed"/>
    <x v="0"/>
    <s v="USD"/>
    <n v="1421042403"/>
    <n v="1415858403"/>
    <b v="1"/>
    <n v="4"/>
    <b v="0"/>
    <x v="8"/>
    <x v="20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s v="failed"/>
    <x v="0"/>
    <s v="USD"/>
    <n v="1423152678"/>
    <n v="1420560678"/>
    <b v="1"/>
    <n v="15"/>
    <b v="0"/>
    <x v="8"/>
    <x v="20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s v="failed"/>
    <x v="1"/>
    <s v="GBP"/>
    <n v="1422553565"/>
    <n v="1417369565"/>
    <b v="1"/>
    <n v="4"/>
    <b v="0"/>
    <x v="8"/>
    <x v="20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s v="failed"/>
    <x v="0"/>
    <s v="USD"/>
    <n v="1439189940"/>
    <n v="1435970682"/>
    <b v="1"/>
    <n v="139"/>
    <b v="0"/>
    <x v="8"/>
    <x v="20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x v="2"/>
    <s v="AUD"/>
    <n v="1417127040"/>
    <n v="1414531440"/>
    <b v="1"/>
    <n v="2"/>
    <b v="0"/>
    <x v="8"/>
    <x v="20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x v="0"/>
    <s v="USD"/>
    <n v="1423660422"/>
    <n v="1420636422"/>
    <b v="1"/>
    <n v="18"/>
    <b v="0"/>
    <x v="8"/>
    <x v="20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s v="failed"/>
    <x v="12"/>
    <s v="EUR"/>
    <n v="1476460800"/>
    <n v="1473922541"/>
    <b v="1"/>
    <n v="81"/>
    <b v="0"/>
    <x v="8"/>
    <x v="20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s v="failed"/>
    <x v="1"/>
    <s v="GBP"/>
    <n v="1469356366"/>
    <n v="1464172366"/>
    <b v="1"/>
    <n v="86"/>
    <b v="0"/>
    <x v="8"/>
    <x v="20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x v="0"/>
    <s v="USD"/>
    <n v="1481809189"/>
    <n v="1479217189"/>
    <b v="1"/>
    <n v="140"/>
    <b v="0"/>
    <x v="8"/>
    <x v="20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x v="0"/>
    <s v="USD"/>
    <n v="1454572233"/>
    <n v="1449388233"/>
    <b v="1"/>
    <n v="37"/>
    <b v="0"/>
    <x v="8"/>
    <x v="20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s v="failed"/>
    <x v="1"/>
    <s v="GBP"/>
    <n v="1415740408"/>
    <n v="1414008808"/>
    <b v="1"/>
    <n v="6"/>
    <b v="0"/>
    <x v="8"/>
    <x v="20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x v="1"/>
    <s v="GBP"/>
    <n v="1476109970"/>
    <n v="1473517970"/>
    <b v="1"/>
    <n v="113"/>
    <b v="0"/>
    <x v="8"/>
    <x v="20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s v="failed"/>
    <x v="1"/>
    <s v="GBP"/>
    <n v="1450181400"/>
    <n v="1447429868"/>
    <b v="1"/>
    <n v="37"/>
    <b v="0"/>
    <x v="8"/>
    <x v="20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s v="failed"/>
    <x v="12"/>
    <s v="EUR"/>
    <n v="1435442340"/>
    <n v="1433416830"/>
    <b v="1"/>
    <n v="18"/>
    <b v="0"/>
    <x v="8"/>
    <x v="20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s v="failed"/>
    <x v="0"/>
    <s v="USD"/>
    <n v="1423878182"/>
    <n v="1421199782"/>
    <b v="1"/>
    <n v="75"/>
    <b v="0"/>
    <x v="8"/>
    <x v="20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x v="0"/>
    <s v="USD"/>
    <n v="1447521404"/>
    <n v="1444061804"/>
    <b v="1"/>
    <n v="52"/>
    <b v="0"/>
    <x v="8"/>
    <x v="20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x v="12"/>
    <s v="EUR"/>
    <n v="1443808800"/>
    <n v="1441048658"/>
    <b v="1"/>
    <n v="122"/>
    <b v="0"/>
    <x v="8"/>
    <x v="20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s v="failed"/>
    <x v="1"/>
    <s v="GBP"/>
    <n v="1412090349"/>
    <n v="1409066349"/>
    <b v="1"/>
    <n v="8"/>
    <b v="0"/>
    <x v="8"/>
    <x v="20"/>
    <n v="3"/>
    <n v="73.88"/>
    <x v="1806"/>
    <d v="2014-09-30T15:19:09"/>
  </r>
  <r>
    <n v="1807"/>
    <s v="Anywhere but Here"/>
    <s v="I want to explore alternative cultures and lifestyles in America."/>
    <n v="5000"/>
    <n v="553"/>
    <s v="failed"/>
    <x v="0"/>
    <s v="USD"/>
    <n v="1411868313"/>
    <n v="1409276313"/>
    <b v="1"/>
    <n v="8"/>
    <b v="0"/>
    <x v="8"/>
    <x v="20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s v="failed"/>
    <x v="0"/>
    <s v="USD"/>
    <n v="1486830030"/>
    <n v="1483806030"/>
    <b v="1"/>
    <n v="96"/>
    <b v="0"/>
    <x v="8"/>
    <x v="20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s v="failed"/>
    <x v="5"/>
    <s v="CAD"/>
    <n v="1425246439"/>
    <n v="1422222439"/>
    <b v="1"/>
    <n v="9"/>
    <b v="0"/>
    <x v="8"/>
    <x v="20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s v="failed"/>
    <x v="0"/>
    <s v="USD"/>
    <n v="1408657826"/>
    <n v="1407621026"/>
    <b v="0"/>
    <n v="2"/>
    <b v="0"/>
    <x v="8"/>
    <x v="20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s v="failed"/>
    <x v="0"/>
    <s v="USD"/>
    <n v="1414123200"/>
    <n v="1408962270"/>
    <b v="0"/>
    <n v="26"/>
    <b v="0"/>
    <x v="8"/>
    <x v="20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x v="1"/>
    <s v="GBP"/>
    <n v="1467531536"/>
    <n v="1464939536"/>
    <b v="0"/>
    <n v="23"/>
    <b v="0"/>
    <x v="8"/>
    <x v="20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s v="failed"/>
    <x v="1"/>
    <s v="GBP"/>
    <n v="1407532812"/>
    <n v="1404940812"/>
    <b v="0"/>
    <n v="0"/>
    <b v="0"/>
    <x v="8"/>
    <x v="20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s v="failed"/>
    <x v="1"/>
    <s v="GBP"/>
    <n v="1425108736"/>
    <n v="1422516736"/>
    <b v="0"/>
    <n v="140"/>
    <b v="0"/>
    <x v="8"/>
    <x v="20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s v="failed"/>
    <x v="0"/>
    <s v="USD"/>
    <n v="1435787137"/>
    <n v="1434577537"/>
    <b v="0"/>
    <n v="0"/>
    <b v="0"/>
    <x v="8"/>
    <x v="20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s v="failed"/>
    <x v="16"/>
    <s v="CHF"/>
    <n v="1469473200"/>
    <n v="1467061303"/>
    <b v="0"/>
    <n v="6"/>
    <b v="0"/>
    <x v="8"/>
    <x v="20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s v="failed"/>
    <x v="0"/>
    <s v="USD"/>
    <n v="1485759540"/>
    <n v="1480607607"/>
    <b v="0"/>
    <n v="100"/>
    <b v="0"/>
    <x v="8"/>
    <x v="20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s v="failed"/>
    <x v="0"/>
    <s v="USD"/>
    <n v="1428035850"/>
    <n v="1425447450"/>
    <b v="0"/>
    <n v="0"/>
    <b v="0"/>
    <x v="8"/>
    <x v="20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x v="0"/>
    <s v="USD"/>
    <n v="1406743396"/>
    <n v="1404151396"/>
    <b v="0"/>
    <n v="4"/>
    <b v="0"/>
    <x v="8"/>
    <x v="20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x v="0"/>
    <s v="USD"/>
    <n v="1427850090"/>
    <n v="1425261690"/>
    <b v="0"/>
    <n v="8"/>
    <b v="0"/>
    <x v="8"/>
    <x v="20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s v="successful"/>
    <x v="0"/>
    <s v="USD"/>
    <n v="1330760367"/>
    <n v="1326872367"/>
    <b v="0"/>
    <n v="57"/>
    <b v="1"/>
    <x v="4"/>
    <x v="11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s v="successful"/>
    <x v="5"/>
    <s v="CAD"/>
    <n v="1391194860"/>
    <n v="1388084862"/>
    <b v="0"/>
    <n v="11"/>
    <b v="1"/>
    <x v="4"/>
    <x v="11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x v="0"/>
    <s v="USD"/>
    <n v="1351095976"/>
    <n v="1348503976"/>
    <b v="0"/>
    <n v="33"/>
    <b v="1"/>
    <x v="4"/>
    <x v="11"/>
    <n v="116"/>
    <n v="24.58"/>
    <x v="1823"/>
    <d v="2012-10-24T16:26:16"/>
  </r>
  <r>
    <n v="1824"/>
    <s v="Tin Man's Broken Wisdom Fund"/>
    <s v="cd fund raiser"/>
    <n v="3000"/>
    <n v="3002"/>
    <s v="successful"/>
    <x v="0"/>
    <s v="USD"/>
    <n v="1389146880"/>
    <n v="1387403967"/>
    <b v="0"/>
    <n v="40"/>
    <b v="1"/>
    <x v="4"/>
    <x v="11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x v="0"/>
    <s v="USD"/>
    <n v="1373572903"/>
    <n v="1371585703"/>
    <b v="0"/>
    <n v="50"/>
    <b v="1"/>
    <x v="4"/>
    <x v="11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s v="successful"/>
    <x v="0"/>
    <s v="USD"/>
    <n v="1392675017"/>
    <n v="1390083017"/>
    <b v="0"/>
    <n v="38"/>
    <b v="1"/>
    <x v="4"/>
    <x v="11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x v="0"/>
    <s v="USD"/>
    <n v="1299138561"/>
    <n v="1294818561"/>
    <b v="0"/>
    <n v="96"/>
    <b v="1"/>
    <x v="4"/>
    <x v="11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x v="0"/>
    <s v="USD"/>
    <n v="1399672800"/>
    <n v="1396906530"/>
    <b v="0"/>
    <n v="48"/>
    <b v="1"/>
    <x v="4"/>
    <x v="11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x v="0"/>
    <s v="USD"/>
    <n v="1295647200"/>
    <n v="1291428371"/>
    <b v="0"/>
    <n v="33"/>
    <b v="1"/>
    <x v="4"/>
    <x v="11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x v="0"/>
    <s v="USD"/>
    <n v="1393259107"/>
    <n v="1390667107"/>
    <b v="0"/>
    <n v="226"/>
    <b v="1"/>
    <x v="4"/>
    <x v="11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s v="successful"/>
    <x v="0"/>
    <s v="USD"/>
    <n v="1336866863"/>
    <n v="1335570863"/>
    <b v="0"/>
    <n v="14"/>
    <b v="1"/>
    <x v="4"/>
    <x v="11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s v="successful"/>
    <x v="0"/>
    <s v="USD"/>
    <n v="1299243427"/>
    <n v="1296651427"/>
    <b v="0"/>
    <n v="20"/>
    <b v="1"/>
    <x v="4"/>
    <x v="11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x v="0"/>
    <s v="USD"/>
    <n v="1362211140"/>
    <n v="1359421403"/>
    <b v="0"/>
    <n v="25"/>
    <b v="1"/>
    <x v="4"/>
    <x v="11"/>
    <n v="263"/>
    <n v="42"/>
    <x v="1833"/>
    <d v="2013-03-02T07:59:00"/>
  </r>
  <r>
    <n v="1834"/>
    <s v="TDJ - All Part of the Plan EP/Tour"/>
    <s v="Help us fund our first tour and promote our new EP!"/>
    <n v="10000"/>
    <n v="11805"/>
    <s v="successful"/>
    <x v="0"/>
    <s v="USD"/>
    <n v="1422140895"/>
    <n v="1418684895"/>
    <b v="0"/>
    <n v="90"/>
    <b v="1"/>
    <x v="4"/>
    <x v="11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s v="successful"/>
    <x v="1"/>
    <s v="GBP"/>
    <n v="1459439471"/>
    <n v="1456851071"/>
    <b v="0"/>
    <n v="11"/>
    <b v="1"/>
    <x v="4"/>
    <x v="11"/>
    <n v="104"/>
    <n v="47.27"/>
    <x v="1835"/>
    <d v="2016-03-31T15:51:11"/>
  </r>
  <r>
    <n v="1836"/>
    <s v="KICKSTART OUR &lt;+3"/>
    <s v="Help fund our 2013 Sound &amp; Lighting Touring rig!"/>
    <n v="5000"/>
    <n v="10017"/>
    <s v="successful"/>
    <x v="0"/>
    <s v="USD"/>
    <n v="1361129129"/>
    <n v="1359660329"/>
    <b v="0"/>
    <n v="55"/>
    <b v="1"/>
    <x v="4"/>
    <x v="11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x v="0"/>
    <s v="USD"/>
    <n v="1332029335"/>
    <n v="1326848935"/>
    <b v="0"/>
    <n v="30"/>
    <b v="1"/>
    <x v="4"/>
    <x v="11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x v="0"/>
    <s v="USD"/>
    <n v="1317438000"/>
    <n v="1314989557"/>
    <b v="0"/>
    <n v="28"/>
    <b v="1"/>
    <x v="4"/>
    <x v="11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x v="0"/>
    <s v="USD"/>
    <n v="1475342382"/>
    <n v="1472750382"/>
    <b v="0"/>
    <n v="45"/>
    <b v="1"/>
    <x v="4"/>
    <x v="11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x v="0"/>
    <s v="USD"/>
    <n v="1367902740"/>
    <n v="1366251510"/>
    <b v="0"/>
    <n v="13"/>
    <b v="1"/>
    <x v="4"/>
    <x v="11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s v="successful"/>
    <x v="0"/>
    <s v="USD"/>
    <n v="1400561940"/>
    <n v="1397679445"/>
    <b v="0"/>
    <n v="40"/>
    <b v="1"/>
    <x v="4"/>
    <x v="11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x v="0"/>
    <s v="USD"/>
    <n v="1425275940"/>
    <n v="1422371381"/>
    <b v="0"/>
    <n v="21"/>
    <b v="1"/>
    <x v="4"/>
    <x v="11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x v="0"/>
    <s v="USD"/>
    <n v="1298245954"/>
    <n v="1295653954"/>
    <b v="0"/>
    <n v="134"/>
    <b v="1"/>
    <x v="4"/>
    <x v="11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x v="0"/>
    <s v="USD"/>
    <n v="1307761200"/>
    <n v="1304464914"/>
    <b v="0"/>
    <n v="20"/>
    <b v="1"/>
    <x v="4"/>
    <x v="11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x v="0"/>
    <s v="USD"/>
    <n v="1466139300"/>
    <n v="1464854398"/>
    <b v="0"/>
    <n v="19"/>
    <b v="1"/>
    <x v="4"/>
    <x v="11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x v="0"/>
    <s v="USD"/>
    <n v="1355585777"/>
    <n v="1352993777"/>
    <b v="0"/>
    <n v="209"/>
    <b v="1"/>
    <x v="4"/>
    <x v="11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x v="0"/>
    <s v="USD"/>
    <n v="1429594832"/>
    <n v="1427780432"/>
    <b v="0"/>
    <n v="38"/>
    <b v="1"/>
    <x v="4"/>
    <x v="11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x v="0"/>
    <s v="USD"/>
    <n v="1312095540"/>
    <n v="1306608888"/>
    <b v="0"/>
    <n v="24"/>
    <b v="1"/>
    <x v="4"/>
    <x v="11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s v="successful"/>
    <x v="0"/>
    <s v="USD"/>
    <n v="1350505059"/>
    <n v="1347913059"/>
    <b v="0"/>
    <n v="8"/>
    <b v="1"/>
    <x v="4"/>
    <x v="11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s v="successful"/>
    <x v="0"/>
    <s v="USD"/>
    <n v="1405033300"/>
    <n v="1402441300"/>
    <b v="0"/>
    <n v="179"/>
    <b v="1"/>
    <x v="4"/>
    <x v="11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x v="0"/>
    <s v="USD"/>
    <n v="1406509200"/>
    <n v="1404769538"/>
    <b v="0"/>
    <n v="26"/>
    <b v="1"/>
    <x v="4"/>
    <x v="11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x v="0"/>
    <s v="USD"/>
    <n v="1429920000"/>
    <n v="1426703452"/>
    <b v="0"/>
    <n v="131"/>
    <b v="1"/>
    <x v="4"/>
    <x v="11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x v="0"/>
    <s v="USD"/>
    <n v="1352860017"/>
    <n v="1348536417"/>
    <b v="0"/>
    <n v="14"/>
    <b v="1"/>
    <x v="4"/>
    <x v="11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x v="0"/>
    <s v="USD"/>
    <n v="1369355437"/>
    <n v="1366763437"/>
    <b v="0"/>
    <n v="174"/>
    <b v="1"/>
    <x v="4"/>
    <x v="11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s v="successful"/>
    <x v="5"/>
    <s v="CAD"/>
    <n v="1389012940"/>
    <n v="1385124940"/>
    <b v="0"/>
    <n v="191"/>
    <b v="1"/>
    <x v="4"/>
    <x v="11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s v="successful"/>
    <x v="0"/>
    <s v="USD"/>
    <n v="1405715472"/>
    <n v="1403901072"/>
    <b v="0"/>
    <n v="38"/>
    <b v="1"/>
    <x v="4"/>
    <x v="11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x v="0"/>
    <s v="USD"/>
    <n v="1410546413"/>
    <n v="1407954413"/>
    <b v="0"/>
    <n v="22"/>
    <b v="1"/>
    <x v="4"/>
    <x v="11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x v="0"/>
    <s v="USD"/>
    <n v="1324014521"/>
    <n v="1318826921"/>
    <b v="0"/>
    <n v="149"/>
    <b v="1"/>
    <x v="4"/>
    <x v="11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s v="successful"/>
    <x v="0"/>
    <s v="USD"/>
    <n v="1316716129"/>
    <n v="1314124129"/>
    <b v="0"/>
    <n v="56"/>
    <b v="1"/>
    <x v="4"/>
    <x v="11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s v="successful"/>
    <x v="0"/>
    <s v="USD"/>
    <n v="1391706084"/>
    <n v="1389891684"/>
    <b v="0"/>
    <n v="19"/>
    <b v="1"/>
    <x v="4"/>
    <x v="11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x v="1"/>
    <s v="GBP"/>
    <n v="1422256341"/>
    <n v="1419664341"/>
    <b v="0"/>
    <n v="0"/>
    <b v="0"/>
    <x v="6"/>
    <x v="18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x v="0"/>
    <s v="USD"/>
    <n v="1488958200"/>
    <n v="1484912974"/>
    <b v="0"/>
    <n v="16"/>
    <b v="0"/>
    <x v="6"/>
    <x v="18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s v="failed"/>
    <x v="0"/>
    <s v="USD"/>
    <n v="1402600085"/>
    <n v="1400008085"/>
    <b v="0"/>
    <n v="2"/>
    <b v="0"/>
    <x v="6"/>
    <x v="18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x v="0"/>
    <s v="USD"/>
    <n v="1399223500"/>
    <n v="1396631500"/>
    <b v="0"/>
    <n v="48"/>
    <b v="0"/>
    <x v="6"/>
    <x v="18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s v="failed"/>
    <x v="1"/>
    <s v="GBP"/>
    <n v="1478425747"/>
    <n v="1475398147"/>
    <b v="0"/>
    <n v="2"/>
    <b v="0"/>
    <x v="6"/>
    <x v="18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x v="0"/>
    <s v="USD"/>
    <n v="1488340800"/>
    <n v="1483768497"/>
    <b v="0"/>
    <n v="2"/>
    <b v="0"/>
    <x v="6"/>
    <x v="18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x v="0"/>
    <s v="USD"/>
    <n v="1478383912"/>
    <n v="1475791912"/>
    <b v="0"/>
    <n v="1"/>
    <b v="0"/>
    <x v="6"/>
    <x v="18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x v="0"/>
    <s v="USD"/>
    <n v="1450166340"/>
    <n v="1448044925"/>
    <b v="0"/>
    <n v="17"/>
    <b v="0"/>
    <x v="6"/>
    <x v="18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x v="0"/>
    <s v="USD"/>
    <n v="1483488249"/>
    <n v="1480896249"/>
    <b v="0"/>
    <n v="0"/>
    <b v="0"/>
    <x v="6"/>
    <x v="18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x v="0"/>
    <s v="USD"/>
    <n v="1454213820"/>
    <n v="1451723535"/>
    <b v="0"/>
    <n v="11"/>
    <b v="0"/>
    <x v="6"/>
    <x v="18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x v="0"/>
    <s v="USD"/>
    <n v="1416512901"/>
    <n v="1413053301"/>
    <b v="0"/>
    <n v="95"/>
    <b v="0"/>
    <x v="6"/>
    <x v="18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s v="failed"/>
    <x v="0"/>
    <s v="USD"/>
    <n v="1435633602"/>
    <n v="1433041602"/>
    <b v="0"/>
    <n v="13"/>
    <b v="0"/>
    <x v="6"/>
    <x v="18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s v="failed"/>
    <x v="5"/>
    <s v="CAD"/>
    <n v="1436373900"/>
    <n v="1433861210"/>
    <b v="0"/>
    <n v="2"/>
    <b v="0"/>
    <x v="6"/>
    <x v="18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x v="0"/>
    <s v="USD"/>
    <n v="1467155733"/>
    <n v="1465427733"/>
    <b v="0"/>
    <n v="2"/>
    <b v="0"/>
    <x v="6"/>
    <x v="18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s v="failed"/>
    <x v="0"/>
    <s v="USD"/>
    <n v="1470519308"/>
    <n v="1465335308"/>
    <b v="0"/>
    <n v="3"/>
    <b v="0"/>
    <x v="6"/>
    <x v="18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s v="failed"/>
    <x v="2"/>
    <s v="AUD"/>
    <n v="1402901405"/>
    <n v="1400309405"/>
    <b v="0"/>
    <n v="0"/>
    <b v="0"/>
    <x v="6"/>
    <x v="18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s v="failed"/>
    <x v="0"/>
    <s v="USD"/>
    <n v="1425170525"/>
    <n v="1422664925"/>
    <b v="0"/>
    <n v="0"/>
    <b v="0"/>
    <x v="6"/>
    <x v="18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s v="failed"/>
    <x v="2"/>
    <s v="AUD"/>
    <n v="1402618355"/>
    <n v="1400026355"/>
    <b v="0"/>
    <n v="0"/>
    <b v="0"/>
    <x v="6"/>
    <x v="18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s v="failed"/>
    <x v="3"/>
    <s v="EUR"/>
    <n v="1457966129"/>
    <n v="1455377729"/>
    <b v="0"/>
    <n v="2"/>
    <b v="0"/>
    <x v="6"/>
    <x v="18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s v="failed"/>
    <x v="1"/>
    <s v="GBP"/>
    <n v="1459341380"/>
    <n v="1456839380"/>
    <b v="0"/>
    <n v="24"/>
    <b v="0"/>
    <x v="6"/>
    <x v="18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x v="0"/>
    <s v="USD"/>
    <n v="1425955189"/>
    <n v="1423366789"/>
    <b v="0"/>
    <n v="70"/>
    <b v="1"/>
    <x v="4"/>
    <x v="14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x v="0"/>
    <s v="USD"/>
    <n v="1341964080"/>
    <n v="1339109212"/>
    <b v="0"/>
    <n v="81"/>
    <b v="1"/>
    <x v="4"/>
    <x v="14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x v="0"/>
    <s v="USD"/>
    <n v="1333921508"/>
    <n v="1331333108"/>
    <b v="0"/>
    <n v="32"/>
    <b v="1"/>
    <x v="4"/>
    <x v="14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x v="0"/>
    <s v="USD"/>
    <n v="1354017600"/>
    <n v="1350967535"/>
    <b v="0"/>
    <n v="26"/>
    <b v="1"/>
    <x v="4"/>
    <x v="14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x v="0"/>
    <s v="USD"/>
    <n v="1344636000"/>
    <n v="1341800110"/>
    <b v="0"/>
    <n v="105"/>
    <b v="1"/>
    <x v="4"/>
    <x v="14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x v="0"/>
    <s v="USD"/>
    <n v="1415832338"/>
    <n v="1413236738"/>
    <b v="0"/>
    <n v="29"/>
    <b v="1"/>
    <x v="4"/>
    <x v="14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x v="3"/>
    <s v="EUR"/>
    <n v="1449178200"/>
    <n v="1447614732"/>
    <b v="0"/>
    <n v="8"/>
    <b v="1"/>
    <x v="4"/>
    <x v="14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x v="0"/>
    <s v="USD"/>
    <n v="1275368340"/>
    <n v="1272692732"/>
    <b v="0"/>
    <n v="89"/>
    <b v="1"/>
    <x v="4"/>
    <x v="14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s v="successful"/>
    <x v="0"/>
    <s v="USD"/>
    <n v="1363024946"/>
    <n v="1359140546"/>
    <b v="0"/>
    <n v="44"/>
    <b v="1"/>
    <x v="4"/>
    <x v="14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x v="0"/>
    <s v="USD"/>
    <n v="1355597528"/>
    <n v="1353005528"/>
    <b v="0"/>
    <n v="246"/>
    <b v="1"/>
    <x v="4"/>
    <x v="14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x v="0"/>
    <s v="USD"/>
    <n v="1279778400"/>
    <n v="1275851354"/>
    <b v="0"/>
    <n v="120"/>
    <b v="1"/>
    <x v="4"/>
    <x v="14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s v="successful"/>
    <x v="0"/>
    <s v="USD"/>
    <n v="1307459881"/>
    <n v="1304867881"/>
    <b v="0"/>
    <n v="26"/>
    <b v="1"/>
    <x v="4"/>
    <x v="14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x v="0"/>
    <s v="USD"/>
    <n v="1302926340"/>
    <n v="1301524585"/>
    <b v="0"/>
    <n v="45"/>
    <b v="1"/>
    <x v="4"/>
    <x v="14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s v="successful"/>
    <x v="0"/>
    <s v="USD"/>
    <n v="1329082983"/>
    <n v="1326404583"/>
    <b v="0"/>
    <n v="20"/>
    <b v="1"/>
    <x v="4"/>
    <x v="14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x v="0"/>
    <s v="USD"/>
    <n v="1445363722"/>
    <n v="1442771722"/>
    <b v="0"/>
    <n v="47"/>
    <b v="1"/>
    <x v="4"/>
    <x v="14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s v="successful"/>
    <x v="0"/>
    <s v="USD"/>
    <n v="1334250165"/>
    <n v="1331658165"/>
    <b v="0"/>
    <n v="13"/>
    <b v="1"/>
    <x v="4"/>
    <x v="14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x v="0"/>
    <s v="USD"/>
    <n v="1393966800"/>
    <n v="1392040806"/>
    <b v="0"/>
    <n v="183"/>
    <b v="1"/>
    <x v="4"/>
    <x v="14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x v="0"/>
    <s v="USD"/>
    <n v="1454349600"/>
    <n v="1451277473"/>
    <b v="0"/>
    <n v="21"/>
    <b v="1"/>
    <x v="4"/>
    <x v="14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x v="0"/>
    <s v="USD"/>
    <n v="1427319366"/>
    <n v="1424730966"/>
    <b v="0"/>
    <n v="42"/>
    <b v="1"/>
    <x v="4"/>
    <x v="14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x v="0"/>
    <s v="USD"/>
    <n v="1349517540"/>
    <n v="1347137731"/>
    <b v="0"/>
    <n v="54"/>
    <b v="1"/>
    <x v="4"/>
    <x v="14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x v="1"/>
    <s v="GBP"/>
    <n v="1432299600"/>
    <n v="1429707729"/>
    <b v="0"/>
    <n v="25"/>
    <b v="0"/>
    <x v="2"/>
    <x v="29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s v="failed"/>
    <x v="9"/>
    <s v="EUR"/>
    <n v="1425495447"/>
    <n v="1422903447"/>
    <b v="0"/>
    <n v="3"/>
    <b v="0"/>
    <x v="2"/>
    <x v="29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s v="failed"/>
    <x v="0"/>
    <s v="USD"/>
    <n v="1485541791"/>
    <n v="1480357791"/>
    <b v="0"/>
    <n v="41"/>
    <b v="0"/>
    <x v="2"/>
    <x v="29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x v="0"/>
    <s v="USD"/>
    <n v="1451752021"/>
    <n v="1447864021"/>
    <b v="0"/>
    <n v="2"/>
    <b v="0"/>
    <x v="2"/>
    <x v="29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x v="0"/>
    <s v="USD"/>
    <n v="1410127994"/>
    <n v="1407535994"/>
    <b v="0"/>
    <n v="4"/>
    <b v="0"/>
    <x v="2"/>
    <x v="29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x v="0"/>
    <s v="USD"/>
    <n v="1466697983"/>
    <n v="1464105983"/>
    <b v="0"/>
    <n v="99"/>
    <b v="0"/>
    <x v="2"/>
    <x v="29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s v="failed"/>
    <x v="0"/>
    <s v="USD"/>
    <n v="1400853925"/>
    <n v="1399557925"/>
    <b v="0"/>
    <n v="4"/>
    <b v="0"/>
    <x v="2"/>
    <x v="29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x v="0"/>
    <s v="USD"/>
    <n v="1483048900"/>
    <n v="1480456900"/>
    <b v="0"/>
    <n v="4"/>
    <b v="0"/>
    <x v="2"/>
    <x v="29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x v="0"/>
    <s v="USD"/>
    <n v="1414059479"/>
    <n v="1411467479"/>
    <b v="0"/>
    <n v="38"/>
    <b v="0"/>
    <x v="2"/>
    <x v="29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x v="9"/>
    <s v="EUR"/>
    <n v="1446331500"/>
    <n v="1442531217"/>
    <b v="0"/>
    <n v="285"/>
    <b v="0"/>
    <x v="2"/>
    <x v="29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s v="failed"/>
    <x v="4"/>
    <s v="NZD"/>
    <n v="1407545334"/>
    <n v="1404953334"/>
    <b v="0"/>
    <n v="1"/>
    <b v="0"/>
    <x v="2"/>
    <x v="29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x v="0"/>
    <s v="USD"/>
    <n v="1433395560"/>
    <n v="1430803560"/>
    <b v="0"/>
    <n v="42"/>
    <b v="0"/>
    <x v="2"/>
    <x v="29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s v="failed"/>
    <x v="1"/>
    <s v="GBP"/>
    <n v="1412770578"/>
    <n v="1410178578"/>
    <b v="0"/>
    <n v="26"/>
    <b v="0"/>
    <x v="2"/>
    <x v="29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x v="0"/>
    <s v="USD"/>
    <n v="1414814340"/>
    <n v="1413519073"/>
    <b v="0"/>
    <n v="2"/>
    <b v="0"/>
    <x v="2"/>
    <x v="29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s v="failed"/>
    <x v="0"/>
    <s v="USD"/>
    <n v="1409620222"/>
    <n v="1407892222"/>
    <b v="0"/>
    <n v="4"/>
    <b v="0"/>
    <x v="2"/>
    <x v="29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s v="failed"/>
    <x v="0"/>
    <s v="USD"/>
    <n v="1478542375"/>
    <n v="1476378775"/>
    <b v="0"/>
    <n v="6"/>
    <b v="0"/>
    <x v="2"/>
    <x v="29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s v="failed"/>
    <x v="7"/>
    <s v="HKD"/>
    <n v="1486708133"/>
    <n v="1484116133"/>
    <b v="0"/>
    <n v="70"/>
    <b v="0"/>
    <x v="2"/>
    <x v="29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x v="0"/>
    <s v="USD"/>
    <n v="1407869851"/>
    <n v="1404845851"/>
    <b v="0"/>
    <n v="9"/>
    <b v="0"/>
    <x v="2"/>
    <x v="29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x v="0"/>
    <s v="USD"/>
    <n v="1432069249"/>
    <n v="1429477249"/>
    <b v="0"/>
    <n v="8"/>
    <b v="0"/>
    <x v="2"/>
    <x v="29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s v="failed"/>
    <x v="1"/>
    <s v="GBP"/>
    <n v="1445468400"/>
    <n v="1443042061"/>
    <b v="0"/>
    <n v="105"/>
    <b v="0"/>
    <x v="2"/>
    <x v="29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s v="successful"/>
    <x v="0"/>
    <s v="USD"/>
    <n v="1342243143"/>
    <n v="1339651143"/>
    <b v="0"/>
    <n v="38"/>
    <b v="1"/>
    <x v="4"/>
    <x v="14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s v="successful"/>
    <x v="0"/>
    <s v="USD"/>
    <n v="1386828507"/>
    <n v="1384236507"/>
    <b v="0"/>
    <n v="64"/>
    <b v="1"/>
    <x v="4"/>
    <x v="14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s v="successful"/>
    <x v="0"/>
    <s v="USD"/>
    <n v="1317099540"/>
    <n v="1313612532"/>
    <b v="0"/>
    <n v="13"/>
    <b v="1"/>
    <x v="4"/>
    <x v="14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x v="0"/>
    <s v="USD"/>
    <n v="1389814380"/>
    <n v="1387390555"/>
    <b v="0"/>
    <n v="33"/>
    <b v="1"/>
    <x v="4"/>
    <x v="14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s v="successful"/>
    <x v="0"/>
    <s v="USD"/>
    <n v="1381449600"/>
    <n v="1379540288"/>
    <b v="0"/>
    <n v="52"/>
    <b v="1"/>
    <x v="4"/>
    <x v="14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x v="0"/>
    <s v="USD"/>
    <n v="1288657560"/>
    <n v="1286319256"/>
    <b v="0"/>
    <n v="107"/>
    <b v="1"/>
    <x v="4"/>
    <x v="14"/>
    <n v="195"/>
    <n v="27.39"/>
    <x v="1926"/>
    <d v="2010-11-02T00:26:00"/>
  </r>
  <r>
    <n v="1927"/>
    <s v="GBS Detroit Presents Hampshire"/>
    <s v="Hampshire is headed to GBS Detroit."/>
    <n v="600"/>
    <n v="620"/>
    <s v="successful"/>
    <x v="0"/>
    <s v="USD"/>
    <n v="1331182740"/>
    <n v="1329856839"/>
    <b v="0"/>
    <n v="11"/>
    <b v="1"/>
    <x v="4"/>
    <x v="14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s v="successful"/>
    <x v="0"/>
    <s v="USD"/>
    <n v="1367940794"/>
    <n v="1365348794"/>
    <b v="0"/>
    <n v="34"/>
    <b v="1"/>
    <x v="4"/>
    <x v="14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x v="0"/>
    <s v="USD"/>
    <n v="1309825866"/>
    <n v="1306197066"/>
    <b v="0"/>
    <n v="75"/>
    <b v="1"/>
    <x v="4"/>
    <x v="14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s v="successful"/>
    <x v="0"/>
    <s v="USD"/>
    <n v="1373203482"/>
    <n v="1368019482"/>
    <b v="0"/>
    <n v="26"/>
    <b v="1"/>
    <x v="4"/>
    <x v="14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s v="successful"/>
    <x v="0"/>
    <s v="USD"/>
    <n v="1337657400"/>
    <n v="1336512309"/>
    <b v="0"/>
    <n v="50"/>
    <b v="1"/>
    <x v="4"/>
    <x v="14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x v="0"/>
    <s v="USD"/>
    <n v="1327433173"/>
    <n v="1325618773"/>
    <b v="0"/>
    <n v="80"/>
    <b v="1"/>
    <x v="4"/>
    <x v="14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x v="0"/>
    <s v="USD"/>
    <n v="1411787307"/>
    <n v="1409195307"/>
    <b v="0"/>
    <n v="110"/>
    <b v="1"/>
    <x v="4"/>
    <x v="14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x v="0"/>
    <s v="USD"/>
    <n v="1324789200"/>
    <n v="1321649321"/>
    <b v="0"/>
    <n v="77"/>
    <b v="1"/>
    <x v="4"/>
    <x v="14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x v="0"/>
    <s v="USD"/>
    <n v="1403326740"/>
    <n v="1400106171"/>
    <b v="0"/>
    <n v="50"/>
    <b v="1"/>
    <x v="4"/>
    <x v="14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x v="0"/>
    <s v="USD"/>
    <n v="1323151140"/>
    <n v="1320528070"/>
    <b v="0"/>
    <n v="145"/>
    <b v="1"/>
    <x v="4"/>
    <x v="14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s v="successful"/>
    <x v="0"/>
    <s v="USD"/>
    <n v="1339732740"/>
    <n v="1338346281"/>
    <b v="0"/>
    <n v="29"/>
    <b v="1"/>
    <x v="4"/>
    <x v="14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x v="0"/>
    <s v="USD"/>
    <n v="1372741200"/>
    <n v="1370067231"/>
    <b v="0"/>
    <n v="114"/>
    <b v="1"/>
    <x v="4"/>
    <x v="14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x v="0"/>
    <s v="USD"/>
    <n v="1362955108"/>
    <n v="1360366708"/>
    <b v="0"/>
    <n v="96"/>
    <b v="1"/>
    <x v="4"/>
    <x v="14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s v="successful"/>
    <x v="0"/>
    <s v="USD"/>
    <n v="1308110340"/>
    <n v="1304770233"/>
    <b v="0"/>
    <n v="31"/>
    <b v="1"/>
    <x v="4"/>
    <x v="14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x v="0"/>
    <s v="USD"/>
    <n v="1400137131"/>
    <n v="1397545131"/>
    <b v="1"/>
    <n v="4883"/>
    <b v="1"/>
    <x v="2"/>
    <x v="30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x v="0"/>
    <s v="USD"/>
    <n v="1309809140"/>
    <n v="1302033140"/>
    <b v="1"/>
    <n v="95"/>
    <b v="1"/>
    <x v="2"/>
    <x v="30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x v="0"/>
    <s v="USD"/>
    <n v="1470896916"/>
    <n v="1467008916"/>
    <b v="1"/>
    <n v="2478"/>
    <b v="1"/>
    <x v="2"/>
    <x v="30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x v="0"/>
    <s v="USD"/>
    <n v="1398952890"/>
    <n v="1396360890"/>
    <b v="1"/>
    <n v="1789"/>
    <b v="1"/>
    <x v="2"/>
    <x v="30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x v="3"/>
    <s v="EUR"/>
    <n v="1436680958"/>
    <n v="1433224958"/>
    <b v="1"/>
    <n v="680"/>
    <b v="1"/>
    <x v="2"/>
    <x v="30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x v="0"/>
    <s v="USD"/>
    <n v="1397961361"/>
    <n v="1392780961"/>
    <b v="1"/>
    <n v="70"/>
    <b v="1"/>
    <x v="2"/>
    <x v="30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x v="0"/>
    <s v="USD"/>
    <n v="1258955940"/>
    <n v="1255730520"/>
    <b v="1"/>
    <n v="23"/>
    <b v="1"/>
    <x v="2"/>
    <x v="30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s v="successful"/>
    <x v="0"/>
    <s v="USD"/>
    <n v="1465232520"/>
    <n v="1460557809"/>
    <b v="1"/>
    <n v="4245"/>
    <b v="1"/>
    <x v="2"/>
    <x v="30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s v="successful"/>
    <x v="1"/>
    <s v="GBP"/>
    <n v="1404986951"/>
    <n v="1402394951"/>
    <b v="1"/>
    <n v="943"/>
    <b v="1"/>
    <x v="2"/>
    <x v="30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x v="0"/>
    <s v="USD"/>
    <n v="1303446073"/>
    <n v="1300767673"/>
    <b v="1"/>
    <n v="1876"/>
    <b v="1"/>
    <x v="2"/>
    <x v="30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x v="0"/>
    <s v="USD"/>
    <n v="1478516737"/>
    <n v="1475921137"/>
    <b v="1"/>
    <n v="834"/>
    <b v="1"/>
    <x v="2"/>
    <x v="30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s v="successful"/>
    <x v="5"/>
    <s v="CAD"/>
    <n v="1381934015"/>
    <n v="1378737215"/>
    <b v="1"/>
    <n v="682"/>
    <b v="1"/>
    <x v="2"/>
    <x v="30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s v="successful"/>
    <x v="0"/>
    <s v="USD"/>
    <n v="1330657200"/>
    <n v="1328158065"/>
    <b v="1"/>
    <n v="147"/>
    <b v="1"/>
    <x v="2"/>
    <x v="30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s v="successful"/>
    <x v="0"/>
    <s v="USD"/>
    <n v="1457758800"/>
    <n v="1453730176"/>
    <b v="1"/>
    <n v="415"/>
    <b v="1"/>
    <x v="2"/>
    <x v="30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x v="0"/>
    <s v="USD"/>
    <n v="1337799600"/>
    <n v="1334989881"/>
    <b v="1"/>
    <n v="290"/>
    <b v="1"/>
    <x v="2"/>
    <x v="30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x v="0"/>
    <s v="USD"/>
    <n v="1429391405"/>
    <n v="1425507005"/>
    <b v="1"/>
    <n v="365"/>
    <b v="1"/>
    <x v="2"/>
    <x v="30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s v="successful"/>
    <x v="0"/>
    <s v="USD"/>
    <n v="1351304513"/>
    <n v="1348712513"/>
    <b v="1"/>
    <n v="660"/>
    <b v="1"/>
    <x v="2"/>
    <x v="30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x v="0"/>
    <s v="USD"/>
    <n v="1364078561"/>
    <n v="1361490161"/>
    <b v="1"/>
    <n v="1356"/>
    <b v="1"/>
    <x v="2"/>
    <x v="30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x v="0"/>
    <s v="USD"/>
    <n v="1412121600"/>
    <n v="1408565860"/>
    <b v="1"/>
    <n v="424"/>
    <b v="1"/>
    <x v="2"/>
    <x v="30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s v="successful"/>
    <x v="11"/>
    <s v="SEK"/>
    <n v="1419151341"/>
    <n v="1416559341"/>
    <b v="1"/>
    <n v="33"/>
    <b v="1"/>
    <x v="2"/>
    <x v="30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x v="0"/>
    <s v="USD"/>
    <n v="1349495940"/>
    <n v="1346042417"/>
    <b v="1"/>
    <n v="1633"/>
    <b v="1"/>
    <x v="2"/>
    <x v="30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x v="0"/>
    <s v="USD"/>
    <n v="1400006636"/>
    <n v="1397414636"/>
    <b v="1"/>
    <n v="306"/>
    <b v="1"/>
    <x v="2"/>
    <x v="30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x v="1"/>
    <s v="GBP"/>
    <n v="1410862734"/>
    <n v="1407838734"/>
    <b v="1"/>
    <n v="205"/>
    <b v="1"/>
    <x v="2"/>
    <x v="30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x v="13"/>
    <s v="EUR"/>
    <n v="1461306772"/>
    <n v="1458714772"/>
    <b v="1"/>
    <n v="1281"/>
    <b v="1"/>
    <x v="2"/>
    <x v="30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x v="0"/>
    <s v="USD"/>
    <n v="1326330000"/>
    <n v="1324433310"/>
    <b v="1"/>
    <n v="103"/>
    <b v="1"/>
    <x v="2"/>
    <x v="30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x v="0"/>
    <s v="USD"/>
    <n v="1408021098"/>
    <n v="1405429098"/>
    <b v="1"/>
    <n v="1513"/>
    <b v="1"/>
    <x v="2"/>
    <x v="30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x v="0"/>
    <s v="USD"/>
    <n v="1398959729"/>
    <n v="1396367729"/>
    <b v="1"/>
    <n v="405"/>
    <b v="1"/>
    <x v="2"/>
    <x v="30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s v="successful"/>
    <x v="0"/>
    <s v="USD"/>
    <n v="1480777515"/>
    <n v="1478095515"/>
    <b v="1"/>
    <n v="510"/>
    <b v="1"/>
    <x v="2"/>
    <x v="30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x v="1"/>
    <s v="GBP"/>
    <n v="1470423668"/>
    <n v="1467831668"/>
    <b v="1"/>
    <n v="1887"/>
    <b v="1"/>
    <x v="2"/>
    <x v="30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s v="successful"/>
    <x v="0"/>
    <s v="USD"/>
    <n v="1366429101"/>
    <n v="1361248701"/>
    <b v="1"/>
    <n v="701"/>
    <b v="1"/>
    <x v="2"/>
    <x v="30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x v="0"/>
    <s v="USD"/>
    <n v="1384488000"/>
    <n v="1381752061"/>
    <b v="1"/>
    <n v="3863"/>
    <b v="1"/>
    <x v="2"/>
    <x v="30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x v="0"/>
    <s v="USD"/>
    <n v="1353201444"/>
    <n v="1350605844"/>
    <b v="1"/>
    <n v="238"/>
    <b v="1"/>
    <x v="2"/>
    <x v="30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x v="0"/>
    <s v="USD"/>
    <n v="1470466800"/>
    <n v="1467134464"/>
    <b v="1"/>
    <n v="2051"/>
    <b v="1"/>
    <x v="2"/>
    <x v="30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x v="1"/>
    <s v="GBP"/>
    <n v="1376899269"/>
    <n v="1371715269"/>
    <b v="1"/>
    <n v="402"/>
    <b v="1"/>
    <x v="2"/>
    <x v="30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s v="successful"/>
    <x v="0"/>
    <s v="USD"/>
    <n v="1362938851"/>
    <n v="1360346851"/>
    <b v="1"/>
    <n v="253"/>
    <b v="1"/>
    <x v="2"/>
    <x v="30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s v="successful"/>
    <x v="1"/>
    <s v="GBP"/>
    <n v="1373751325"/>
    <n v="1371159325"/>
    <b v="1"/>
    <n v="473"/>
    <b v="1"/>
    <x v="2"/>
    <x v="30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s v="successful"/>
    <x v="0"/>
    <s v="USD"/>
    <n v="1450511940"/>
    <n v="1446527540"/>
    <b v="1"/>
    <n v="821"/>
    <b v="1"/>
    <x v="2"/>
    <x v="30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x v="0"/>
    <s v="USD"/>
    <n v="1339484400"/>
    <n v="1336627492"/>
    <b v="1"/>
    <n v="388"/>
    <b v="1"/>
    <x v="2"/>
    <x v="30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x v="0"/>
    <s v="USD"/>
    <n v="1447909140"/>
    <n v="1444734146"/>
    <b v="1"/>
    <n v="813"/>
    <b v="1"/>
    <x v="2"/>
    <x v="30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s v="successful"/>
    <x v="12"/>
    <s v="EUR"/>
    <n v="1459684862"/>
    <n v="1456232462"/>
    <b v="1"/>
    <n v="1945"/>
    <b v="1"/>
    <x v="2"/>
    <x v="30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x v="5"/>
    <s v="CAD"/>
    <n v="1404926665"/>
    <n v="1402334665"/>
    <b v="0"/>
    <n v="12"/>
    <b v="0"/>
    <x v="8"/>
    <x v="31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s v="failed"/>
    <x v="7"/>
    <s v="HKD"/>
    <n v="1480863887"/>
    <n v="1478268287"/>
    <b v="0"/>
    <n v="0"/>
    <b v="0"/>
    <x v="8"/>
    <x v="31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x v="0"/>
    <s v="USD"/>
    <n v="1472799600"/>
    <n v="1470874618"/>
    <b v="0"/>
    <n v="16"/>
    <b v="0"/>
    <x v="8"/>
    <x v="31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x v="0"/>
    <s v="USD"/>
    <n v="1417377481"/>
    <n v="1412189881"/>
    <b v="0"/>
    <n v="7"/>
    <b v="0"/>
    <x v="8"/>
    <x v="31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x v="1"/>
    <s v="GBP"/>
    <n v="1470178800"/>
    <n v="1467650771"/>
    <b v="0"/>
    <n v="4"/>
    <b v="0"/>
    <x v="8"/>
    <x v="31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x v="1"/>
    <s v="GBP"/>
    <n v="1457947483"/>
    <n v="1455359083"/>
    <b v="0"/>
    <n v="1"/>
    <b v="0"/>
    <x v="8"/>
    <x v="31"/>
    <n v="0"/>
    <n v="1"/>
    <x v="1986"/>
    <d v="2016-03-14T09:24:43"/>
  </r>
  <r>
    <n v="1987"/>
    <s v="Ethiopia: Beheld"/>
    <s v="A collection of images that depicts the beauty and diversity within Ethiopia"/>
    <n v="5500"/>
    <n v="2336"/>
    <s v="failed"/>
    <x v="1"/>
    <s v="GBP"/>
    <n v="1425223276"/>
    <n v="1422631276"/>
    <b v="0"/>
    <n v="28"/>
    <b v="0"/>
    <x v="8"/>
    <x v="31"/>
    <n v="42"/>
    <n v="83.43"/>
    <x v="1987"/>
    <d v="2015-03-01T15:21:16"/>
  </r>
  <r>
    <n v="1988"/>
    <s v="Phillip Michael Photography"/>
    <s v="Expressing art in an image!"/>
    <n v="6000"/>
    <n v="25"/>
    <s v="failed"/>
    <x v="0"/>
    <s v="USD"/>
    <n v="1440094742"/>
    <n v="1437502742"/>
    <b v="0"/>
    <n v="1"/>
    <b v="0"/>
    <x v="8"/>
    <x v="31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x v="0"/>
    <s v="USD"/>
    <n v="1481473208"/>
    <n v="1478881208"/>
    <b v="0"/>
    <n v="1"/>
    <b v="0"/>
    <x v="8"/>
    <x v="31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s v="failed"/>
    <x v="0"/>
    <s v="USD"/>
    <n v="1455338532"/>
    <n v="1454042532"/>
    <b v="0"/>
    <n v="5"/>
    <b v="0"/>
    <x v="8"/>
    <x v="31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s v="failed"/>
    <x v="0"/>
    <s v="USD"/>
    <n v="1435958786"/>
    <n v="1434144386"/>
    <b v="0"/>
    <n v="3"/>
    <b v="0"/>
    <x v="8"/>
    <x v="31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s v="failed"/>
    <x v="0"/>
    <s v="USD"/>
    <n v="1424229991"/>
    <n v="1421637991"/>
    <b v="0"/>
    <n v="2"/>
    <b v="0"/>
    <x v="8"/>
    <x v="31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x v="1"/>
    <s v="GBP"/>
    <n v="1450706837"/>
    <n v="1448114837"/>
    <b v="0"/>
    <n v="0"/>
    <b v="0"/>
    <x v="8"/>
    <x v="31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x v="0"/>
    <s v="USD"/>
    <n v="1481072942"/>
    <n v="1475885342"/>
    <b v="0"/>
    <n v="0"/>
    <b v="0"/>
    <x v="8"/>
    <x v="31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s v="failed"/>
    <x v="5"/>
    <s v="CAD"/>
    <n v="1437082736"/>
    <n v="1435354736"/>
    <b v="0"/>
    <n v="3"/>
    <b v="0"/>
    <x v="8"/>
    <x v="31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x v="0"/>
    <s v="USD"/>
    <n v="1405021211"/>
    <n v="1402429211"/>
    <b v="0"/>
    <n v="0"/>
    <b v="0"/>
    <x v="8"/>
    <x v="31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x v="0"/>
    <s v="USD"/>
    <n v="1409091612"/>
    <n v="1406499612"/>
    <b v="0"/>
    <n v="0"/>
    <b v="0"/>
    <x v="8"/>
    <x v="31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s v="failed"/>
    <x v="0"/>
    <s v="USD"/>
    <n v="1406861438"/>
    <n v="1402973438"/>
    <b v="0"/>
    <n v="3"/>
    <b v="0"/>
    <x v="8"/>
    <x v="31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s v="failed"/>
    <x v="1"/>
    <s v="GBP"/>
    <n v="1415882108"/>
    <n v="1413286508"/>
    <b v="0"/>
    <n v="7"/>
    <b v="0"/>
    <x v="8"/>
    <x v="31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s v="failed"/>
    <x v="5"/>
    <s v="CAD"/>
    <n v="1452120613"/>
    <n v="1449528613"/>
    <b v="0"/>
    <n v="25"/>
    <b v="0"/>
    <x v="8"/>
    <x v="31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s v="successful"/>
    <x v="12"/>
    <s v="EUR"/>
    <n v="1434139200"/>
    <n v="1431406916"/>
    <b v="1"/>
    <n v="1637"/>
    <b v="1"/>
    <x v="2"/>
    <x v="30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x v="0"/>
    <s v="USD"/>
    <n v="1485191143"/>
    <n v="1482599143"/>
    <b v="1"/>
    <n v="1375"/>
    <b v="1"/>
    <x v="2"/>
    <x v="30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x v="0"/>
    <s v="USD"/>
    <n v="1278111600"/>
    <n v="1276830052"/>
    <b v="1"/>
    <n v="17"/>
    <b v="1"/>
    <x v="2"/>
    <x v="30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x v="0"/>
    <s v="USD"/>
    <n v="1405002663"/>
    <n v="1402410663"/>
    <b v="1"/>
    <n v="354"/>
    <b v="1"/>
    <x v="2"/>
    <x v="30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s v="successful"/>
    <x v="0"/>
    <s v="USD"/>
    <n v="1381895940"/>
    <n v="1379532618"/>
    <b v="1"/>
    <n v="191"/>
    <b v="1"/>
    <x v="2"/>
    <x v="30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x v="0"/>
    <s v="USD"/>
    <n v="1417611645"/>
    <n v="1414584045"/>
    <b v="1"/>
    <n v="303"/>
    <b v="1"/>
    <x v="2"/>
    <x v="30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x v="0"/>
    <s v="USD"/>
    <n v="1282622400"/>
    <n v="1276891586"/>
    <b v="1"/>
    <n v="137"/>
    <b v="1"/>
    <x v="2"/>
    <x v="30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x v="0"/>
    <s v="USD"/>
    <n v="1316442622"/>
    <n v="1312641022"/>
    <b v="1"/>
    <n v="41"/>
    <b v="1"/>
    <x v="2"/>
    <x v="30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x v="12"/>
    <s v="EUR"/>
    <n v="1479890743"/>
    <n v="1476776743"/>
    <b v="1"/>
    <n v="398"/>
    <b v="1"/>
    <x v="2"/>
    <x v="30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s v="successful"/>
    <x v="0"/>
    <s v="USD"/>
    <n v="1471564491"/>
    <n v="1468972491"/>
    <b v="1"/>
    <n v="1737"/>
    <b v="1"/>
    <x v="2"/>
    <x v="30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x v="15"/>
    <s v="EUR"/>
    <n v="1452553200"/>
    <n v="1449650173"/>
    <b v="1"/>
    <n v="971"/>
    <b v="1"/>
    <x v="2"/>
    <x v="30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x v="0"/>
    <s v="USD"/>
    <n v="1423165441"/>
    <n v="1420573441"/>
    <b v="1"/>
    <n v="183"/>
    <b v="1"/>
    <x v="2"/>
    <x v="30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x v="0"/>
    <s v="USD"/>
    <n v="1468019014"/>
    <n v="1462835014"/>
    <b v="1"/>
    <n v="4562"/>
    <b v="1"/>
    <x v="2"/>
    <x v="30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x v="0"/>
    <s v="USD"/>
    <n v="1364184539"/>
    <n v="1361250539"/>
    <b v="1"/>
    <n v="26457"/>
    <b v="1"/>
    <x v="2"/>
    <x v="30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x v="0"/>
    <s v="USD"/>
    <n v="1315602163"/>
    <n v="1313010163"/>
    <b v="1"/>
    <n v="162"/>
    <b v="1"/>
    <x v="2"/>
    <x v="30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s v="successful"/>
    <x v="0"/>
    <s v="USD"/>
    <n v="1362863299"/>
    <n v="1360271299"/>
    <b v="1"/>
    <n v="479"/>
    <b v="1"/>
    <x v="2"/>
    <x v="30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x v="0"/>
    <s v="USD"/>
    <n v="1332561600"/>
    <n v="1329873755"/>
    <b v="1"/>
    <n v="426"/>
    <b v="1"/>
    <x v="2"/>
    <x v="30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x v="17"/>
    <s v="EUR"/>
    <n v="1439455609"/>
    <n v="1436863609"/>
    <b v="1"/>
    <n v="450"/>
    <b v="1"/>
    <x v="2"/>
    <x v="30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x v="0"/>
    <s v="USD"/>
    <n v="1474563621"/>
    <n v="1471971621"/>
    <b v="1"/>
    <n v="1780"/>
    <b v="1"/>
    <x v="2"/>
    <x v="30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x v="0"/>
    <s v="USD"/>
    <n v="1400108640"/>
    <n v="1396923624"/>
    <b v="1"/>
    <n v="122"/>
    <b v="1"/>
    <x v="2"/>
    <x v="30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x v="0"/>
    <s v="USD"/>
    <n v="1411522897"/>
    <n v="1407634897"/>
    <b v="1"/>
    <n v="95"/>
    <b v="1"/>
    <x v="2"/>
    <x v="30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x v="0"/>
    <s v="USD"/>
    <n v="1465652372"/>
    <n v="1463060372"/>
    <b v="1"/>
    <n v="325"/>
    <b v="1"/>
    <x v="2"/>
    <x v="30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x v="0"/>
    <s v="USD"/>
    <n v="1434017153"/>
    <n v="1431425153"/>
    <b v="1"/>
    <n v="353"/>
    <b v="1"/>
    <x v="2"/>
    <x v="30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x v="0"/>
    <s v="USD"/>
    <n v="1344826800"/>
    <n v="1341875544"/>
    <b v="1"/>
    <n v="105"/>
    <b v="1"/>
    <x v="2"/>
    <x v="30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x v="12"/>
    <s v="EUR"/>
    <n v="1433996746"/>
    <n v="1431404746"/>
    <b v="1"/>
    <n v="729"/>
    <b v="1"/>
    <x v="2"/>
    <x v="30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s v="successful"/>
    <x v="0"/>
    <s v="USD"/>
    <n v="1398052740"/>
    <n v="1394127585"/>
    <b v="1"/>
    <n v="454"/>
    <b v="1"/>
    <x v="2"/>
    <x v="30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x v="0"/>
    <s v="USD"/>
    <n v="1427740319"/>
    <n v="1423855919"/>
    <b v="1"/>
    <n v="539"/>
    <b v="1"/>
    <x v="2"/>
    <x v="30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s v="successful"/>
    <x v="0"/>
    <s v="USD"/>
    <n v="1268690100"/>
    <n v="1265493806"/>
    <b v="1"/>
    <n v="79"/>
    <b v="1"/>
    <x v="2"/>
    <x v="30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s v="successful"/>
    <x v="0"/>
    <s v="USD"/>
    <n v="1409099481"/>
    <n v="1406507481"/>
    <b v="1"/>
    <n v="94"/>
    <b v="1"/>
    <x v="2"/>
    <x v="30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x v="1"/>
    <s v="GBP"/>
    <n v="1354233296"/>
    <n v="1351641296"/>
    <b v="1"/>
    <n v="625"/>
    <b v="1"/>
    <x v="2"/>
    <x v="30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s v="successful"/>
    <x v="9"/>
    <s v="EUR"/>
    <n v="1420765200"/>
    <n v="1417506853"/>
    <b v="1"/>
    <n v="508"/>
    <b v="1"/>
    <x v="2"/>
    <x v="30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x v="0"/>
    <s v="USD"/>
    <n v="1481778000"/>
    <n v="1479216874"/>
    <b v="1"/>
    <n v="531"/>
    <b v="1"/>
    <x v="2"/>
    <x v="30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x v="0"/>
    <s v="USD"/>
    <n v="1398477518"/>
    <n v="1395885518"/>
    <b v="1"/>
    <n v="158"/>
    <b v="1"/>
    <x v="2"/>
    <x v="30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x v="0"/>
    <s v="USD"/>
    <n v="1430981880"/>
    <n v="1426216033"/>
    <b v="1"/>
    <n v="508"/>
    <b v="1"/>
    <x v="2"/>
    <x v="30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x v="0"/>
    <s v="USD"/>
    <n v="1450486800"/>
    <n v="1446562807"/>
    <b v="1"/>
    <n v="644"/>
    <b v="1"/>
    <x v="2"/>
    <x v="30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x v="0"/>
    <s v="USD"/>
    <n v="1399668319"/>
    <n v="1397076319"/>
    <b v="1"/>
    <n v="848"/>
    <b v="1"/>
    <x v="2"/>
    <x v="30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x v="0"/>
    <s v="USD"/>
    <n v="1388383353"/>
    <n v="1383195753"/>
    <b v="1"/>
    <n v="429"/>
    <b v="1"/>
    <x v="2"/>
    <x v="30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s v="successful"/>
    <x v="1"/>
    <s v="GBP"/>
    <n v="1372701600"/>
    <n v="1369895421"/>
    <b v="1"/>
    <n v="204"/>
    <b v="1"/>
    <x v="2"/>
    <x v="30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s v="successful"/>
    <x v="0"/>
    <s v="USD"/>
    <n v="1480568340"/>
    <n v="1477996325"/>
    <b v="1"/>
    <n v="379"/>
    <b v="1"/>
    <x v="2"/>
    <x v="30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s v="successful"/>
    <x v="0"/>
    <s v="USD"/>
    <n v="1384557303"/>
    <n v="1383257703"/>
    <b v="1"/>
    <n v="271"/>
    <b v="1"/>
    <x v="2"/>
    <x v="30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x v="0"/>
    <s v="USD"/>
    <n v="1478785027"/>
    <n v="1476189427"/>
    <b v="0"/>
    <n v="120"/>
    <b v="1"/>
    <x v="2"/>
    <x v="30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x v="0"/>
    <s v="USD"/>
    <n v="1453481974"/>
    <n v="1448297974"/>
    <b v="0"/>
    <n v="140"/>
    <b v="1"/>
    <x v="2"/>
    <x v="30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x v="0"/>
    <s v="USD"/>
    <n v="1481432340"/>
    <n v="1476764077"/>
    <b v="0"/>
    <n v="193"/>
    <b v="1"/>
    <x v="2"/>
    <x v="30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x v="0"/>
    <s v="USD"/>
    <n v="1434212714"/>
    <n v="1431620714"/>
    <b v="0"/>
    <n v="180"/>
    <b v="1"/>
    <x v="2"/>
    <x v="30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x v="0"/>
    <s v="USD"/>
    <n v="1341799647"/>
    <n v="1339207647"/>
    <b v="0"/>
    <n v="263"/>
    <b v="1"/>
    <x v="2"/>
    <x v="30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x v="0"/>
    <s v="USD"/>
    <n v="1369282044"/>
    <n v="1366690044"/>
    <b v="0"/>
    <n v="217"/>
    <b v="1"/>
    <x v="2"/>
    <x v="30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x v="2"/>
    <s v="AUD"/>
    <n v="1429228800"/>
    <n v="1426714870"/>
    <b v="0"/>
    <n v="443"/>
    <b v="1"/>
    <x v="2"/>
    <x v="30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x v="0"/>
    <s v="USD"/>
    <n v="1369323491"/>
    <n v="1366731491"/>
    <b v="0"/>
    <n v="1373"/>
    <b v="1"/>
    <x v="2"/>
    <x v="30"/>
    <n v="148"/>
    <n v="91.83"/>
    <x v="2048"/>
    <d v="2013-05-23T15:38:11"/>
  </r>
  <r>
    <n v="2049"/>
    <s v="LOCK8 - the World's First Smart Bike Lock"/>
    <s v="Keyless. Alarm secured. GPS tracking."/>
    <n v="50000"/>
    <n v="60095.35"/>
    <s v="successful"/>
    <x v="1"/>
    <s v="GBP"/>
    <n v="1386025140"/>
    <n v="1382963963"/>
    <b v="0"/>
    <n v="742"/>
    <b v="1"/>
    <x v="2"/>
    <x v="30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x v="0"/>
    <s v="USD"/>
    <n v="1433036578"/>
    <n v="1429580578"/>
    <b v="0"/>
    <n v="170"/>
    <b v="1"/>
    <x v="2"/>
    <x v="30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x v="0"/>
    <s v="USD"/>
    <n v="1388017937"/>
    <n v="1385425937"/>
    <b v="0"/>
    <n v="242"/>
    <b v="1"/>
    <x v="2"/>
    <x v="30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x v="0"/>
    <s v="USD"/>
    <n v="1455933653"/>
    <n v="1452045653"/>
    <b v="0"/>
    <n v="541"/>
    <b v="1"/>
    <x v="2"/>
    <x v="30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x v="0"/>
    <s v="USD"/>
    <n v="1448466551"/>
    <n v="1445870951"/>
    <b v="0"/>
    <n v="121"/>
    <b v="1"/>
    <x v="2"/>
    <x v="30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x v="1"/>
    <s v="GBP"/>
    <n v="1399033810"/>
    <n v="1396441810"/>
    <b v="0"/>
    <n v="621"/>
    <b v="1"/>
    <x v="2"/>
    <x v="30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x v="0"/>
    <s v="USD"/>
    <n v="1417579200"/>
    <n v="1415031043"/>
    <b v="0"/>
    <n v="101"/>
    <b v="1"/>
    <x v="2"/>
    <x v="30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x v="0"/>
    <s v="USD"/>
    <n v="1366222542"/>
    <n v="1363630542"/>
    <b v="0"/>
    <n v="554"/>
    <b v="1"/>
    <x v="2"/>
    <x v="30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x v="1"/>
    <s v="GBP"/>
    <n v="1456487532"/>
    <n v="1453895532"/>
    <b v="0"/>
    <n v="666"/>
    <b v="1"/>
    <x v="2"/>
    <x v="30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s v="successful"/>
    <x v="1"/>
    <s v="GBP"/>
    <n v="1425326400"/>
    <n v="1421916830"/>
    <b v="0"/>
    <n v="410"/>
    <b v="1"/>
    <x v="2"/>
    <x v="30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x v="0"/>
    <s v="USD"/>
    <n v="1454277540"/>
    <n v="1450880854"/>
    <b v="0"/>
    <n v="375"/>
    <b v="1"/>
    <x v="2"/>
    <x v="30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x v="0"/>
    <s v="USD"/>
    <n v="1406129150"/>
    <n v="1400945150"/>
    <b v="0"/>
    <n v="1364"/>
    <b v="1"/>
    <x v="2"/>
    <x v="30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x v="0"/>
    <s v="USD"/>
    <n v="1483208454"/>
    <n v="1480616454"/>
    <b v="0"/>
    <n v="35"/>
    <b v="1"/>
    <x v="2"/>
    <x v="30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s v="successful"/>
    <x v="8"/>
    <s v="DKK"/>
    <n v="1458807098"/>
    <n v="1456218698"/>
    <b v="0"/>
    <n v="203"/>
    <b v="1"/>
    <x v="2"/>
    <x v="30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s v="successful"/>
    <x v="12"/>
    <s v="EUR"/>
    <n v="1463333701"/>
    <n v="1460482501"/>
    <b v="0"/>
    <n v="49"/>
    <b v="1"/>
    <x v="2"/>
    <x v="30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x v="0"/>
    <s v="USD"/>
    <n v="1370001600"/>
    <n v="1366879523"/>
    <b v="0"/>
    <n v="5812"/>
    <b v="1"/>
    <x v="2"/>
    <x v="30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x v="1"/>
    <s v="GBP"/>
    <n v="1387958429"/>
    <n v="1385366429"/>
    <b v="0"/>
    <n v="1556"/>
    <b v="1"/>
    <x v="2"/>
    <x v="30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x v="0"/>
    <s v="USD"/>
    <n v="1408818683"/>
    <n v="1406226683"/>
    <b v="0"/>
    <n v="65"/>
    <b v="1"/>
    <x v="2"/>
    <x v="30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s v="successful"/>
    <x v="1"/>
    <s v="GBP"/>
    <n v="1432499376"/>
    <n v="1429648176"/>
    <b v="0"/>
    <n v="10"/>
    <b v="1"/>
    <x v="2"/>
    <x v="30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x v="0"/>
    <s v="USD"/>
    <n v="1476994315"/>
    <n v="1474402315"/>
    <b v="0"/>
    <n v="76"/>
    <b v="1"/>
    <x v="2"/>
    <x v="30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x v="0"/>
    <s v="USD"/>
    <n v="1451776791"/>
    <n v="1449098391"/>
    <b v="0"/>
    <n v="263"/>
    <b v="1"/>
    <x v="2"/>
    <x v="30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x v="12"/>
    <s v="EUR"/>
    <n v="1467128723"/>
    <n v="1464536723"/>
    <b v="0"/>
    <n v="1530"/>
    <b v="1"/>
    <x v="2"/>
    <x v="30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x v="0"/>
    <s v="USD"/>
    <n v="1475390484"/>
    <n v="1471502484"/>
    <b v="0"/>
    <n v="278"/>
    <b v="1"/>
    <x v="2"/>
    <x v="30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x v="0"/>
    <s v="USD"/>
    <n v="1462629432"/>
    <n v="1460037432"/>
    <b v="0"/>
    <n v="350"/>
    <b v="1"/>
    <x v="2"/>
    <x v="30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x v="0"/>
    <s v="USD"/>
    <n v="1431100918"/>
    <n v="1427212918"/>
    <b v="0"/>
    <n v="470"/>
    <b v="1"/>
    <x v="2"/>
    <x v="30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s v="successful"/>
    <x v="0"/>
    <s v="USD"/>
    <n v="1462564182"/>
    <n v="1459972182"/>
    <b v="0"/>
    <n v="3"/>
    <b v="1"/>
    <x v="2"/>
    <x v="30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s v="successful"/>
    <x v="0"/>
    <s v="USD"/>
    <n v="1374769288"/>
    <n v="1372177288"/>
    <b v="0"/>
    <n v="8200"/>
    <b v="1"/>
    <x v="2"/>
    <x v="30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s v="successful"/>
    <x v="1"/>
    <s v="GBP"/>
    <n v="1406149689"/>
    <n v="1402693689"/>
    <b v="0"/>
    <n v="8359"/>
    <b v="1"/>
    <x v="2"/>
    <x v="30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x v="0"/>
    <s v="USD"/>
    <n v="1433538000"/>
    <n v="1428541276"/>
    <b v="0"/>
    <n v="188"/>
    <b v="1"/>
    <x v="2"/>
    <x v="30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x v="3"/>
    <s v="EUR"/>
    <n v="1482085857"/>
    <n v="1479493857"/>
    <b v="0"/>
    <n v="48"/>
    <b v="1"/>
    <x v="2"/>
    <x v="30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x v="1"/>
    <s v="GBP"/>
    <n v="1435258800"/>
    <n v="1432659793"/>
    <b v="0"/>
    <n v="607"/>
    <b v="1"/>
    <x v="2"/>
    <x v="30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x v="0"/>
    <s v="USD"/>
    <n v="1447286300"/>
    <n v="1444690700"/>
    <b v="0"/>
    <n v="50"/>
    <b v="1"/>
    <x v="2"/>
    <x v="30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x v="0"/>
    <s v="USD"/>
    <n v="1337144340"/>
    <n v="1333597555"/>
    <b v="0"/>
    <n v="55"/>
    <b v="1"/>
    <x v="4"/>
    <x v="14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x v="0"/>
    <s v="USD"/>
    <n v="1322106796"/>
    <n v="1316919196"/>
    <b v="0"/>
    <n v="38"/>
    <b v="1"/>
    <x v="4"/>
    <x v="14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x v="0"/>
    <s v="USD"/>
    <n v="1338830395"/>
    <n v="1336238395"/>
    <b v="0"/>
    <n v="25"/>
    <b v="1"/>
    <x v="4"/>
    <x v="14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s v="successful"/>
    <x v="0"/>
    <s v="USD"/>
    <n v="1399186740"/>
    <n v="1396468782"/>
    <b v="0"/>
    <n v="46"/>
    <b v="1"/>
    <x v="4"/>
    <x v="14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x v="0"/>
    <s v="USD"/>
    <n v="1342382587"/>
    <n v="1339790587"/>
    <b v="0"/>
    <n v="83"/>
    <b v="1"/>
    <x v="4"/>
    <x v="14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s v="successful"/>
    <x v="0"/>
    <s v="USD"/>
    <n v="1323838740"/>
    <n v="1321200332"/>
    <b v="0"/>
    <n v="35"/>
    <b v="1"/>
    <x v="4"/>
    <x v="14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x v="0"/>
    <s v="USD"/>
    <n v="1315457658"/>
    <n v="1312865658"/>
    <b v="0"/>
    <n v="25"/>
    <b v="1"/>
    <x v="4"/>
    <x v="14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x v="0"/>
    <s v="USD"/>
    <n v="1284177540"/>
    <n v="1281028152"/>
    <b v="0"/>
    <n v="75"/>
    <b v="1"/>
    <x v="4"/>
    <x v="14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s v="successful"/>
    <x v="0"/>
    <s v="USD"/>
    <n v="1375408194"/>
    <n v="1372384194"/>
    <b v="0"/>
    <n v="62"/>
    <b v="1"/>
    <x v="4"/>
    <x v="14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x v="0"/>
    <s v="USD"/>
    <n v="1361696955"/>
    <n v="1359104955"/>
    <b v="0"/>
    <n v="160"/>
    <b v="1"/>
    <x v="4"/>
    <x v="14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x v="0"/>
    <s v="USD"/>
    <n v="1299009600"/>
    <n v="1294818278"/>
    <b v="0"/>
    <n v="246"/>
    <b v="1"/>
    <x v="4"/>
    <x v="14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x v="0"/>
    <s v="USD"/>
    <n v="1318006732"/>
    <n v="1312822732"/>
    <b v="0"/>
    <n v="55"/>
    <b v="1"/>
    <x v="4"/>
    <x v="14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x v="0"/>
    <s v="USD"/>
    <n v="1356211832"/>
    <n v="1351024232"/>
    <b v="0"/>
    <n v="23"/>
    <b v="1"/>
    <x v="4"/>
    <x v="14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x v="0"/>
    <s v="USD"/>
    <n v="1330916400"/>
    <n v="1327969730"/>
    <b v="0"/>
    <n v="72"/>
    <b v="1"/>
    <x v="4"/>
    <x v="14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x v="0"/>
    <s v="USD"/>
    <n v="1317576973"/>
    <n v="1312392973"/>
    <b v="0"/>
    <n v="22"/>
    <b v="1"/>
    <x v="4"/>
    <x v="14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s v="successful"/>
    <x v="0"/>
    <s v="USD"/>
    <n v="1351223940"/>
    <n v="1349892735"/>
    <b v="0"/>
    <n v="14"/>
    <b v="1"/>
    <x v="4"/>
    <x v="14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s v="successful"/>
    <x v="0"/>
    <s v="USD"/>
    <n v="1322751735"/>
    <n v="1317564135"/>
    <b v="0"/>
    <n v="38"/>
    <b v="1"/>
    <x v="4"/>
    <x v="14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x v="0"/>
    <s v="USD"/>
    <n v="1331174635"/>
    <n v="1328582635"/>
    <b v="0"/>
    <n v="32"/>
    <b v="1"/>
    <x v="4"/>
    <x v="14"/>
    <n v="100"/>
    <n v="188.13"/>
    <x v="2098"/>
    <d v="2012-03-08T02:43:55"/>
  </r>
  <r>
    <n v="2099"/>
    <s v="Roosevelt Died."/>
    <s v="Our tour van died, we need help!"/>
    <n v="3000"/>
    <n v="3971"/>
    <s v="successful"/>
    <x v="0"/>
    <s v="USD"/>
    <n v="1435808400"/>
    <n v="1434650084"/>
    <b v="0"/>
    <n v="63"/>
    <b v="1"/>
    <x v="4"/>
    <x v="14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x v="0"/>
    <s v="USD"/>
    <n v="1341028740"/>
    <n v="1339704141"/>
    <b v="0"/>
    <n v="27"/>
    <b v="1"/>
    <x v="4"/>
    <x v="14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x v="0"/>
    <s v="USD"/>
    <n v="1329104114"/>
    <n v="1323920114"/>
    <b v="0"/>
    <n v="44"/>
    <b v="1"/>
    <x v="4"/>
    <x v="14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x v="0"/>
    <s v="USD"/>
    <n v="1304628648"/>
    <n v="1302036648"/>
    <b v="0"/>
    <n v="38"/>
    <b v="1"/>
    <x v="4"/>
    <x v="14"/>
    <n v="136"/>
    <n v="35.79"/>
    <x v="2102"/>
    <d v="2011-05-05T20:50:48"/>
  </r>
  <r>
    <n v="2103"/>
    <s v="Matthew Moon's New Album"/>
    <s v="Indie rocker, Matthew Moon, has something to share with you..."/>
    <n v="7777"/>
    <n v="11364"/>
    <s v="successful"/>
    <x v="0"/>
    <s v="USD"/>
    <n v="1352488027"/>
    <n v="1349892427"/>
    <b v="0"/>
    <n v="115"/>
    <b v="1"/>
    <x v="4"/>
    <x v="14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x v="0"/>
    <s v="USD"/>
    <n v="1369958400"/>
    <n v="1367286434"/>
    <b v="0"/>
    <n v="37"/>
    <b v="1"/>
    <x v="4"/>
    <x v="14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s v="successful"/>
    <x v="0"/>
    <s v="USD"/>
    <n v="1416542400"/>
    <n v="1415472953"/>
    <b v="0"/>
    <n v="99"/>
    <b v="1"/>
    <x v="4"/>
    <x v="14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x v="0"/>
    <s v="USD"/>
    <n v="1359176974"/>
    <n v="1356584974"/>
    <b v="0"/>
    <n v="44"/>
    <b v="1"/>
    <x v="4"/>
    <x v="14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x v="0"/>
    <s v="USD"/>
    <n v="1415815393"/>
    <n v="1413997393"/>
    <b v="0"/>
    <n v="58"/>
    <b v="1"/>
    <x v="4"/>
    <x v="14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x v="0"/>
    <s v="USD"/>
    <n v="1347249300"/>
    <n v="1344917580"/>
    <b v="0"/>
    <n v="191"/>
    <b v="1"/>
    <x v="4"/>
    <x v="14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s v="successful"/>
    <x v="0"/>
    <s v="USD"/>
    <n v="1436115617"/>
    <n v="1433523617"/>
    <b v="0"/>
    <n v="40"/>
    <b v="1"/>
    <x v="4"/>
    <x v="14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s v="successful"/>
    <x v="0"/>
    <s v="USD"/>
    <n v="1401253140"/>
    <n v="1398873969"/>
    <b v="0"/>
    <n v="38"/>
    <b v="1"/>
    <x v="4"/>
    <x v="14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x v="0"/>
    <s v="USD"/>
    <n v="1313370000"/>
    <n v="1307594625"/>
    <b v="0"/>
    <n v="39"/>
    <b v="1"/>
    <x v="4"/>
    <x v="14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s v="successful"/>
    <x v="0"/>
    <s v="USD"/>
    <n v="1366064193"/>
    <n v="1364854593"/>
    <b v="0"/>
    <n v="11"/>
    <b v="1"/>
    <x v="4"/>
    <x v="14"/>
    <n v="100"/>
    <n v="27.27"/>
    <x v="2112"/>
    <d v="2013-04-15T22:16:33"/>
  </r>
  <r>
    <n v="2113"/>
    <s v="Summer Underground // Honeycomb LP"/>
    <s v="Help us fund our second full-length album Honeycomb!"/>
    <n v="7000"/>
    <n v="7340"/>
    <s v="successful"/>
    <x v="0"/>
    <s v="USD"/>
    <n v="1411505176"/>
    <n v="1408481176"/>
    <b v="0"/>
    <n v="107"/>
    <b v="1"/>
    <x v="4"/>
    <x v="14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x v="0"/>
    <s v="USD"/>
    <n v="1291870740"/>
    <n v="1286480070"/>
    <b v="0"/>
    <n v="147"/>
    <b v="1"/>
    <x v="4"/>
    <x v="14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x v="0"/>
    <s v="USD"/>
    <n v="1298167001"/>
    <n v="1295575001"/>
    <b v="0"/>
    <n v="36"/>
    <b v="1"/>
    <x v="4"/>
    <x v="14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x v="0"/>
    <s v="USD"/>
    <n v="1349203203"/>
    <n v="1345056003"/>
    <b v="0"/>
    <n v="92"/>
    <b v="1"/>
    <x v="4"/>
    <x v="14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x v="0"/>
    <s v="USD"/>
    <n v="1445921940"/>
    <n v="1444699549"/>
    <b v="0"/>
    <n v="35"/>
    <b v="1"/>
    <x v="4"/>
    <x v="14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s v="successful"/>
    <x v="0"/>
    <s v="USD"/>
    <n v="1311538136"/>
    <n v="1308946136"/>
    <b v="0"/>
    <n v="17"/>
    <b v="1"/>
    <x v="4"/>
    <x v="14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s v="successful"/>
    <x v="0"/>
    <s v="USD"/>
    <n v="1345086445"/>
    <n v="1342494445"/>
    <b v="0"/>
    <n v="22"/>
    <b v="1"/>
    <x v="4"/>
    <x v="14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s v="successful"/>
    <x v="0"/>
    <s v="USD"/>
    <n v="1388617736"/>
    <n v="1384384136"/>
    <b v="0"/>
    <n v="69"/>
    <b v="1"/>
    <x v="4"/>
    <x v="14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s v="failed"/>
    <x v="16"/>
    <s v="CHF"/>
    <n v="1484156948"/>
    <n v="1481564948"/>
    <b v="0"/>
    <n v="10"/>
    <b v="0"/>
    <x v="6"/>
    <x v="17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s v="failed"/>
    <x v="14"/>
    <s v="MXN"/>
    <n v="1483773169"/>
    <n v="1481181169"/>
    <b v="0"/>
    <n v="3"/>
    <b v="0"/>
    <x v="6"/>
    <x v="17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x v="0"/>
    <s v="USD"/>
    <n v="1268636340"/>
    <n v="1263982307"/>
    <b v="0"/>
    <n v="5"/>
    <b v="0"/>
    <x v="6"/>
    <x v="17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s v="failed"/>
    <x v="0"/>
    <s v="USD"/>
    <n v="1291093200"/>
    <n v="1286930435"/>
    <b v="0"/>
    <n v="5"/>
    <b v="0"/>
    <x v="6"/>
    <x v="17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s v="failed"/>
    <x v="0"/>
    <s v="USD"/>
    <n v="1438734833"/>
    <n v="1436142833"/>
    <b v="0"/>
    <n v="27"/>
    <b v="0"/>
    <x v="6"/>
    <x v="17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s v="failed"/>
    <x v="0"/>
    <s v="USD"/>
    <n v="1418080887"/>
    <n v="1415488887"/>
    <b v="0"/>
    <n v="2"/>
    <b v="0"/>
    <x v="6"/>
    <x v="17"/>
    <n v="0"/>
    <n v="5"/>
    <x v="2126"/>
    <d v="2014-12-08T23:21:27"/>
  </r>
  <r>
    <n v="2127"/>
    <s v="Three Monkeys - Part 1: Into the Abyss"/>
    <s v="Three Monkeys is an audio adventure game for PC."/>
    <n v="28000"/>
    <n v="8076"/>
    <s v="failed"/>
    <x v="1"/>
    <s v="GBP"/>
    <n v="1426158463"/>
    <n v="1423570063"/>
    <b v="0"/>
    <n v="236"/>
    <b v="0"/>
    <x v="6"/>
    <x v="17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s v="failed"/>
    <x v="5"/>
    <s v="CAD"/>
    <n v="1411324369"/>
    <n v="1406140369"/>
    <b v="0"/>
    <n v="1"/>
    <b v="0"/>
    <x v="6"/>
    <x v="17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s v="failed"/>
    <x v="0"/>
    <s v="USD"/>
    <n v="1457570100"/>
    <n v="1454978100"/>
    <b v="0"/>
    <n v="12"/>
    <b v="0"/>
    <x v="6"/>
    <x v="17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s v="failed"/>
    <x v="0"/>
    <s v="USD"/>
    <n v="1408154663"/>
    <n v="1405130663"/>
    <b v="0"/>
    <n v="4"/>
    <b v="0"/>
    <x v="6"/>
    <x v="17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s v="failed"/>
    <x v="0"/>
    <s v="USD"/>
    <n v="1436677091"/>
    <n v="1434085091"/>
    <b v="0"/>
    <n v="3"/>
    <b v="0"/>
    <x v="6"/>
    <x v="17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x v="0"/>
    <s v="USD"/>
    <n v="1391427692"/>
    <n v="1388835692"/>
    <b v="0"/>
    <n v="99"/>
    <b v="0"/>
    <x v="6"/>
    <x v="17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x v="0"/>
    <s v="USD"/>
    <n v="1303628340"/>
    <n v="1300328399"/>
    <b v="0"/>
    <n v="3"/>
    <b v="0"/>
    <x v="6"/>
    <x v="17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s v="failed"/>
    <x v="0"/>
    <s v="USD"/>
    <n v="1367097391"/>
    <n v="1364505391"/>
    <b v="0"/>
    <n v="3"/>
    <b v="0"/>
    <x v="6"/>
    <x v="17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s v="failed"/>
    <x v="0"/>
    <s v="USD"/>
    <n v="1349392033"/>
    <n v="1346800033"/>
    <b v="0"/>
    <n v="22"/>
    <b v="0"/>
    <x v="6"/>
    <x v="17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s v="failed"/>
    <x v="0"/>
    <s v="USD"/>
    <n v="1382184786"/>
    <n v="1379592786"/>
    <b v="0"/>
    <n v="4"/>
    <b v="0"/>
    <x v="6"/>
    <x v="17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x v="5"/>
    <s v="CAD"/>
    <n v="1417804229"/>
    <n v="1415212229"/>
    <b v="0"/>
    <n v="534"/>
    <b v="0"/>
    <x v="6"/>
    <x v="17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s v="failed"/>
    <x v="1"/>
    <s v="GBP"/>
    <n v="1383959939"/>
    <n v="1381364339"/>
    <b v="0"/>
    <n v="12"/>
    <b v="0"/>
    <x v="6"/>
    <x v="17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s v="failed"/>
    <x v="0"/>
    <s v="USD"/>
    <n v="1478196008"/>
    <n v="1475604008"/>
    <b v="0"/>
    <n v="56"/>
    <b v="0"/>
    <x v="6"/>
    <x v="17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x v="0"/>
    <s v="USD"/>
    <n v="1357934424"/>
    <n v="1355342424"/>
    <b v="0"/>
    <n v="11"/>
    <b v="0"/>
    <x v="6"/>
    <x v="17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s v="failed"/>
    <x v="0"/>
    <s v="USD"/>
    <n v="1415947159"/>
    <n v="1413351559"/>
    <b v="0"/>
    <n v="0"/>
    <b v="0"/>
    <x v="6"/>
    <x v="17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x v="12"/>
    <s v="EUR"/>
    <n v="1451494210"/>
    <n v="1449075010"/>
    <b v="0"/>
    <n v="12"/>
    <b v="0"/>
    <x v="6"/>
    <x v="17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x v="0"/>
    <s v="USD"/>
    <n v="1279738800"/>
    <n v="1275599812"/>
    <b v="0"/>
    <n v="5"/>
    <b v="0"/>
    <x v="6"/>
    <x v="17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s v="failed"/>
    <x v="0"/>
    <s v="USD"/>
    <n v="1379164040"/>
    <n v="1376399240"/>
    <b v="0"/>
    <n v="24"/>
    <b v="0"/>
    <x v="6"/>
    <x v="17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x v="0"/>
    <s v="USD"/>
    <n v="1385534514"/>
    <n v="1382938914"/>
    <b v="0"/>
    <n v="89"/>
    <b v="0"/>
    <x v="6"/>
    <x v="17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s v="failed"/>
    <x v="0"/>
    <s v="USD"/>
    <n v="1455207510"/>
    <n v="1453997910"/>
    <b v="0"/>
    <n v="1"/>
    <b v="0"/>
    <x v="6"/>
    <x v="17"/>
    <n v="0"/>
    <n v="1"/>
    <x v="2146"/>
    <d v="2016-02-11T16:18:30"/>
  </r>
  <r>
    <n v="2147"/>
    <s v="Johnny Rocketfingers 3"/>
    <s v="A Point and Click Adventure on Steroids."/>
    <n v="390000"/>
    <n v="2716"/>
    <s v="failed"/>
    <x v="0"/>
    <s v="USD"/>
    <n v="1416125148"/>
    <n v="1413356748"/>
    <b v="0"/>
    <n v="55"/>
    <b v="0"/>
    <x v="6"/>
    <x v="17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s v="failed"/>
    <x v="1"/>
    <s v="GBP"/>
    <n v="1427992582"/>
    <n v="1425404182"/>
    <b v="0"/>
    <n v="2"/>
    <b v="0"/>
    <x v="6"/>
    <x v="17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x v="0"/>
    <s v="USD"/>
    <n v="1280534400"/>
    <n v="1277512556"/>
    <b v="0"/>
    <n v="0"/>
    <b v="0"/>
    <x v="6"/>
    <x v="17"/>
    <n v="0"/>
    <n v="0"/>
    <x v="2149"/>
    <d v="2010-07-31T00:00:00"/>
  </r>
  <r>
    <n v="2150"/>
    <s v="The Unknown Door"/>
    <s v="A pixel styled open world detective game."/>
    <n v="50000"/>
    <n v="405"/>
    <s v="failed"/>
    <x v="10"/>
    <s v="NOK"/>
    <n v="1468392599"/>
    <n v="1465800599"/>
    <b v="0"/>
    <n v="4"/>
    <b v="0"/>
    <x v="6"/>
    <x v="17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s v="failed"/>
    <x v="0"/>
    <s v="USD"/>
    <n v="1467231614"/>
    <n v="1464639614"/>
    <b v="0"/>
    <n v="6"/>
    <b v="0"/>
    <x v="6"/>
    <x v="17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s v="failed"/>
    <x v="0"/>
    <s v="USD"/>
    <n v="1394909909"/>
    <n v="1392321509"/>
    <b v="0"/>
    <n v="4"/>
    <b v="0"/>
    <x v="6"/>
    <x v="17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s v="failed"/>
    <x v="0"/>
    <s v="USD"/>
    <n v="1420876740"/>
    <n v="1417470718"/>
    <b v="0"/>
    <n v="4"/>
    <b v="0"/>
    <x v="6"/>
    <x v="17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s v="failed"/>
    <x v="0"/>
    <s v="USD"/>
    <n v="1390921827"/>
    <n v="1389193827"/>
    <b v="0"/>
    <n v="2"/>
    <b v="0"/>
    <x v="6"/>
    <x v="17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s v="failed"/>
    <x v="1"/>
    <s v="GBP"/>
    <n v="1459443385"/>
    <n v="1456854985"/>
    <b v="0"/>
    <n v="5"/>
    <b v="0"/>
    <x v="6"/>
    <x v="17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s v="failed"/>
    <x v="0"/>
    <s v="USD"/>
    <n v="1379363406"/>
    <n v="1375475406"/>
    <b v="0"/>
    <n v="83"/>
    <b v="0"/>
    <x v="6"/>
    <x v="17"/>
    <n v="3"/>
    <n v="17.989999999999998"/>
    <x v="2156"/>
    <d v="2013-09-16T20:30:06"/>
  </r>
  <r>
    <n v="2157"/>
    <s v="Nin"/>
    <s v="Gamers and 90's fans unite in this small tale of epic proportions!"/>
    <n v="75000"/>
    <n v="21144"/>
    <s v="failed"/>
    <x v="0"/>
    <s v="USD"/>
    <n v="1482479940"/>
    <n v="1479684783"/>
    <b v="0"/>
    <n v="57"/>
    <b v="0"/>
    <x v="6"/>
    <x v="17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s v="failed"/>
    <x v="0"/>
    <s v="USD"/>
    <n v="1360009774"/>
    <n v="1356121774"/>
    <b v="0"/>
    <n v="311"/>
    <b v="0"/>
    <x v="6"/>
    <x v="17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x v="0"/>
    <s v="USD"/>
    <n v="1310837574"/>
    <n v="1308245574"/>
    <b v="0"/>
    <n v="2"/>
    <b v="0"/>
    <x v="6"/>
    <x v="17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s v="failed"/>
    <x v="0"/>
    <s v="USD"/>
    <n v="1337447105"/>
    <n v="1334855105"/>
    <b v="0"/>
    <n v="16"/>
    <b v="0"/>
    <x v="6"/>
    <x v="17"/>
    <n v="1"/>
    <n v="5.31"/>
    <x v="2160"/>
    <d v="2012-05-19T17:05:05"/>
  </r>
  <r>
    <n v="2161"/>
    <s v="CallMeGhost DEBUT ALBUM preorder!"/>
    <s v="We're trying to fund hard copies of our debut album!"/>
    <n v="400"/>
    <n v="463"/>
    <s v="successful"/>
    <x v="0"/>
    <s v="USD"/>
    <n v="1443040059"/>
    <n v="1440448059"/>
    <b v="0"/>
    <n v="13"/>
    <b v="1"/>
    <x v="4"/>
    <x v="11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x v="0"/>
    <s v="USD"/>
    <n v="1406226191"/>
    <n v="1403547791"/>
    <b v="0"/>
    <n v="58"/>
    <b v="1"/>
    <x v="4"/>
    <x v="11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x v="0"/>
    <s v="USD"/>
    <n v="1433735400"/>
    <n v="1429306520"/>
    <b v="0"/>
    <n v="44"/>
    <b v="1"/>
    <x v="4"/>
    <x v="11"/>
    <n v="132"/>
    <n v="75.11"/>
    <x v="2163"/>
    <d v="2015-06-08T03:50:00"/>
  </r>
  <r>
    <n v="2164"/>
    <s v="Rosaline debut record"/>
    <s v="South Florida roots country/rock outfit's long awaited debut record"/>
    <n v="5500"/>
    <n v="5645"/>
    <s v="successful"/>
    <x v="0"/>
    <s v="USD"/>
    <n v="1466827140"/>
    <n v="1464196414"/>
    <b v="0"/>
    <n v="83"/>
    <b v="1"/>
    <x v="4"/>
    <x v="11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x v="6"/>
    <s v="EUR"/>
    <n v="1460127635"/>
    <n v="1457539235"/>
    <b v="0"/>
    <n v="117"/>
    <b v="1"/>
    <x v="4"/>
    <x v="11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x v="0"/>
    <s v="USD"/>
    <n v="1417813618"/>
    <n v="1413922018"/>
    <b v="0"/>
    <n v="32"/>
    <b v="1"/>
    <x v="4"/>
    <x v="11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s v="successful"/>
    <x v="0"/>
    <s v="USD"/>
    <n v="1347672937"/>
    <n v="1346463337"/>
    <b v="0"/>
    <n v="8"/>
    <b v="1"/>
    <x v="4"/>
    <x v="11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s v="successful"/>
    <x v="0"/>
    <s v="USD"/>
    <n v="1486702800"/>
    <n v="1484058261"/>
    <b v="0"/>
    <n v="340"/>
    <b v="1"/>
    <x v="4"/>
    <x v="11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x v="0"/>
    <s v="USD"/>
    <n v="1488473351"/>
    <n v="1488214151"/>
    <b v="0"/>
    <n v="7"/>
    <b v="1"/>
    <x v="4"/>
    <x v="11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s v="successful"/>
    <x v="0"/>
    <s v="USD"/>
    <n v="1440266422"/>
    <n v="1436810422"/>
    <b v="0"/>
    <n v="19"/>
    <b v="1"/>
    <x v="4"/>
    <x v="11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s v="successful"/>
    <x v="0"/>
    <s v="USD"/>
    <n v="1434949200"/>
    <n v="1431903495"/>
    <b v="0"/>
    <n v="47"/>
    <b v="1"/>
    <x v="4"/>
    <x v="11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x v="0"/>
    <s v="USD"/>
    <n v="1429365320"/>
    <n v="1426773320"/>
    <b v="0"/>
    <n v="13"/>
    <b v="1"/>
    <x v="4"/>
    <x v="11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x v="0"/>
    <s v="USD"/>
    <n v="1378785540"/>
    <n v="1376066243"/>
    <b v="0"/>
    <n v="90"/>
    <b v="1"/>
    <x v="4"/>
    <x v="11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s v="successful"/>
    <x v="1"/>
    <s v="GBP"/>
    <n v="1462453307"/>
    <n v="1459861307"/>
    <b v="0"/>
    <n v="63"/>
    <b v="1"/>
    <x v="4"/>
    <x v="11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x v="0"/>
    <s v="USD"/>
    <n v="1469059986"/>
    <n v="1468455186"/>
    <b v="0"/>
    <n v="26"/>
    <b v="1"/>
    <x v="4"/>
    <x v="11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s v="successful"/>
    <x v="0"/>
    <s v="USD"/>
    <n v="1430579509"/>
    <n v="1427987509"/>
    <b v="0"/>
    <n v="71"/>
    <b v="1"/>
    <x v="4"/>
    <x v="11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x v="0"/>
    <s v="USD"/>
    <n v="1465192867"/>
    <n v="1463032867"/>
    <b v="0"/>
    <n v="38"/>
    <b v="1"/>
    <x v="4"/>
    <x v="11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x v="0"/>
    <s v="USD"/>
    <n v="1484752597"/>
    <n v="1482160597"/>
    <b v="0"/>
    <n v="859"/>
    <b v="1"/>
    <x v="4"/>
    <x v="11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s v="successful"/>
    <x v="0"/>
    <s v="USD"/>
    <n v="1428725192"/>
    <n v="1426133192"/>
    <b v="0"/>
    <n v="21"/>
    <b v="1"/>
    <x v="4"/>
    <x v="11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s v="successful"/>
    <x v="0"/>
    <s v="USD"/>
    <n v="1447434268"/>
    <n v="1443801868"/>
    <b v="0"/>
    <n v="78"/>
    <b v="1"/>
    <x v="4"/>
    <x v="11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x v="0"/>
    <s v="USD"/>
    <n v="1487635653"/>
    <n v="1486426053"/>
    <b v="0"/>
    <n v="53"/>
    <b v="1"/>
    <x v="6"/>
    <x v="32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s v="successful"/>
    <x v="5"/>
    <s v="CAD"/>
    <n v="1412285825"/>
    <n v="1409261825"/>
    <b v="0"/>
    <n v="356"/>
    <b v="1"/>
    <x v="6"/>
    <x v="32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x v="0"/>
    <s v="USD"/>
    <n v="1486616400"/>
    <n v="1484037977"/>
    <b v="0"/>
    <n v="279"/>
    <b v="1"/>
    <x v="6"/>
    <x v="32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s v="successful"/>
    <x v="0"/>
    <s v="USD"/>
    <n v="1453737600"/>
    <n v="1452530041"/>
    <b v="1"/>
    <n v="266"/>
    <b v="1"/>
    <x v="6"/>
    <x v="32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x v="1"/>
    <s v="GBP"/>
    <n v="1364286239"/>
    <n v="1360830239"/>
    <b v="0"/>
    <n v="623"/>
    <b v="1"/>
    <x v="6"/>
    <x v="32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s v="successful"/>
    <x v="0"/>
    <s v="USD"/>
    <n v="1473213600"/>
    <n v="1470062743"/>
    <b v="0"/>
    <n v="392"/>
    <b v="1"/>
    <x v="6"/>
    <x v="32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s v="successful"/>
    <x v="0"/>
    <s v="USD"/>
    <n v="1428033540"/>
    <n v="1425531666"/>
    <b v="1"/>
    <n v="3562"/>
    <b v="1"/>
    <x v="6"/>
    <x v="32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x v="2"/>
    <s v="AUD"/>
    <n v="1477414800"/>
    <n v="1474380241"/>
    <b v="0"/>
    <n v="514"/>
    <b v="1"/>
    <x v="6"/>
    <x v="32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s v="successful"/>
    <x v="1"/>
    <s v="GBP"/>
    <n v="1461276000"/>
    <n v="1460055300"/>
    <b v="0"/>
    <n v="88"/>
    <b v="1"/>
    <x v="6"/>
    <x v="32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x v="0"/>
    <s v="USD"/>
    <n v="1458716340"/>
    <n v="1455721204"/>
    <b v="0"/>
    <n v="537"/>
    <b v="1"/>
    <x v="6"/>
    <x v="32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x v="1"/>
    <s v="GBP"/>
    <n v="1487102427"/>
    <n v="1486065627"/>
    <b v="0"/>
    <n v="25"/>
    <b v="1"/>
    <x v="6"/>
    <x v="32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x v="1"/>
    <s v="GBP"/>
    <n v="1481842800"/>
    <n v="1479414344"/>
    <b v="0"/>
    <n v="3238"/>
    <b v="1"/>
    <x v="6"/>
    <x v="32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x v="0"/>
    <s v="USD"/>
    <n v="1479704340"/>
    <n v="1477043072"/>
    <b v="0"/>
    <n v="897"/>
    <b v="1"/>
    <x v="6"/>
    <x v="32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s v="successful"/>
    <x v="0"/>
    <s v="USD"/>
    <n v="1459012290"/>
    <n v="1456423890"/>
    <b v="0"/>
    <n v="878"/>
    <b v="1"/>
    <x v="6"/>
    <x v="32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s v="successful"/>
    <x v="0"/>
    <s v="USD"/>
    <n v="1439317900"/>
    <n v="1436725900"/>
    <b v="0"/>
    <n v="115"/>
    <b v="1"/>
    <x v="6"/>
    <x v="32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s v="successful"/>
    <x v="0"/>
    <s v="USD"/>
    <n v="1480662000"/>
    <n v="1478000502"/>
    <b v="0"/>
    <n v="234"/>
    <b v="1"/>
    <x v="6"/>
    <x v="32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x v="0"/>
    <s v="USD"/>
    <n v="1425132059"/>
    <n v="1422540059"/>
    <b v="0"/>
    <n v="4330"/>
    <b v="1"/>
    <x v="6"/>
    <x v="32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x v="0"/>
    <s v="USD"/>
    <n v="1447507200"/>
    <n v="1444911600"/>
    <b v="0"/>
    <n v="651"/>
    <b v="1"/>
    <x v="6"/>
    <x v="32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s v="successful"/>
    <x v="17"/>
    <s v="EUR"/>
    <n v="1444903198"/>
    <n v="1442311198"/>
    <b v="1"/>
    <n v="251"/>
    <b v="1"/>
    <x v="6"/>
    <x v="32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x v="1"/>
    <s v="GBP"/>
    <n v="1436151600"/>
    <n v="1433775668"/>
    <b v="0"/>
    <n v="263"/>
    <b v="1"/>
    <x v="6"/>
    <x v="32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x v="1"/>
    <s v="GBP"/>
    <n v="1358367565"/>
    <n v="1357157965"/>
    <b v="0"/>
    <n v="28"/>
    <b v="1"/>
    <x v="4"/>
    <x v="15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x v="0"/>
    <s v="USD"/>
    <n v="1351801368"/>
    <n v="1349209368"/>
    <b v="0"/>
    <n v="721"/>
    <b v="1"/>
    <x v="4"/>
    <x v="15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x v="5"/>
    <s v="CAD"/>
    <n v="1443127082"/>
    <n v="1440535082"/>
    <b v="0"/>
    <n v="50"/>
    <b v="1"/>
    <x v="4"/>
    <x v="15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x v="0"/>
    <s v="USD"/>
    <n v="1362814119"/>
    <n v="1360222119"/>
    <b v="0"/>
    <n v="73"/>
    <b v="1"/>
    <x v="4"/>
    <x v="15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x v="0"/>
    <s v="USD"/>
    <n v="1338579789"/>
    <n v="1335987789"/>
    <b v="0"/>
    <n v="27"/>
    <b v="1"/>
    <x v="4"/>
    <x v="15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x v="0"/>
    <s v="USD"/>
    <n v="1334556624"/>
    <n v="1333001424"/>
    <b v="0"/>
    <n v="34"/>
    <b v="1"/>
    <x v="4"/>
    <x v="15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s v="successful"/>
    <x v="0"/>
    <s v="USD"/>
    <n v="1384580373"/>
    <n v="1381984773"/>
    <b v="0"/>
    <n v="7"/>
    <b v="1"/>
    <x v="4"/>
    <x v="15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x v="0"/>
    <s v="USD"/>
    <n v="1333771200"/>
    <n v="1328649026"/>
    <b v="0"/>
    <n v="24"/>
    <b v="1"/>
    <x v="4"/>
    <x v="15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s v="successful"/>
    <x v="1"/>
    <s v="GBP"/>
    <n v="1397516400"/>
    <n v="1396524644"/>
    <b v="0"/>
    <n v="15"/>
    <b v="1"/>
    <x v="4"/>
    <x v="15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x v="0"/>
    <s v="USD"/>
    <n v="1334424960"/>
    <n v="1329442510"/>
    <b v="0"/>
    <n v="72"/>
    <b v="1"/>
    <x v="4"/>
    <x v="15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x v="0"/>
    <s v="USD"/>
    <n v="1397113140"/>
    <n v="1395168625"/>
    <b v="0"/>
    <n v="120"/>
    <b v="1"/>
    <x v="4"/>
    <x v="15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x v="0"/>
    <s v="USD"/>
    <n v="1383526800"/>
    <n v="1380650177"/>
    <b v="0"/>
    <n v="123"/>
    <b v="1"/>
    <x v="4"/>
    <x v="15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x v="0"/>
    <s v="USD"/>
    <n v="1431719379"/>
    <n v="1429127379"/>
    <b v="0"/>
    <n v="1"/>
    <b v="1"/>
    <x v="4"/>
    <x v="15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x v="0"/>
    <s v="USD"/>
    <n v="1391713248"/>
    <n v="1389121248"/>
    <b v="0"/>
    <n v="24"/>
    <b v="1"/>
    <x v="4"/>
    <x v="15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s v="successful"/>
    <x v="0"/>
    <s v="USD"/>
    <n v="1331621940"/>
    <n v="1329671572"/>
    <b v="0"/>
    <n v="33"/>
    <b v="1"/>
    <x v="4"/>
    <x v="15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x v="0"/>
    <s v="USD"/>
    <n v="1437674545"/>
    <n v="1436464945"/>
    <b v="0"/>
    <n v="14"/>
    <b v="1"/>
    <x v="4"/>
    <x v="15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x v="0"/>
    <s v="USD"/>
    <n v="1446451200"/>
    <n v="1445539113"/>
    <b v="0"/>
    <n v="9"/>
    <b v="1"/>
    <x v="4"/>
    <x v="15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x v="0"/>
    <s v="USD"/>
    <n v="1346198400"/>
    <n v="1344281383"/>
    <b v="0"/>
    <n v="76"/>
    <b v="1"/>
    <x v="4"/>
    <x v="15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s v="successful"/>
    <x v="0"/>
    <s v="USD"/>
    <n v="1440004512"/>
    <n v="1437412512"/>
    <b v="0"/>
    <n v="19"/>
    <b v="1"/>
    <x v="4"/>
    <x v="15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s v="successful"/>
    <x v="0"/>
    <s v="USD"/>
    <n v="1374888436"/>
    <n v="1372296436"/>
    <b v="0"/>
    <n v="69"/>
    <b v="1"/>
    <x v="4"/>
    <x v="15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x v="0"/>
    <s v="USD"/>
    <n v="1461369600"/>
    <n v="1458748809"/>
    <b v="0"/>
    <n v="218"/>
    <b v="1"/>
    <x v="6"/>
    <x v="32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x v="0"/>
    <s v="USD"/>
    <n v="1327776847"/>
    <n v="1325184847"/>
    <b v="0"/>
    <n v="30"/>
    <b v="1"/>
    <x v="6"/>
    <x v="32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x v="5"/>
    <s v="CAD"/>
    <n v="1435418568"/>
    <n v="1432826568"/>
    <b v="0"/>
    <n v="100"/>
    <b v="1"/>
    <x v="6"/>
    <x v="32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x v="0"/>
    <s v="USD"/>
    <n v="1477767600"/>
    <n v="1475337675"/>
    <b v="0"/>
    <n v="296"/>
    <b v="1"/>
    <x v="6"/>
    <x v="32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x v="1"/>
    <s v="GBP"/>
    <n v="1411326015"/>
    <n v="1408734015"/>
    <b v="0"/>
    <n v="1204"/>
    <b v="1"/>
    <x v="6"/>
    <x v="32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x v="0"/>
    <s v="USD"/>
    <n v="1455253140"/>
    <n v="1452625822"/>
    <b v="0"/>
    <n v="321"/>
    <b v="1"/>
    <x v="6"/>
    <x v="32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x v="1"/>
    <s v="GBP"/>
    <n v="1384374155"/>
    <n v="1381778555"/>
    <b v="0"/>
    <n v="301"/>
    <b v="1"/>
    <x v="6"/>
    <x v="32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x v="12"/>
    <s v="EUR"/>
    <n v="1439707236"/>
    <n v="1437115236"/>
    <b v="0"/>
    <n v="144"/>
    <b v="1"/>
    <x v="6"/>
    <x v="32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x v="0"/>
    <s v="USD"/>
    <n v="1378180800"/>
    <n v="1375113391"/>
    <b v="0"/>
    <n v="539"/>
    <b v="1"/>
    <x v="6"/>
    <x v="32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x v="0"/>
    <s v="USD"/>
    <n v="1398460127"/>
    <n v="1395868127"/>
    <b v="0"/>
    <n v="498"/>
    <b v="1"/>
    <x v="6"/>
    <x v="32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s v="successful"/>
    <x v="0"/>
    <s v="USD"/>
    <n v="1372136400"/>
    <n v="1369864301"/>
    <b v="0"/>
    <n v="1113"/>
    <b v="1"/>
    <x v="6"/>
    <x v="32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s v="successful"/>
    <x v="0"/>
    <s v="USD"/>
    <n v="1405738800"/>
    <n v="1402945408"/>
    <b v="0"/>
    <n v="988"/>
    <b v="1"/>
    <x v="6"/>
    <x v="32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x v="1"/>
    <s v="GBP"/>
    <n v="1450051200"/>
    <n v="1448269539"/>
    <b v="0"/>
    <n v="391"/>
    <b v="1"/>
    <x v="6"/>
    <x v="32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x v="0"/>
    <s v="USD"/>
    <n v="1483645647"/>
    <n v="1481053647"/>
    <b v="0"/>
    <n v="28"/>
    <b v="1"/>
    <x v="6"/>
    <x v="32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s v="successful"/>
    <x v="5"/>
    <s v="CAD"/>
    <n v="1427585511"/>
    <n v="1424997111"/>
    <b v="0"/>
    <n v="147"/>
    <b v="1"/>
    <x v="6"/>
    <x v="32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x v="0"/>
    <s v="USD"/>
    <n v="1454338123"/>
    <n v="1451746123"/>
    <b v="0"/>
    <n v="680"/>
    <b v="1"/>
    <x v="6"/>
    <x v="32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s v="successful"/>
    <x v="0"/>
    <s v="USD"/>
    <n v="1415779140"/>
    <n v="1412294683"/>
    <b v="0"/>
    <n v="983"/>
    <b v="1"/>
    <x v="6"/>
    <x v="32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s v="successful"/>
    <x v="12"/>
    <s v="EUR"/>
    <n v="1489157716"/>
    <n v="1486565716"/>
    <b v="0"/>
    <n v="79"/>
    <b v="1"/>
    <x v="6"/>
    <x v="32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s v="successful"/>
    <x v="0"/>
    <s v="USD"/>
    <n v="1385870520"/>
    <n v="1382742014"/>
    <b v="0"/>
    <n v="426"/>
    <b v="1"/>
    <x v="6"/>
    <x v="32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x v="0"/>
    <s v="USD"/>
    <n v="1461354544"/>
    <n v="1458762544"/>
    <b v="0"/>
    <n v="96"/>
    <b v="1"/>
    <x v="6"/>
    <x v="32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x v="1"/>
    <s v="GBP"/>
    <n v="1488484300"/>
    <n v="1485892300"/>
    <b v="0"/>
    <n v="163"/>
    <b v="1"/>
    <x v="6"/>
    <x v="32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s v="successful"/>
    <x v="0"/>
    <s v="USD"/>
    <n v="1385521320"/>
    <n v="1382449733"/>
    <b v="0"/>
    <n v="2525"/>
    <b v="1"/>
    <x v="6"/>
    <x v="32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x v="0"/>
    <s v="USD"/>
    <n v="1489374000"/>
    <n v="1488823290"/>
    <b v="0"/>
    <n v="2035"/>
    <b v="1"/>
    <x v="6"/>
    <x v="32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x v="0"/>
    <s v="USD"/>
    <n v="1476649800"/>
    <n v="1475609946"/>
    <b v="0"/>
    <n v="290"/>
    <b v="1"/>
    <x v="6"/>
    <x v="32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x v="0"/>
    <s v="USD"/>
    <n v="1393005600"/>
    <n v="1390323617"/>
    <b v="0"/>
    <n v="1980"/>
    <b v="1"/>
    <x v="6"/>
    <x v="32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x v="1"/>
    <s v="GBP"/>
    <n v="1441393210"/>
    <n v="1438801210"/>
    <b v="0"/>
    <n v="57"/>
    <b v="1"/>
    <x v="6"/>
    <x v="32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s v="successful"/>
    <x v="0"/>
    <s v="USD"/>
    <n v="1438185565"/>
    <n v="1436975965"/>
    <b v="0"/>
    <n v="380"/>
    <b v="1"/>
    <x v="6"/>
    <x v="32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x v="1"/>
    <s v="GBP"/>
    <n v="1481749278"/>
    <n v="1479157278"/>
    <b v="0"/>
    <n v="128"/>
    <b v="1"/>
    <x v="6"/>
    <x v="32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s v="successful"/>
    <x v="0"/>
    <s v="USD"/>
    <n v="1364917965"/>
    <n v="1362329565"/>
    <b v="0"/>
    <n v="180"/>
    <b v="1"/>
    <x v="6"/>
    <x v="32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s v="successful"/>
    <x v="0"/>
    <s v="USD"/>
    <n v="1480727273"/>
    <n v="1478131673"/>
    <b v="0"/>
    <n v="571"/>
    <b v="1"/>
    <x v="6"/>
    <x v="32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s v="successful"/>
    <x v="0"/>
    <s v="USD"/>
    <n v="1408177077"/>
    <n v="1406362677"/>
    <b v="0"/>
    <n v="480"/>
    <b v="1"/>
    <x v="6"/>
    <x v="32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x v="3"/>
    <s v="EUR"/>
    <n v="1470469938"/>
    <n v="1469173938"/>
    <b v="0"/>
    <n v="249"/>
    <b v="1"/>
    <x v="6"/>
    <x v="32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x v="0"/>
    <s v="USD"/>
    <n v="1447862947"/>
    <n v="1445267347"/>
    <b v="0"/>
    <n v="84"/>
    <b v="1"/>
    <x v="6"/>
    <x v="32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s v="successful"/>
    <x v="0"/>
    <s v="USD"/>
    <n v="1485271968"/>
    <n v="1484667168"/>
    <b v="0"/>
    <n v="197"/>
    <b v="1"/>
    <x v="6"/>
    <x v="32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s v="successful"/>
    <x v="0"/>
    <s v="USD"/>
    <n v="1462661451"/>
    <n v="1460069451"/>
    <b v="0"/>
    <n v="271"/>
    <b v="1"/>
    <x v="6"/>
    <x v="32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s v="successful"/>
    <x v="1"/>
    <s v="GBP"/>
    <n v="1479811846"/>
    <n v="1478602246"/>
    <b v="0"/>
    <n v="50"/>
    <b v="1"/>
    <x v="6"/>
    <x v="32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x v="1"/>
    <s v="GBP"/>
    <n v="1466377200"/>
    <n v="1463351329"/>
    <b v="0"/>
    <n v="169"/>
    <b v="1"/>
    <x v="6"/>
    <x v="32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s v="successful"/>
    <x v="0"/>
    <s v="USD"/>
    <n v="1434045687"/>
    <n v="1431453687"/>
    <b v="0"/>
    <n v="205"/>
    <b v="1"/>
    <x v="6"/>
    <x v="32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s v="successful"/>
    <x v="1"/>
    <s v="GBP"/>
    <n v="1481224736"/>
    <n v="1480360736"/>
    <b v="0"/>
    <n v="206"/>
    <b v="1"/>
    <x v="6"/>
    <x v="32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s v="successful"/>
    <x v="0"/>
    <s v="USD"/>
    <n v="1395876250"/>
    <n v="1393287850"/>
    <b v="0"/>
    <n v="84"/>
    <b v="1"/>
    <x v="6"/>
    <x v="32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x v="2"/>
    <s v="AUD"/>
    <n v="1487093020"/>
    <n v="1485278620"/>
    <b v="0"/>
    <n v="210"/>
    <b v="1"/>
    <x v="6"/>
    <x v="32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s v="successful"/>
    <x v="0"/>
    <s v="USD"/>
    <n v="1416268800"/>
    <n v="1413295358"/>
    <b v="0"/>
    <n v="181"/>
    <b v="1"/>
    <x v="6"/>
    <x v="32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s v="successful"/>
    <x v="11"/>
    <s v="SEK"/>
    <n v="1422734313"/>
    <n v="1420919913"/>
    <b v="0"/>
    <n v="60"/>
    <b v="1"/>
    <x v="6"/>
    <x v="32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x v="0"/>
    <s v="USD"/>
    <n v="1463972400"/>
    <n v="1462543114"/>
    <b v="0"/>
    <n v="445"/>
    <b v="1"/>
    <x v="6"/>
    <x v="32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x v="1"/>
    <s v="GBP"/>
    <n v="1479846507"/>
    <n v="1479241707"/>
    <b v="0"/>
    <n v="17"/>
    <b v="1"/>
    <x v="6"/>
    <x v="32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s v="successful"/>
    <x v="0"/>
    <s v="USD"/>
    <n v="1461722400"/>
    <n v="1460235592"/>
    <b v="0"/>
    <n v="194"/>
    <b v="1"/>
    <x v="6"/>
    <x v="32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x v="0"/>
    <s v="USD"/>
    <n v="1419123600"/>
    <n v="1416945297"/>
    <b v="0"/>
    <n v="404"/>
    <b v="1"/>
    <x v="6"/>
    <x v="32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s v="successful"/>
    <x v="0"/>
    <s v="USD"/>
    <n v="1489283915"/>
    <n v="1486691915"/>
    <b v="0"/>
    <n v="194"/>
    <b v="1"/>
    <x v="6"/>
    <x v="32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x v="0"/>
    <s v="USD"/>
    <n v="1488862800"/>
    <n v="1486745663"/>
    <b v="0"/>
    <n v="902"/>
    <b v="1"/>
    <x v="6"/>
    <x v="32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x v="0"/>
    <s v="USD"/>
    <n v="1484085540"/>
    <n v="1482353513"/>
    <b v="0"/>
    <n v="1670"/>
    <b v="1"/>
    <x v="6"/>
    <x v="32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x v="0"/>
    <s v="USD"/>
    <n v="1481328004"/>
    <n v="1478736004"/>
    <b v="0"/>
    <n v="1328"/>
    <b v="1"/>
    <x v="6"/>
    <x v="32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s v="successful"/>
    <x v="0"/>
    <s v="USD"/>
    <n v="1449506836"/>
    <n v="1446914836"/>
    <b v="0"/>
    <n v="944"/>
    <b v="1"/>
    <x v="6"/>
    <x v="32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x v="5"/>
    <s v="CAD"/>
    <n v="1489320642"/>
    <n v="1487164242"/>
    <b v="0"/>
    <n v="147"/>
    <b v="1"/>
    <x v="6"/>
    <x v="32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x v="0"/>
    <s v="USD"/>
    <n v="1393156857"/>
    <n v="1390564857"/>
    <b v="0"/>
    <n v="99"/>
    <b v="1"/>
    <x v="6"/>
    <x v="32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x v="1"/>
    <s v="GBP"/>
    <n v="1419259679"/>
    <n v="1416667679"/>
    <b v="0"/>
    <n v="79"/>
    <b v="1"/>
    <x v="6"/>
    <x v="32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x v="0"/>
    <s v="USD"/>
    <n v="1388936289"/>
    <n v="1386344289"/>
    <b v="0"/>
    <n v="75"/>
    <b v="1"/>
    <x v="6"/>
    <x v="32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s v="successful"/>
    <x v="0"/>
    <s v="USD"/>
    <n v="1330359423"/>
    <n v="1327767423"/>
    <b v="0"/>
    <n v="207"/>
    <b v="1"/>
    <x v="6"/>
    <x v="32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s v="successful"/>
    <x v="13"/>
    <s v="EUR"/>
    <n v="1451861940"/>
    <n v="1448902867"/>
    <b v="0"/>
    <n v="102"/>
    <b v="1"/>
    <x v="6"/>
    <x v="32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x v="0"/>
    <s v="USD"/>
    <n v="1423022400"/>
    <n v="1421436099"/>
    <b v="0"/>
    <n v="32"/>
    <b v="1"/>
    <x v="6"/>
    <x v="32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x v="0"/>
    <s v="USD"/>
    <n v="1442501991"/>
    <n v="1439909991"/>
    <b v="0"/>
    <n v="480"/>
    <b v="1"/>
    <x v="6"/>
    <x v="32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s v="successful"/>
    <x v="0"/>
    <s v="USD"/>
    <n v="1311576600"/>
    <n v="1306219897"/>
    <b v="0"/>
    <n v="11"/>
    <b v="1"/>
    <x v="4"/>
    <x v="11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s v="successful"/>
    <x v="0"/>
    <s v="USD"/>
    <n v="1452744686"/>
    <n v="1447560686"/>
    <b v="0"/>
    <n v="12"/>
    <b v="1"/>
    <x v="4"/>
    <x v="11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x v="0"/>
    <s v="USD"/>
    <n v="1336528804"/>
    <n v="1331348404"/>
    <b v="0"/>
    <n v="48"/>
    <b v="1"/>
    <x v="4"/>
    <x v="11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s v="successful"/>
    <x v="0"/>
    <s v="USD"/>
    <n v="1299902400"/>
    <n v="1297451245"/>
    <b v="0"/>
    <n v="59"/>
    <b v="1"/>
    <x v="4"/>
    <x v="11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x v="0"/>
    <s v="USD"/>
    <n v="1340944043"/>
    <n v="1338352043"/>
    <b v="0"/>
    <n v="79"/>
    <b v="1"/>
    <x v="4"/>
    <x v="11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s v="successful"/>
    <x v="0"/>
    <s v="USD"/>
    <n v="1378439940"/>
    <n v="1376003254"/>
    <b v="0"/>
    <n v="14"/>
    <b v="1"/>
    <x v="4"/>
    <x v="11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x v="0"/>
    <s v="USD"/>
    <n v="1403539260"/>
    <n v="1401724860"/>
    <b v="0"/>
    <n v="106"/>
    <b v="1"/>
    <x v="4"/>
    <x v="11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x v="0"/>
    <s v="USD"/>
    <n v="1340733600"/>
    <n v="1339098689"/>
    <b v="0"/>
    <n v="25"/>
    <b v="1"/>
    <x v="4"/>
    <x v="11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x v="0"/>
    <s v="USD"/>
    <n v="1386372120"/>
    <n v="1382659060"/>
    <b v="0"/>
    <n v="25"/>
    <b v="1"/>
    <x v="4"/>
    <x v="11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x v="0"/>
    <s v="USD"/>
    <n v="1259686800"/>
    <n v="1252908330"/>
    <b v="0"/>
    <n v="29"/>
    <b v="1"/>
    <x v="4"/>
    <x v="11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x v="0"/>
    <s v="USD"/>
    <n v="1335153600"/>
    <n v="1332199618"/>
    <b v="0"/>
    <n v="43"/>
    <b v="1"/>
    <x v="4"/>
    <x v="11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x v="0"/>
    <s v="USD"/>
    <n v="1334767476"/>
    <n v="1332175476"/>
    <b v="0"/>
    <n v="46"/>
    <b v="1"/>
    <x v="4"/>
    <x v="11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s v="successful"/>
    <x v="0"/>
    <s v="USD"/>
    <n v="1348545540"/>
    <n v="1346345999"/>
    <b v="0"/>
    <n v="27"/>
    <b v="1"/>
    <x v="4"/>
    <x v="11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x v="0"/>
    <s v="USD"/>
    <n v="1358702480"/>
    <n v="1356110480"/>
    <b v="0"/>
    <n v="112"/>
    <b v="1"/>
    <x v="4"/>
    <x v="11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x v="0"/>
    <s v="USD"/>
    <n v="1359240856"/>
    <n v="1356648856"/>
    <b v="0"/>
    <n v="34"/>
    <b v="1"/>
    <x v="4"/>
    <x v="11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s v="successful"/>
    <x v="0"/>
    <s v="USD"/>
    <n v="1330018426"/>
    <n v="1326994426"/>
    <b v="0"/>
    <n v="145"/>
    <b v="1"/>
    <x v="4"/>
    <x v="11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s v="successful"/>
    <x v="0"/>
    <s v="USD"/>
    <n v="1331697540"/>
    <n v="1328749249"/>
    <b v="0"/>
    <n v="19"/>
    <b v="1"/>
    <x v="4"/>
    <x v="11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s v="successful"/>
    <x v="0"/>
    <s v="USD"/>
    <n v="1395861033"/>
    <n v="1393272633"/>
    <b v="0"/>
    <n v="288"/>
    <b v="1"/>
    <x v="4"/>
    <x v="11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x v="0"/>
    <s v="USD"/>
    <n v="1296953209"/>
    <n v="1295657209"/>
    <b v="0"/>
    <n v="14"/>
    <b v="1"/>
    <x v="4"/>
    <x v="11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x v="0"/>
    <s v="USD"/>
    <n v="1340904416"/>
    <n v="1339694816"/>
    <b v="0"/>
    <n v="7"/>
    <b v="1"/>
    <x v="4"/>
    <x v="11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s v="successful"/>
    <x v="0"/>
    <s v="USD"/>
    <n v="1371785496"/>
    <n v="1369193496"/>
    <b v="1"/>
    <n v="211"/>
    <b v="1"/>
    <x v="4"/>
    <x v="14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x v="0"/>
    <s v="USD"/>
    <n v="1388473200"/>
    <n v="1385585434"/>
    <b v="1"/>
    <n v="85"/>
    <b v="1"/>
    <x v="4"/>
    <x v="14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x v="0"/>
    <s v="USD"/>
    <n v="1323747596"/>
    <n v="1320287996"/>
    <b v="1"/>
    <n v="103"/>
    <b v="1"/>
    <x v="4"/>
    <x v="14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x v="0"/>
    <s v="USD"/>
    <n v="1293857940"/>
    <n v="1290281691"/>
    <b v="1"/>
    <n v="113"/>
    <b v="1"/>
    <x v="4"/>
    <x v="14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x v="0"/>
    <s v="USD"/>
    <n v="1407520800"/>
    <n v="1405356072"/>
    <b v="1"/>
    <n v="167"/>
    <b v="1"/>
    <x v="4"/>
    <x v="14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x v="0"/>
    <s v="USD"/>
    <n v="1331352129"/>
    <n v="1328760129"/>
    <b v="1"/>
    <n v="73"/>
    <b v="1"/>
    <x v="4"/>
    <x v="14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x v="0"/>
    <s v="USD"/>
    <n v="1336245328"/>
    <n v="1333653333"/>
    <b v="1"/>
    <n v="75"/>
    <b v="1"/>
    <x v="4"/>
    <x v="14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x v="0"/>
    <s v="USD"/>
    <n v="1409274000"/>
    <n v="1406847996"/>
    <b v="1"/>
    <n v="614"/>
    <b v="1"/>
    <x v="4"/>
    <x v="14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x v="0"/>
    <s v="USD"/>
    <n v="1362872537"/>
    <n v="1359848537"/>
    <b v="1"/>
    <n v="107"/>
    <b v="1"/>
    <x v="4"/>
    <x v="14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x v="0"/>
    <s v="USD"/>
    <n v="1363889015"/>
    <n v="1361300615"/>
    <b v="1"/>
    <n v="1224"/>
    <b v="1"/>
    <x v="4"/>
    <x v="14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s v="successful"/>
    <x v="0"/>
    <s v="USD"/>
    <n v="1399421189"/>
    <n v="1396829189"/>
    <b v="1"/>
    <n v="104"/>
    <b v="1"/>
    <x v="4"/>
    <x v="14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s v="successful"/>
    <x v="0"/>
    <s v="USD"/>
    <n v="1397862000"/>
    <n v="1395155478"/>
    <b v="1"/>
    <n v="79"/>
    <b v="1"/>
    <x v="4"/>
    <x v="14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s v="successful"/>
    <x v="0"/>
    <s v="USD"/>
    <n v="1336086026"/>
    <n v="1333494026"/>
    <b v="1"/>
    <n v="157"/>
    <b v="1"/>
    <x v="4"/>
    <x v="14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x v="0"/>
    <s v="USD"/>
    <n v="1339074857"/>
    <n v="1336482857"/>
    <b v="1"/>
    <n v="50"/>
    <b v="1"/>
    <x v="4"/>
    <x v="14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s v="successful"/>
    <x v="0"/>
    <s v="USD"/>
    <n v="1336238743"/>
    <n v="1333646743"/>
    <b v="1"/>
    <n v="64"/>
    <b v="1"/>
    <x v="4"/>
    <x v="14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x v="0"/>
    <s v="USD"/>
    <n v="1260383040"/>
    <n v="1253726650"/>
    <b v="1"/>
    <n v="200"/>
    <b v="1"/>
    <x v="4"/>
    <x v="14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x v="0"/>
    <s v="USD"/>
    <n v="1266210000"/>
    <n v="1263474049"/>
    <b v="1"/>
    <n v="22"/>
    <b v="1"/>
    <x v="4"/>
    <x v="14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x v="0"/>
    <s v="USD"/>
    <n v="1253937540"/>
    <n v="1251214014"/>
    <b v="1"/>
    <n v="163"/>
    <b v="1"/>
    <x v="4"/>
    <x v="14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x v="0"/>
    <s v="USD"/>
    <n v="1387072685"/>
    <n v="1384480685"/>
    <b v="1"/>
    <n v="77"/>
    <b v="1"/>
    <x v="4"/>
    <x v="14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x v="0"/>
    <s v="USD"/>
    <n v="1396463800"/>
    <n v="1393443400"/>
    <b v="1"/>
    <n v="89"/>
    <b v="1"/>
    <x v="4"/>
    <x v="14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s v="live"/>
    <x v="15"/>
    <s v="EUR"/>
    <n v="1491282901"/>
    <n v="1488694501"/>
    <b v="0"/>
    <n v="64"/>
    <b v="0"/>
    <x v="7"/>
    <x v="33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x v="0"/>
    <s v="USD"/>
    <n v="1491769769"/>
    <n v="1489181369"/>
    <b v="0"/>
    <n v="4"/>
    <b v="0"/>
    <x v="7"/>
    <x v="33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s v="live"/>
    <x v="0"/>
    <s v="USD"/>
    <n v="1490033247"/>
    <n v="1489428447"/>
    <b v="0"/>
    <n v="4"/>
    <b v="0"/>
    <x v="7"/>
    <x v="33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s v="live"/>
    <x v="1"/>
    <s v="GBP"/>
    <n v="1490559285"/>
    <n v="1487970885"/>
    <b v="0"/>
    <n v="61"/>
    <b v="0"/>
    <x v="7"/>
    <x v="33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s v="live"/>
    <x v="0"/>
    <s v="USD"/>
    <n v="1490830331"/>
    <n v="1488241931"/>
    <b v="0"/>
    <n v="7"/>
    <b v="0"/>
    <x v="7"/>
    <x v="33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x v="0"/>
    <s v="USD"/>
    <n v="1493571600"/>
    <n v="1489106948"/>
    <b v="0"/>
    <n v="1"/>
    <b v="0"/>
    <x v="7"/>
    <x v="33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s v="successful"/>
    <x v="0"/>
    <s v="USD"/>
    <n v="1409090440"/>
    <n v="1406066440"/>
    <b v="1"/>
    <n v="3355"/>
    <b v="1"/>
    <x v="7"/>
    <x v="33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x v="0"/>
    <s v="USD"/>
    <n v="1434307537"/>
    <n v="1431715537"/>
    <b v="1"/>
    <n v="537"/>
    <b v="1"/>
    <x v="7"/>
    <x v="33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s v="successful"/>
    <x v="0"/>
    <s v="USD"/>
    <n v="1405609146"/>
    <n v="1403017146"/>
    <b v="1"/>
    <n v="125"/>
    <b v="1"/>
    <x v="7"/>
    <x v="33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x v="0"/>
    <s v="USD"/>
    <n v="1451001600"/>
    <n v="1448400943"/>
    <b v="1"/>
    <n v="163"/>
    <b v="1"/>
    <x v="7"/>
    <x v="33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s v="successful"/>
    <x v="0"/>
    <s v="USD"/>
    <n v="1408320490"/>
    <n v="1405728490"/>
    <b v="1"/>
    <n v="283"/>
    <b v="1"/>
    <x v="7"/>
    <x v="33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x v="0"/>
    <s v="USD"/>
    <n v="1423235071"/>
    <n v="1420643071"/>
    <b v="1"/>
    <n v="352"/>
    <b v="1"/>
    <x v="7"/>
    <x v="33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x v="0"/>
    <s v="USD"/>
    <n v="1401385800"/>
    <n v="1399563390"/>
    <b v="1"/>
    <n v="94"/>
    <b v="1"/>
    <x v="7"/>
    <x v="33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s v="successful"/>
    <x v="0"/>
    <s v="USD"/>
    <n v="1415208840"/>
    <n v="1412611498"/>
    <b v="1"/>
    <n v="67"/>
    <b v="1"/>
    <x v="7"/>
    <x v="33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x v="0"/>
    <s v="USD"/>
    <n v="1402494243"/>
    <n v="1399902243"/>
    <b v="1"/>
    <n v="221"/>
    <b v="1"/>
    <x v="7"/>
    <x v="33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x v="0"/>
    <s v="USD"/>
    <n v="1394316695"/>
    <n v="1390860695"/>
    <b v="1"/>
    <n v="2165"/>
    <b v="1"/>
    <x v="7"/>
    <x v="33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s v="successful"/>
    <x v="0"/>
    <s v="USD"/>
    <n v="1403796143"/>
    <n v="1401204143"/>
    <b v="1"/>
    <n v="179"/>
    <b v="1"/>
    <x v="7"/>
    <x v="33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x v="0"/>
    <s v="USD"/>
    <n v="1404077484"/>
    <n v="1401485484"/>
    <b v="1"/>
    <n v="123"/>
    <b v="1"/>
    <x v="7"/>
    <x v="33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x v="0"/>
    <s v="USD"/>
    <n v="1482134340"/>
    <n v="1479496309"/>
    <b v="1"/>
    <n v="1104"/>
    <b v="1"/>
    <x v="7"/>
    <x v="33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x v="0"/>
    <s v="USD"/>
    <n v="1477841138"/>
    <n v="1475249138"/>
    <b v="1"/>
    <n v="403"/>
    <b v="1"/>
    <x v="7"/>
    <x v="33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s v="canceled"/>
    <x v="0"/>
    <s v="USD"/>
    <n v="1436729504"/>
    <n v="1434137504"/>
    <b v="0"/>
    <n v="0"/>
    <b v="0"/>
    <x v="2"/>
    <x v="7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x v="0"/>
    <s v="USD"/>
    <n v="1412571600"/>
    <n v="1410799870"/>
    <b v="0"/>
    <n v="0"/>
    <b v="0"/>
    <x v="2"/>
    <x v="7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x v="0"/>
    <s v="USD"/>
    <n v="1452282420"/>
    <n v="1447962505"/>
    <b v="0"/>
    <n v="1"/>
    <b v="0"/>
    <x v="2"/>
    <x v="7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x v="5"/>
    <s v="CAD"/>
    <n v="1466789269"/>
    <n v="1464197269"/>
    <b v="0"/>
    <n v="1"/>
    <b v="0"/>
    <x v="2"/>
    <x v="7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x v="0"/>
    <s v="USD"/>
    <n v="1427845140"/>
    <n v="1424822556"/>
    <b v="0"/>
    <n v="0"/>
    <b v="0"/>
    <x v="2"/>
    <x v="7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s v="canceled"/>
    <x v="0"/>
    <s v="USD"/>
    <n v="1476731431"/>
    <n v="1472843431"/>
    <b v="0"/>
    <n v="3"/>
    <b v="0"/>
    <x v="2"/>
    <x v="7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x v="0"/>
    <s v="USD"/>
    <n v="1472135676"/>
    <n v="1469543676"/>
    <b v="0"/>
    <n v="1"/>
    <b v="0"/>
    <x v="2"/>
    <x v="7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x v="0"/>
    <s v="USD"/>
    <n v="1456006938"/>
    <n v="1450822938"/>
    <b v="0"/>
    <n v="5"/>
    <b v="0"/>
    <x v="2"/>
    <x v="7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x v="11"/>
    <s v="SEK"/>
    <n v="1439318228"/>
    <n v="1436812628"/>
    <b v="0"/>
    <n v="0"/>
    <b v="0"/>
    <x v="2"/>
    <x v="7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x v="17"/>
    <s v="EUR"/>
    <n v="1483474370"/>
    <n v="1480882370"/>
    <b v="0"/>
    <n v="0"/>
    <b v="0"/>
    <x v="2"/>
    <x v="7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s v="canceled"/>
    <x v="4"/>
    <s v="NZD"/>
    <n v="1430360739"/>
    <n v="1427768739"/>
    <b v="0"/>
    <n v="7"/>
    <b v="0"/>
    <x v="2"/>
    <x v="7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x v="0"/>
    <s v="USD"/>
    <n v="1433603552"/>
    <n v="1428419552"/>
    <b v="0"/>
    <n v="0"/>
    <b v="0"/>
    <x v="2"/>
    <x v="7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x v="0"/>
    <s v="USD"/>
    <n v="1429632822"/>
    <n v="1428596022"/>
    <b v="0"/>
    <n v="0"/>
    <b v="0"/>
    <x v="2"/>
    <x v="7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s v="canceled"/>
    <x v="0"/>
    <s v="USD"/>
    <n v="1420910460"/>
    <n v="1415726460"/>
    <b v="0"/>
    <n v="1"/>
    <b v="0"/>
    <x v="2"/>
    <x v="7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s v="canceled"/>
    <x v="2"/>
    <s v="AUD"/>
    <n v="1430604136"/>
    <n v="1428012136"/>
    <b v="0"/>
    <n v="2"/>
    <b v="0"/>
    <x v="2"/>
    <x v="7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s v="canceled"/>
    <x v="9"/>
    <s v="EUR"/>
    <n v="1433530104"/>
    <n v="1430938104"/>
    <b v="0"/>
    <n v="0"/>
    <b v="0"/>
    <x v="2"/>
    <x v="7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s v="canceled"/>
    <x v="1"/>
    <s v="GBP"/>
    <n v="1445093578"/>
    <n v="1442501578"/>
    <b v="0"/>
    <n v="0"/>
    <b v="0"/>
    <x v="2"/>
    <x v="7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x v="1"/>
    <s v="GBP"/>
    <n v="1422664740"/>
    <n v="1417818036"/>
    <b v="0"/>
    <n v="0"/>
    <b v="0"/>
    <x v="2"/>
    <x v="7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x v="0"/>
    <s v="USD"/>
    <n v="1438616124"/>
    <n v="1433432124"/>
    <b v="0"/>
    <n v="3"/>
    <b v="0"/>
    <x v="2"/>
    <x v="7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s v="canceled"/>
    <x v="5"/>
    <s v="CAD"/>
    <n v="1454864280"/>
    <n v="1452272280"/>
    <b v="0"/>
    <n v="1"/>
    <b v="0"/>
    <x v="2"/>
    <x v="7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x v="5"/>
    <s v="CAD"/>
    <n v="1462053600"/>
    <n v="1459975008"/>
    <b v="0"/>
    <n v="0"/>
    <b v="0"/>
    <x v="2"/>
    <x v="7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s v="canceled"/>
    <x v="0"/>
    <s v="USD"/>
    <n v="1418315470"/>
    <n v="1415723470"/>
    <b v="0"/>
    <n v="2"/>
    <b v="0"/>
    <x v="2"/>
    <x v="7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x v="0"/>
    <s v="USD"/>
    <n v="1451348200"/>
    <n v="1447460200"/>
    <b v="0"/>
    <n v="0"/>
    <b v="0"/>
    <x v="2"/>
    <x v="7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s v="canceled"/>
    <x v="0"/>
    <s v="USD"/>
    <n v="1445898356"/>
    <n v="1441146356"/>
    <b v="0"/>
    <n v="0"/>
    <b v="0"/>
    <x v="2"/>
    <x v="7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x v="13"/>
    <s v="EUR"/>
    <n v="1453071600"/>
    <n v="1449596425"/>
    <b v="0"/>
    <n v="0"/>
    <b v="0"/>
    <x v="2"/>
    <x v="7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x v="1"/>
    <s v="GBP"/>
    <n v="1445431533"/>
    <n v="1442839533"/>
    <b v="0"/>
    <n v="27"/>
    <b v="0"/>
    <x v="2"/>
    <x v="7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x v="0"/>
    <s v="USD"/>
    <n v="1461622616"/>
    <n v="1456442216"/>
    <b v="0"/>
    <n v="14"/>
    <b v="0"/>
    <x v="2"/>
    <x v="7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x v="0"/>
    <s v="USD"/>
    <n v="1429028365"/>
    <n v="1425143965"/>
    <b v="0"/>
    <n v="2"/>
    <b v="0"/>
    <x v="2"/>
    <x v="7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x v="0"/>
    <s v="USD"/>
    <n v="1455132611"/>
    <n v="1452540611"/>
    <b v="0"/>
    <n v="0"/>
    <b v="0"/>
    <x v="2"/>
    <x v="7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x v="0"/>
    <s v="USD"/>
    <n v="1418877141"/>
    <n v="1416285141"/>
    <b v="0"/>
    <n v="4"/>
    <b v="0"/>
    <x v="2"/>
    <x v="7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x v="0"/>
    <s v="USD"/>
    <n v="1435257596"/>
    <n v="1432665596"/>
    <b v="0"/>
    <n v="0"/>
    <b v="0"/>
    <x v="2"/>
    <x v="7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x v="2"/>
    <s v="AUD"/>
    <n v="1429839571"/>
    <n v="1427247571"/>
    <b v="0"/>
    <n v="6"/>
    <b v="0"/>
    <x v="2"/>
    <x v="7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s v="canceled"/>
    <x v="11"/>
    <s v="SEK"/>
    <n v="1440863624"/>
    <n v="1438271624"/>
    <b v="0"/>
    <n v="1"/>
    <b v="0"/>
    <x v="2"/>
    <x v="7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x v="0"/>
    <s v="USD"/>
    <n v="1423772060"/>
    <n v="1421180060"/>
    <b v="0"/>
    <n v="1"/>
    <b v="0"/>
    <x v="2"/>
    <x v="7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x v="0"/>
    <s v="USD"/>
    <n v="1473451437"/>
    <n v="1470859437"/>
    <b v="0"/>
    <n v="0"/>
    <b v="0"/>
    <x v="2"/>
    <x v="7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s v="canceled"/>
    <x v="0"/>
    <s v="USD"/>
    <n v="1449785566"/>
    <n v="1447193566"/>
    <b v="0"/>
    <n v="4"/>
    <b v="0"/>
    <x v="2"/>
    <x v="7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x v="5"/>
    <s v="CAD"/>
    <n v="1480110783"/>
    <n v="1477515183"/>
    <b v="0"/>
    <n v="0"/>
    <b v="0"/>
    <x v="2"/>
    <x v="7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s v="canceled"/>
    <x v="0"/>
    <s v="USD"/>
    <n v="1440548330"/>
    <n v="1438042730"/>
    <b v="0"/>
    <n v="0"/>
    <b v="0"/>
    <x v="2"/>
    <x v="7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s v="canceled"/>
    <x v="0"/>
    <s v="USD"/>
    <n v="1444004616"/>
    <n v="1440116616"/>
    <b v="0"/>
    <n v="0"/>
    <b v="0"/>
    <x v="2"/>
    <x v="7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x v="0"/>
    <s v="USD"/>
    <n v="1443726142"/>
    <n v="1441134142"/>
    <b v="0"/>
    <n v="3"/>
    <b v="0"/>
    <x v="2"/>
    <x v="7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s v="canceled"/>
    <x v="0"/>
    <s v="USD"/>
    <n v="1428704848"/>
    <n v="1426112848"/>
    <b v="0"/>
    <n v="7"/>
    <b v="0"/>
    <x v="2"/>
    <x v="7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x v="0"/>
    <s v="USD"/>
    <n v="1438662603"/>
    <n v="1436502603"/>
    <b v="0"/>
    <n v="2"/>
    <b v="0"/>
    <x v="2"/>
    <x v="7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x v="4"/>
    <s v="NZD"/>
    <n v="1424568107"/>
    <n v="1421976107"/>
    <b v="0"/>
    <n v="3"/>
    <b v="0"/>
    <x v="2"/>
    <x v="7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x v="0"/>
    <s v="USD"/>
    <n v="1415932643"/>
    <n v="1413337043"/>
    <b v="0"/>
    <n v="8"/>
    <b v="0"/>
    <x v="2"/>
    <x v="7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x v="0"/>
    <s v="USD"/>
    <n v="1438793432"/>
    <n v="1436201432"/>
    <b v="0"/>
    <n v="7"/>
    <b v="0"/>
    <x v="2"/>
    <x v="7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s v="canceled"/>
    <x v="5"/>
    <s v="CAD"/>
    <n v="1420920424"/>
    <n v="1415736424"/>
    <b v="0"/>
    <n v="0"/>
    <b v="0"/>
    <x v="2"/>
    <x v="7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x v="0"/>
    <s v="USD"/>
    <n v="1469199740"/>
    <n v="1465311740"/>
    <b v="0"/>
    <n v="3"/>
    <b v="0"/>
    <x v="2"/>
    <x v="7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x v="0"/>
    <s v="USD"/>
    <n v="1421350140"/>
    <n v="1418761759"/>
    <b v="0"/>
    <n v="8"/>
    <b v="0"/>
    <x v="2"/>
    <x v="7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x v="6"/>
    <s v="EUR"/>
    <n v="1437861540"/>
    <n v="1435160452"/>
    <b v="0"/>
    <n v="1"/>
    <b v="0"/>
    <x v="2"/>
    <x v="7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x v="2"/>
    <s v="AUD"/>
    <n v="1420352264"/>
    <n v="1416896264"/>
    <b v="0"/>
    <n v="0"/>
    <b v="0"/>
    <x v="2"/>
    <x v="7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s v="canceled"/>
    <x v="0"/>
    <s v="USD"/>
    <n v="1427825044"/>
    <n v="1425236644"/>
    <b v="0"/>
    <n v="1"/>
    <b v="0"/>
    <x v="2"/>
    <x v="7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x v="0"/>
    <s v="USD"/>
    <n v="1446087223"/>
    <n v="1443495223"/>
    <b v="0"/>
    <n v="0"/>
    <b v="0"/>
    <x v="2"/>
    <x v="7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s v="canceled"/>
    <x v="0"/>
    <s v="USD"/>
    <n v="1439048017"/>
    <n v="1436456017"/>
    <b v="0"/>
    <n v="1"/>
    <b v="0"/>
    <x v="2"/>
    <x v="7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x v="17"/>
    <s v="EUR"/>
    <n v="1424940093"/>
    <n v="1422348093"/>
    <b v="0"/>
    <n v="2"/>
    <b v="0"/>
    <x v="2"/>
    <x v="7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s v="canceled"/>
    <x v="0"/>
    <s v="USD"/>
    <n v="1484038620"/>
    <n v="1481597687"/>
    <b v="0"/>
    <n v="0"/>
    <b v="0"/>
    <x v="2"/>
    <x v="7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x v="16"/>
    <s v="CHF"/>
    <n v="1444940558"/>
    <n v="1442348558"/>
    <b v="0"/>
    <n v="1"/>
    <b v="0"/>
    <x v="2"/>
    <x v="7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x v="0"/>
    <s v="USD"/>
    <n v="1420233256"/>
    <n v="1417641256"/>
    <b v="0"/>
    <n v="0"/>
    <b v="0"/>
    <x v="2"/>
    <x v="7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s v="canceled"/>
    <x v="0"/>
    <s v="USD"/>
    <n v="1435874384"/>
    <n v="1433282384"/>
    <b v="0"/>
    <n v="0"/>
    <b v="0"/>
    <x v="2"/>
    <x v="7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x v="11"/>
    <s v="SEK"/>
    <n v="1418934506"/>
    <n v="1415910506"/>
    <b v="0"/>
    <n v="0"/>
    <b v="0"/>
    <x v="2"/>
    <x v="7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x v="2"/>
    <s v="AUD"/>
    <n v="1460615164"/>
    <n v="1458023164"/>
    <b v="0"/>
    <n v="0"/>
    <b v="0"/>
    <x v="2"/>
    <x v="7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x v="0"/>
    <s v="USD"/>
    <n v="1457207096"/>
    <n v="1452023096"/>
    <b v="0"/>
    <n v="9"/>
    <b v="0"/>
    <x v="7"/>
    <x v="19"/>
    <n v="1"/>
    <n v="22.33"/>
    <x v="2401"/>
    <d v="2016-03-05T19:44:56"/>
  </r>
  <r>
    <n v="2402"/>
    <s v="Cupcake Truck Unite"/>
    <s v="Small town, delicious treats, and a mobile truck"/>
    <n v="12000"/>
    <n v="52"/>
    <s v="failed"/>
    <x v="0"/>
    <s v="USD"/>
    <n v="1431533931"/>
    <n v="1428941931"/>
    <b v="0"/>
    <n v="1"/>
    <b v="0"/>
    <x v="7"/>
    <x v="19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x v="1"/>
    <s v="GBP"/>
    <n v="1459368658"/>
    <n v="1454188258"/>
    <b v="0"/>
    <n v="12"/>
    <b v="0"/>
    <x v="7"/>
    <x v="19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s v="failed"/>
    <x v="0"/>
    <s v="USD"/>
    <n v="1451782607"/>
    <n v="1449190607"/>
    <b v="0"/>
    <n v="0"/>
    <b v="0"/>
    <x v="7"/>
    <x v="19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s v="failed"/>
    <x v="0"/>
    <s v="USD"/>
    <n v="1472911375"/>
    <n v="1471096975"/>
    <b v="0"/>
    <n v="20"/>
    <b v="0"/>
    <x v="7"/>
    <x v="19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x v="0"/>
    <s v="USD"/>
    <n v="1421635190"/>
    <n v="1418179190"/>
    <b v="0"/>
    <n v="16"/>
    <b v="0"/>
    <x v="7"/>
    <x v="19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x v="0"/>
    <s v="USD"/>
    <n v="1428732000"/>
    <n v="1426772928"/>
    <b v="0"/>
    <n v="33"/>
    <b v="0"/>
    <x v="7"/>
    <x v="19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s v="failed"/>
    <x v="0"/>
    <s v="USD"/>
    <n v="1415247757"/>
    <n v="1412652157"/>
    <b v="0"/>
    <n v="2"/>
    <b v="0"/>
    <x v="7"/>
    <x v="19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s v="failed"/>
    <x v="0"/>
    <s v="USD"/>
    <n v="1439931675"/>
    <n v="1437339675"/>
    <b v="0"/>
    <n v="6"/>
    <b v="0"/>
    <x v="7"/>
    <x v="19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x v="2"/>
    <s v="AUD"/>
    <n v="1441619275"/>
    <n v="1439027275"/>
    <b v="0"/>
    <n v="0"/>
    <b v="0"/>
    <x v="7"/>
    <x v="19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s v="failed"/>
    <x v="0"/>
    <s v="USD"/>
    <n v="1440524082"/>
    <n v="1437932082"/>
    <b v="0"/>
    <n v="3"/>
    <b v="0"/>
    <x v="7"/>
    <x v="19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x v="6"/>
    <s v="EUR"/>
    <n v="1480185673"/>
    <n v="1476294073"/>
    <b v="0"/>
    <n v="0"/>
    <b v="0"/>
    <x v="7"/>
    <x v="19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s v="failed"/>
    <x v="0"/>
    <s v="USD"/>
    <n v="1401579000"/>
    <n v="1398911882"/>
    <b v="0"/>
    <n v="3"/>
    <b v="0"/>
    <x v="7"/>
    <x v="19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x v="0"/>
    <s v="USD"/>
    <n v="1440215940"/>
    <n v="1436805660"/>
    <b v="0"/>
    <n v="13"/>
    <b v="0"/>
    <x v="7"/>
    <x v="19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s v="failed"/>
    <x v="0"/>
    <s v="USD"/>
    <n v="1468615346"/>
    <n v="1466023346"/>
    <b v="0"/>
    <n v="6"/>
    <b v="0"/>
    <x v="7"/>
    <x v="19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x v="0"/>
    <s v="USD"/>
    <n v="1426345200"/>
    <n v="1421343743"/>
    <b v="0"/>
    <n v="1"/>
    <b v="0"/>
    <x v="7"/>
    <x v="19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x v="0"/>
    <s v="USD"/>
    <n v="1407705187"/>
    <n v="1405113187"/>
    <b v="0"/>
    <n v="0"/>
    <b v="0"/>
    <x v="7"/>
    <x v="19"/>
    <n v="0"/>
    <n v="0"/>
    <x v="2417"/>
    <d v="2014-08-10T21:13:07"/>
  </r>
  <r>
    <n v="2418"/>
    <s v="Mexican food truck"/>
    <s v="I want to start my food truck business."/>
    <n v="25000"/>
    <n v="5"/>
    <s v="failed"/>
    <x v="0"/>
    <s v="USD"/>
    <n v="1427225644"/>
    <n v="1422045244"/>
    <b v="0"/>
    <n v="5"/>
    <b v="0"/>
    <x v="7"/>
    <x v="19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x v="0"/>
    <s v="USD"/>
    <n v="1424281389"/>
    <n v="1419097389"/>
    <b v="0"/>
    <n v="0"/>
    <b v="0"/>
    <x v="7"/>
    <x v="19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x v="0"/>
    <s v="USD"/>
    <n v="1415583695"/>
    <n v="1410396095"/>
    <b v="0"/>
    <n v="36"/>
    <b v="0"/>
    <x v="7"/>
    <x v="19"/>
    <n v="15"/>
    <n v="69.47"/>
    <x v="2420"/>
    <d v="2014-11-10T01:41:35"/>
  </r>
  <r>
    <n v="2421"/>
    <s v="hot dog cart"/>
    <s v="help me start Merrill's first hot dog cart in this empty lot"/>
    <n v="6000"/>
    <n v="1"/>
    <s v="failed"/>
    <x v="0"/>
    <s v="USD"/>
    <n v="1424536196"/>
    <n v="1421944196"/>
    <b v="0"/>
    <n v="1"/>
    <b v="0"/>
    <x v="7"/>
    <x v="19"/>
    <n v="0"/>
    <n v="1"/>
    <x v="2421"/>
    <d v="2015-02-21T16:29:56"/>
  </r>
  <r>
    <n v="2422"/>
    <s v="Help starting a family owned food truck"/>
    <s v="Family owned business serving BBQ and seafood to the public"/>
    <n v="500"/>
    <n v="1"/>
    <s v="failed"/>
    <x v="0"/>
    <s v="USD"/>
    <n v="1426091036"/>
    <n v="1423502636"/>
    <b v="0"/>
    <n v="1"/>
    <b v="0"/>
    <x v="7"/>
    <x v="19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s v="failed"/>
    <x v="0"/>
    <s v="USD"/>
    <n v="1420044890"/>
    <n v="1417452890"/>
    <b v="0"/>
    <n v="1"/>
    <b v="0"/>
    <x v="7"/>
    <x v="19"/>
    <n v="0"/>
    <n v="8"/>
    <x v="2423"/>
    <d v="2014-12-31T16:54:50"/>
  </r>
  <r>
    <n v="2424"/>
    <s v="Lily and Memphs"/>
    <s v="Great and creative food from the heart in the form of a sweet food truck!"/>
    <n v="25000"/>
    <n v="310"/>
    <s v="failed"/>
    <x v="0"/>
    <s v="USD"/>
    <n v="1414445108"/>
    <n v="1411853108"/>
    <b v="0"/>
    <n v="9"/>
    <b v="0"/>
    <x v="7"/>
    <x v="19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x v="0"/>
    <s v="USD"/>
    <n v="1464386640"/>
    <n v="1463090149"/>
    <b v="0"/>
    <n v="1"/>
    <b v="0"/>
    <x v="7"/>
    <x v="19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s v="failed"/>
    <x v="0"/>
    <s v="USD"/>
    <n v="1439006692"/>
    <n v="1433822692"/>
    <b v="0"/>
    <n v="0"/>
    <b v="0"/>
    <x v="7"/>
    <x v="19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s v="failed"/>
    <x v="0"/>
    <s v="USD"/>
    <n v="1458715133"/>
    <n v="1455262733"/>
    <b v="0"/>
    <n v="1"/>
    <b v="0"/>
    <x v="7"/>
    <x v="19"/>
    <n v="0"/>
    <n v="1"/>
    <x v="2427"/>
    <d v="2016-03-23T06:38:53"/>
  </r>
  <r>
    <n v="2428"/>
    <s v="Premium Burgers"/>
    <s v="From Moo 2 You! We want to offer premium burgers to a taco flooded environment."/>
    <n v="35000"/>
    <n v="1"/>
    <s v="failed"/>
    <x v="0"/>
    <s v="USD"/>
    <n v="1426182551"/>
    <n v="1423594151"/>
    <b v="0"/>
    <n v="1"/>
    <b v="0"/>
    <x v="7"/>
    <x v="19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x v="10"/>
    <s v="NOK"/>
    <n v="1486313040"/>
    <n v="1483131966"/>
    <b v="0"/>
    <n v="4"/>
    <b v="0"/>
    <x v="7"/>
    <x v="19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x v="0"/>
    <s v="USD"/>
    <n v="1455246504"/>
    <n v="1452654504"/>
    <b v="0"/>
    <n v="2"/>
    <b v="0"/>
    <x v="7"/>
    <x v="19"/>
    <n v="1"/>
    <n v="10.5"/>
    <x v="2430"/>
    <d v="2016-02-12T03:08:24"/>
  </r>
  <r>
    <n v="2431"/>
    <s v="Murphy's good eatin'"/>
    <s v="Go to Colorado and run a food truck with homemade food of all kinds."/>
    <n v="100000"/>
    <n v="2"/>
    <s v="failed"/>
    <x v="0"/>
    <s v="USD"/>
    <n v="1467080613"/>
    <n v="1461896613"/>
    <b v="0"/>
    <n v="2"/>
    <b v="0"/>
    <x v="7"/>
    <x v="19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s v="failed"/>
    <x v="0"/>
    <s v="USD"/>
    <n v="1425791697"/>
    <n v="1423199697"/>
    <b v="0"/>
    <n v="2"/>
    <b v="0"/>
    <x v="7"/>
    <x v="19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x v="0"/>
    <s v="USD"/>
    <n v="1456608943"/>
    <n v="1454016943"/>
    <b v="0"/>
    <n v="0"/>
    <b v="0"/>
    <x v="7"/>
    <x v="19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x v="0"/>
    <s v="USD"/>
    <n v="1438662474"/>
    <n v="1435206474"/>
    <b v="0"/>
    <n v="2"/>
    <b v="0"/>
    <x v="7"/>
    <x v="19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x v="11"/>
    <s v="SEK"/>
    <n v="1444027186"/>
    <n v="1441435186"/>
    <b v="0"/>
    <n v="4"/>
    <b v="0"/>
    <x v="7"/>
    <x v="19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x v="5"/>
    <s v="CAD"/>
    <n v="1454078770"/>
    <n v="1448894770"/>
    <b v="0"/>
    <n v="2"/>
    <b v="0"/>
    <x v="7"/>
    <x v="19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s v="failed"/>
    <x v="0"/>
    <s v="USD"/>
    <n v="1426615200"/>
    <n v="1422400188"/>
    <b v="0"/>
    <n v="0"/>
    <b v="0"/>
    <x v="7"/>
    <x v="19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s v="failed"/>
    <x v="0"/>
    <s v="USD"/>
    <n v="1449529062"/>
    <n v="1444341462"/>
    <b v="0"/>
    <n v="1"/>
    <b v="0"/>
    <x v="7"/>
    <x v="19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x v="0"/>
    <s v="USD"/>
    <n v="1445197129"/>
    <n v="1442605129"/>
    <b v="0"/>
    <n v="0"/>
    <b v="0"/>
    <x v="7"/>
    <x v="19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s v="failed"/>
    <x v="18"/>
    <s v="EUR"/>
    <n v="1455399313"/>
    <n v="1452807313"/>
    <b v="0"/>
    <n v="2"/>
    <b v="0"/>
    <x v="7"/>
    <x v="19"/>
    <n v="0"/>
    <n v="5"/>
    <x v="2440"/>
    <d v="2016-02-13T21:35:13"/>
  </r>
  <r>
    <n v="2441"/>
    <s v="Bring Alchemy Pops to the People!"/>
    <s v="YOU can help Alchemy Pops POP up on a street near you!"/>
    <n v="7500"/>
    <n v="8091"/>
    <s v="successful"/>
    <x v="0"/>
    <s v="USD"/>
    <n v="1437627540"/>
    <n v="1435806054"/>
    <b v="0"/>
    <n v="109"/>
    <b v="1"/>
    <x v="7"/>
    <x v="33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s v="successful"/>
    <x v="0"/>
    <s v="USD"/>
    <n v="1426777228"/>
    <n v="1424188828"/>
    <b v="0"/>
    <n v="372"/>
    <b v="1"/>
    <x v="7"/>
    <x v="33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x v="0"/>
    <s v="USD"/>
    <n v="1408114822"/>
    <n v="1405522822"/>
    <b v="0"/>
    <n v="311"/>
    <b v="1"/>
    <x v="7"/>
    <x v="33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x v="0"/>
    <s v="USD"/>
    <n v="1464199591"/>
    <n v="1461607591"/>
    <b v="0"/>
    <n v="61"/>
    <b v="1"/>
    <x v="7"/>
    <x v="33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x v="0"/>
    <s v="USD"/>
    <n v="1443242021"/>
    <n v="1440650021"/>
    <b v="0"/>
    <n v="115"/>
    <b v="1"/>
    <x v="7"/>
    <x v="33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x v="0"/>
    <s v="USD"/>
    <n v="1480174071"/>
    <n v="1477578471"/>
    <b v="0"/>
    <n v="111"/>
    <b v="1"/>
    <x v="7"/>
    <x v="33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x v="0"/>
    <s v="USD"/>
    <n v="1478923200"/>
    <n v="1476184593"/>
    <b v="0"/>
    <n v="337"/>
    <b v="1"/>
    <x v="7"/>
    <x v="33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x v="0"/>
    <s v="USD"/>
    <n v="1472621760"/>
    <n v="1472110513"/>
    <b v="0"/>
    <n v="9"/>
    <b v="1"/>
    <x v="7"/>
    <x v="33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x v="0"/>
    <s v="USD"/>
    <n v="1417321515"/>
    <n v="1414725915"/>
    <b v="0"/>
    <n v="120"/>
    <b v="1"/>
    <x v="7"/>
    <x v="33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x v="0"/>
    <s v="USD"/>
    <n v="1414465860"/>
    <n v="1411177456"/>
    <b v="0"/>
    <n v="102"/>
    <b v="1"/>
    <x v="7"/>
    <x v="33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s v="successful"/>
    <x v="0"/>
    <s v="USD"/>
    <n v="1488750490"/>
    <n v="1487022490"/>
    <b v="0"/>
    <n v="186"/>
    <b v="1"/>
    <x v="7"/>
    <x v="33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x v="0"/>
    <s v="USD"/>
    <n v="1451430000"/>
    <n v="1448914500"/>
    <b v="0"/>
    <n v="15"/>
    <b v="1"/>
    <x v="7"/>
    <x v="33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x v="0"/>
    <s v="USD"/>
    <n v="1486053409"/>
    <n v="1483461409"/>
    <b v="0"/>
    <n v="67"/>
    <b v="1"/>
    <x v="7"/>
    <x v="33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x v="0"/>
    <s v="USD"/>
    <n v="1489207808"/>
    <n v="1486183808"/>
    <b v="0"/>
    <n v="130"/>
    <b v="1"/>
    <x v="7"/>
    <x v="33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s v="successful"/>
    <x v="0"/>
    <s v="USD"/>
    <n v="1461177950"/>
    <n v="1458758750"/>
    <b v="0"/>
    <n v="16"/>
    <b v="1"/>
    <x v="7"/>
    <x v="33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s v="successful"/>
    <x v="0"/>
    <s v="USD"/>
    <n v="1488063839"/>
    <n v="1485471839"/>
    <b v="0"/>
    <n v="67"/>
    <b v="1"/>
    <x v="7"/>
    <x v="33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s v="successful"/>
    <x v="0"/>
    <s v="USD"/>
    <n v="1458826056"/>
    <n v="1456237656"/>
    <b v="0"/>
    <n v="124"/>
    <b v="1"/>
    <x v="7"/>
    <x v="33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x v="0"/>
    <s v="USD"/>
    <n v="1465498800"/>
    <n v="1462481718"/>
    <b v="0"/>
    <n v="80"/>
    <b v="1"/>
    <x v="7"/>
    <x v="33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x v="0"/>
    <s v="USD"/>
    <n v="1458742685"/>
    <n v="1454858285"/>
    <b v="0"/>
    <n v="282"/>
    <b v="1"/>
    <x v="7"/>
    <x v="33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x v="0"/>
    <s v="USD"/>
    <n v="1483417020"/>
    <n v="1480480167"/>
    <b v="0"/>
    <n v="68"/>
    <b v="1"/>
    <x v="7"/>
    <x v="33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x v="0"/>
    <s v="USD"/>
    <n v="1317438000"/>
    <n v="1314577097"/>
    <b v="0"/>
    <n v="86"/>
    <b v="1"/>
    <x v="4"/>
    <x v="14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x v="0"/>
    <s v="USD"/>
    <n v="1342672096"/>
    <n v="1340944096"/>
    <b v="0"/>
    <n v="115"/>
    <b v="1"/>
    <x v="4"/>
    <x v="14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s v="successful"/>
    <x v="0"/>
    <s v="USD"/>
    <n v="1366138800"/>
    <n v="1362710425"/>
    <b v="0"/>
    <n v="75"/>
    <b v="1"/>
    <x v="4"/>
    <x v="14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s v="successful"/>
    <x v="5"/>
    <s v="CAD"/>
    <n v="1443641340"/>
    <n v="1441143397"/>
    <b v="0"/>
    <n v="43"/>
    <b v="1"/>
    <x v="4"/>
    <x v="14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s v="successful"/>
    <x v="0"/>
    <s v="USD"/>
    <n v="1348420548"/>
    <n v="1345828548"/>
    <b v="0"/>
    <n v="48"/>
    <b v="1"/>
    <x v="4"/>
    <x v="14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x v="0"/>
    <s v="USD"/>
    <n v="1368066453"/>
    <n v="1365474453"/>
    <b v="0"/>
    <n v="52"/>
    <b v="1"/>
    <x v="4"/>
    <x v="14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s v="successful"/>
    <x v="0"/>
    <s v="USD"/>
    <n v="1336669200"/>
    <n v="1335473931"/>
    <b v="0"/>
    <n v="43"/>
    <b v="1"/>
    <x v="4"/>
    <x v="14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s v="successful"/>
    <x v="0"/>
    <s v="USD"/>
    <n v="1351400400"/>
    <n v="1348285321"/>
    <b v="0"/>
    <n v="58"/>
    <b v="1"/>
    <x v="4"/>
    <x v="14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x v="0"/>
    <s v="USD"/>
    <n v="1297160329"/>
    <n v="1295000329"/>
    <b v="0"/>
    <n v="47"/>
    <b v="1"/>
    <x v="4"/>
    <x v="14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x v="0"/>
    <s v="USD"/>
    <n v="1337824055"/>
    <n v="1335232055"/>
    <b v="0"/>
    <n v="36"/>
    <b v="1"/>
    <x v="4"/>
    <x v="14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x v="0"/>
    <s v="USD"/>
    <n v="1327535392"/>
    <n v="1324079392"/>
    <b v="0"/>
    <n v="17"/>
    <b v="1"/>
    <x v="4"/>
    <x v="14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x v="0"/>
    <s v="USD"/>
    <n v="1283562180"/>
    <n v="1277433980"/>
    <b v="0"/>
    <n v="104"/>
    <b v="1"/>
    <x v="4"/>
    <x v="14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x v="0"/>
    <s v="USD"/>
    <n v="1352573869"/>
    <n v="1349978269"/>
    <b v="0"/>
    <n v="47"/>
    <b v="1"/>
    <x v="4"/>
    <x v="14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x v="0"/>
    <s v="USD"/>
    <n v="1286756176"/>
    <n v="1282868176"/>
    <b v="0"/>
    <n v="38"/>
    <b v="1"/>
    <x v="4"/>
    <x v="14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s v="successful"/>
    <x v="0"/>
    <s v="USD"/>
    <n v="1278799200"/>
    <n v="1273647255"/>
    <b v="0"/>
    <n v="81"/>
    <b v="1"/>
    <x v="4"/>
    <x v="14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s v="successful"/>
    <x v="0"/>
    <s v="USD"/>
    <n v="1415004770"/>
    <n v="1412149970"/>
    <b v="0"/>
    <n v="55"/>
    <b v="1"/>
    <x v="4"/>
    <x v="14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s v="successful"/>
    <x v="0"/>
    <s v="USD"/>
    <n v="1344789345"/>
    <n v="1340901345"/>
    <b v="0"/>
    <n v="41"/>
    <b v="1"/>
    <x v="4"/>
    <x v="14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x v="0"/>
    <s v="USD"/>
    <n v="1358117313"/>
    <n v="1355525313"/>
    <b v="0"/>
    <n v="79"/>
    <b v="1"/>
    <x v="4"/>
    <x v="14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s v="successful"/>
    <x v="0"/>
    <s v="USD"/>
    <n v="1343440800"/>
    <n v="1342545994"/>
    <b v="0"/>
    <n v="16"/>
    <b v="1"/>
    <x v="4"/>
    <x v="14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s v="successful"/>
    <x v="0"/>
    <s v="USD"/>
    <n v="1444516084"/>
    <n v="1439332084"/>
    <b v="0"/>
    <n v="8"/>
    <b v="1"/>
    <x v="4"/>
    <x v="14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x v="0"/>
    <s v="USD"/>
    <n v="1335799808"/>
    <n v="1333207808"/>
    <b v="0"/>
    <n v="95"/>
    <b v="1"/>
    <x v="4"/>
    <x v="14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x v="0"/>
    <s v="USD"/>
    <n v="1312224383"/>
    <n v="1308336383"/>
    <b v="0"/>
    <n v="25"/>
    <b v="1"/>
    <x v="4"/>
    <x v="14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s v="successful"/>
    <x v="0"/>
    <s v="USD"/>
    <n v="1335891603"/>
    <n v="1330711203"/>
    <b v="0"/>
    <n v="19"/>
    <b v="1"/>
    <x v="4"/>
    <x v="14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x v="0"/>
    <s v="USD"/>
    <n v="1316124003"/>
    <n v="1313532003"/>
    <b v="0"/>
    <n v="90"/>
    <b v="1"/>
    <x v="4"/>
    <x v="14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x v="0"/>
    <s v="USD"/>
    <n v="1318463879"/>
    <n v="1315439879"/>
    <b v="0"/>
    <n v="41"/>
    <b v="1"/>
    <x v="4"/>
    <x v="14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x v="0"/>
    <s v="USD"/>
    <n v="1335113976"/>
    <n v="1332521976"/>
    <b v="0"/>
    <n v="30"/>
    <b v="1"/>
    <x v="4"/>
    <x v="14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x v="0"/>
    <s v="USD"/>
    <n v="1338083997"/>
    <n v="1335491997"/>
    <b v="0"/>
    <n v="38"/>
    <b v="1"/>
    <x v="4"/>
    <x v="14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x v="0"/>
    <s v="USD"/>
    <n v="1321459908"/>
    <n v="1318864308"/>
    <b v="0"/>
    <n v="65"/>
    <b v="1"/>
    <x v="4"/>
    <x v="14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x v="0"/>
    <s v="USD"/>
    <n v="1368117239"/>
    <n v="1365525239"/>
    <b v="0"/>
    <n v="75"/>
    <b v="1"/>
    <x v="4"/>
    <x v="14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x v="0"/>
    <s v="USD"/>
    <n v="1340429276"/>
    <n v="1335245276"/>
    <b v="0"/>
    <n v="16"/>
    <b v="1"/>
    <x v="4"/>
    <x v="14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x v="0"/>
    <s v="USD"/>
    <n v="1295142660"/>
    <n v="1293739714"/>
    <b v="0"/>
    <n v="10"/>
    <b v="1"/>
    <x v="4"/>
    <x v="14"/>
    <n v="103"/>
    <n v="51.6"/>
    <x v="2491"/>
    <d v="2011-01-16T01:51:00"/>
  </r>
  <r>
    <n v="2492"/>
    <s v="SUPER NICE EP 2012"/>
    <s v="We're a band from Hawaii trying to produce our first EP and we need help!"/>
    <n v="600"/>
    <n v="750"/>
    <s v="successful"/>
    <x v="0"/>
    <s v="USD"/>
    <n v="1339840740"/>
    <n v="1335397188"/>
    <b v="0"/>
    <n v="27"/>
    <b v="1"/>
    <x v="4"/>
    <x v="14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x v="0"/>
    <s v="USD"/>
    <n v="1367208140"/>
    <n v="1363320140"/>
    <b v="0"/>
    <n v="259"/>
    <b v="1"/>
    <x v="4"/>
    <x v="14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x v="0"/>
    <s v="USD"/>
    <n v="1337786944"/>
    <n v="1335194944"/>
    <b v="0"/>
    <n v="39"/>
    <b v="1"/>
    <x v="4"/>
    <x v="14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x v="0"/>
    <s v="USD"/>
    <n v="1339022575"/>
    <n v="1336430575"/>
    <b v="0"/>
    <n v="42"/>
    <b v="1"/>
    <x v="4"/>
    <x v="14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s v="successful"/>
    <x v="0"/>
    <s v="USD"/>
    <n v="1364597692"/>
    <n v="1361577292"/>
    <b v="0"/>
    <n v="10"/>
    <b v="1"/>
    <x v="4"/>
    <x v="14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x v="0"/>
    <s v="USD"/>
    <n v="1312578338"/>
    <n v="1309986338"/>
    <b v="0"/>
    <n v="56"/>
    <b v="1"/>
    <x v="4"/>
    <x v="14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x v="0"/>
    <s v="USD"/>
    <n v="1422400387"/>
    <n v="1421190787"/>
    <b v="0"/>
    <n v="20"/>
    <b v="1"/>
    <x v="4"/>
    <x v="14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x v="0"/>
    <s v="USD"/>
    <n v="1356976800"/>
    <n v="1352820837"/>
    <b v="0"/>
    <n v="170"/>
    <b v="1"/>
    <x v="4"/>
    <x v="14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x v="0"/>
    <s v="USD"/>
    <n v="1340476375"/>
    <n v="1337884375"/>
    <b v="0"/>
    <n v="29"/>
    <b v="1"/>
    <x v="4"/>
    <x v="14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x v="5"/>
    <s v="CAD"/>
    <n v="1443379104"/>
    <n v="1440787104"/>
    <b v="0"/>
    <n v="7"/>
    <b v="0"/>
    <x v="7"/>
    <x v="34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s v="failed"/>
    <x v="0"/>
    <s v="USD"/>
    <n v="1411328918"/>
    <n v="1407440918"/>
    <b v="0"/>
    <n v="5"/>
    <b v="0"/>
    <x v="7"/>
    <x v="34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s v="failed"/>
    <x v="0"/>
    <s v="USD"/>
    <n v="1465333560"/>
    <n v="1462743308"/>
    <b v="0"/>
    <n v="0"/>
    <b v="0"/>
    <x v="7"/>
    <x v="34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s v="failed"/>
    <x v="0"/>
    <s v="USD"/>
    <n v="1416014534"/>
    <n v="1413418934"/>
    <b v="0"/>
    <n v="0"/>
    <b v="0"/>
    <x v="7"/>
    <x v="34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s v="failed"/>
    <x v="0"/>
    <s v="USD"/>
    <n v="1426292416"/>
    <n v="1423704016"/>
    <b v="0"/>
    <n v="0"/>
    <b v="0"/>
    <x v="7"/>
    <x v="34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s v="failed"/>
    <x v="1"/>
    <s v="GBP"/>
    <n v="1443906000"/>
    <n v="1441955269"/>
    <b v="0"/>
    <n v="2"/>
    <b v="0"/>
    <x v="7"/>
    <x v="34"/>
    <n v="1"/>
    <n v="15"/>
    <x v="2506"/>
    <d v="2015-10-03T21:00:00"/>
  </r>
  <r>
    <n v="2507"/>
    <s v="Help Cafe Talavera get a New Kitchen!"/>
    <s v="Unique dishes for a unique city!."/>
    <n v="42850"/>
    <n v="0"/>
    <s v="failed"/>
    <x v="0"/>
    <s v="USD"/>
    <n v="1431308704"/>
    <n v="1428716704"/>
    <b v="0"/>
    <n v="0"/>
    <b v="0"/>
    <x v="7"/>
    <x v="34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x v="0"/>
    <s v="USD"/>
    <n v="1408056634"/>
    <n v="1405464634"/>
    <b v="0"/>
    <n v="0"/>
    <b v="0"/>
    <x v="7"/>
    <x v="34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x v="1"/>
    <s v="GBP"/>
    <n v="1429554349"/>
    <n v="1424719549"/>
    <b v="0"/>
    <n v="28"/>
    <b v="0"/>
    <x v="7"/>
    <x v="34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x v="0"/>
    <s v="USD"/>
    <n v="1431647772"/>
    <n v="1426463772"/>
    <b v="0"/>
    <n v="2"/>
    <b v="0"/>
    <x v="7"/>
    <x v="34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s v="failed"/>
    <x v="1"/>
    <s v="GBP"/>
    <n v="1454323413"/>
    <n v="1451731413"/>
    <b v="0"/>
    <n v="0"/>
    <b v="0"/>
    <x v="7"/>
    <x v="34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s v="failed"/>
    <x v="0"/>
    <s v="USD"/>
    <n v="1418504561"/>
    <n v="1417208561"/>
    <b v="0"/>
    <n v="0"/>
    <b v="0"/>
    <x v="7"/>
    <x v="34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x v="12"/>
    <s v="EUR"/>
    <n v="1488067789"/>
    <n v="1482883789"/>
    <b v="0"/>
    <n v="0"/>
    <b v="0"/>
    <x v="7"/>
    <x v="34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s v="failed"/>
    <x v="0"/>
    <s v="USD"/>
    <n v="1408526477"/>
    <n v="1407057677"/>
    <b v="0"/>
    <n v="4"/>
    <b v="0"/>
    <x v="7"/>
    <x v="34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x v="0"/>
    <s v="USD"/>
    <n v="1424635753"/>
    <n v="1422043753"/>
    <b v="0"/>
    <n v="12"/>
    <b v="0"/>
    <x v="7"/>
    <x v="34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s v="failed"/>
    <x v="0"/>
    <s v="USD"/>
    <n v="1417279252"/>
    <n v="1414683652"/>
    <b v="0"/>
    <n v="0"/>
    <b v="0"/>
    <x v="7"/>
    <x v="34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s v="failed"/>
    <x v="5"/>
    <s v="CAD"/>
    <n v="1426788930"/>
    <n v="1424200530"/>
    <b v="0"/>
    <n v="33"/>
    <b v="0"/>
    <x v="7"/>
    <x v="34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s v="failed"/>
    <x v="0"/>
    <s v="USD"/>
    <n v="1415899228"/>
    <n v="1413303628"/>
    <b v="0"/>
    <n v="0"/>
    <b v="0"/>
    <x v="7"/>
    <x v="34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s v="failed"/>
    <x v="0"/>
    <s v="USD"/>
    <n v="1405741404"/>
    <n v="1403149404"/>
    <b v="0"/>
    <n v="4"/>
    <b v="0"/>
    <x v="7"/>
    <x v="34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x v="0"/>
    <s v="USD"/>
    <n v="1476559260"/>
    <n v="1472567085"/>
    <b v="0"/>
    <n v="0"/>
    <b v="0"/>
    <x v="7"/>
    <x v="34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x v="0"/>
    <s v="USD"/>
    <n v="1444778021"/>
    <n v="1442963621"/>
    <b v="0"/>
    <n v="132"/>
    <b v="1"/>
    <x v="4"/>
    <x v="35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x v="0"/>
    <s v="USD"/>
    <n v="1461336720"/>
    <n v="1459431960"/>
    <b v="0"/>
    <n v="27"/>
    <b v="1"/>
    <x v="4"/>
    <x v="35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s v="successful"/>
    <x v="0"/>
    <s v="USD"/>
    <n v="1416270292"/>
    <n v="1413674692"/>
    <b v="0"/>
    <n v="26"/>
    <b v="1"/>
    <x v="4"/>
    <x v="35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s v="successful"/>
    <x v="0"/>
    <s v="USD"/>
    <n v="1419136200"/>
    <n v="1416338557"/>
    <b v="0"/>
    <n v="43"/>
    <b v="1"/>
    <x v="4"/>
    <x v="35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s v="successful"/>
    <x v="0"/>
    <s v="USD"/>
    <n v="1340914571"/>
    <n v="1338322571"/>
    <b v="0"/>
    <n v="80"/>
    <b v="1"/>
    <x v="4"/>
    <x v="35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x v="0"/>
    <s v="USD"/>
    <n v="1418014740"/>
    <n v="1415585474"/>
    <b v="0"/>
    <n v="33"/>
    <b v="1"/>
    <x v="4"/>
    <x v="35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s v="successful"/>
    <x v="0"/>
    <s v="USD"/>
    <n v="1382068740"/>
    <n v="1380477691"/>
    <b v="0"/>
    <n v="71"/>
    <b v="1"/>
    <x v="4"/>
    <x v="35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s v="successful"/>
    <x v="1"/>
    <s v="GBP"/>
    <n v="1440068400"/>
    <n v="1438459303"/>
    <b v="0"/>
    <n v="81"/>
    <b v="1"/>
    <x v="4"/>
    <x v="35"/>
    <n v="107"/>
    <n v="52.96"/>
    <x v="2528"/>
    <d v="2015-08-20T11:00:00"/>
  </r>
  <r>
    <n v="2529"/>
    <s v="UrbanArias is DC's Contemporary Opera Company"/>
    <s v="Opera. Short. New."/>
    <n v="6000"/>
    <n v="6257"/>
    <s v="successful"/>
    <x v="0"/>
    <s v="USD"/>
    <n v="1332636975"/>
    <n v="1328752575"/>
    <b v="0"/>
    <n v="76"/>
    <b v="1"/>
    <x v="4"/>
    <x v="35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x v="0"/>
    <s v="USD"/>
    <n v="1429505400"/>
    <n v="1426711505"/>
    <b v="0"/>
    <n v="48"/>
    <b v="1"/>
    <x v="4"/>
    <x v="35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x v="0"/>
    <s v="USD"/>
    <n v="1439611140"/>
    <n v="1437668354"/>
    <b v="0"/>
    <n v="61"/>
    <b v="1"/>
    <x v="4"/>
    <x v="35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x v="0"/>
    <s v="USD"/>
    <n v="1345148566"/>
    <n v="1342556566"/>
    <b v="0"/>
    <n v="60"/>
    <b v="1"/>
    <x v="4"/>
    <x v="35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x v="0"/>
    <s v="USD"/>
    <n v="1362160868"/>
    <n v="1359568911"/>
    <b v="0"/>
    <n v="136"/>
    <b v="1"/>
    <x v="4"/>
    <x v="35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x v="0"/>
    <s v="USD"/>
    <n v="1262325600"/>
    <n v="1257871712"/>
    <b v="0"/>
    <n v="14"/>
    <b v="1"/>
    <x v="4"/>
    <x v="35"/>
    <n v="105"/>
    <n v="150"/>
    <x v="2534"/>
    <d v="2010-01-01T06:00:00"/>
  </r>
  <r>
    <n v="2535"/>
    <s v="Mark Hayes Requiem Recording"/>
    <s v="Mark Hayes: Requiem Recording"/>
    <n v="20000"/>
    <n v="20755"/>
    <s v="successful"/>
    <x v="0"/>
    <s v="USD"/>
    <n v="1417463945"/>
    <n v="1414781945"/>
    <b v="0"/>
    <n v="78"/>
    <b v="1"/>
    <x v="4"/>
    <x v="35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x v="0"/>
    <s v="USD"/>
    <n v="1375151566"/>
    <n v="1373337166"/>
    <b v="0"/>
    <n v="4"/>
    <b v="1"/>
    <x v="4"/>
    <x v="35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x v="0"/>
    <s v="USD"/>
    <n v="1312212855"/>
    <n v="1307028855"/>
    <b v="0"/>
    <n v="11"/>
    <b v="1"/>
    <x v="4"/>
    <x v="35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s v="successful"/>
    <x v="0"/>
    <s v="USD"/>
    <n v="1361681940"/>
    <n v="1359029661"/>
    <b v="0"/>
    <n v="185"/>
    <b v="1"/>
    <x v="4"/>
    <x v="35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s v="successful"/>
    <x v="0"/>
    <s v="USD"/>
    <n v="1422913152"/>
    <n v="1417729152"/>
    <b v="0"/>
    <n v="59"/>
    <b v="1"/>
    <x v="4"/>
    <x v="35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x v="0"/>
    <s v="USD"/>
    <n v="1319904721"/>
    <n v="1314720721"/>
    <b v="0"/>
    <n v="27"/>
    <b v="1"/>
    <x v="4"/>
    <x v="35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x v="1"/>
    <s v="GBP"/>
    <n v="1380192418"/>
    <n v="1375008418"/>
    <b v="0"/>
    <n v="63"/>
    <b v="1"/>
    <x v="4"/>
    <x v="35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s v="successful"/>
    <x v="0"/>
    <s v="USD"/>
    <n v="1380599940"/>
    <n v="1377252857"/>
    <b v="0"/>
    <n v="13"/>
    <b v="1"/>
    <x v="4"/>
    <x v="35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x v="0"/>
    <s v="USD"/>
    <n v="1293937200"/>
    <n v="1291257298"/>
    <b v="0"/>
    <n v="13"/>
    <b v="1"/>
    <x v="4"/>
    <x v="35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s v="successful"/>
    <x v="0"/>
    <s v="USD"/>
    <n v="1341750569"/>
    <n v="1339158569"/>
    <b v="0"/>
    <n v="57"/>
    <b v="1"/>
    <x v="4"/>
    <x v="35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x v="0"/>
    <s v="USD"/>
    <n v="1424997000"/>
    <n v="1421983138"/>
    <b v="0"/>
    <n v="61"/>
    <b v="1"/>
    <x v="4"/>
    <x v="35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x v="0"/>
    <s v="USD"/>
    <n v="1380949200"/>
    <n v="1378586179"/>
    <b v="0"/>
    <n v="65"/>
    <b v="1"/>
    <x v="4"/>
    <x v="35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x v="0"/>
    <s v="USD"/>
    <n v="1333560803"/>
    <n v="1330972403"/>
    <b v="0"/>
    <n v="134"/>
    <b v="1"/>
    <x v="4"/>
    <x v="35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x v="6"/>
    <s v="EUR"/>
    <n v="1475209620"/>
    <n v="1473087637"/>
    <b v="0"/>
    <n v="37"/>
    <b v="1"/>
    <x v="4"/>
    <x v="35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s v="successful"/>
    <x v="1"/>
    <s v="GBP"/>
    <n v="1370019600"/>
    <n v="1366999870"/>
    <b v="0"/>
    <n v="37"/>
    <b v="1"/>
    <x v="4"/>
    <x v="35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x v="0"/>
    <s v="USD"/>
    <n v="1444276740"/>
    <n v="1439392406"/>
    <b v="0"/>
    <n v="150"/>
    <b v="1"/>
    <x v="4"/>
    <x v="35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x v="0"/>
    <s v="USD"/>
    <n v="1332362880"/>
    <n v="1329890585"/>
    <b v="0"/>
    <n v="56"/>
    <b v="1"/>
    <x v="4"/>
    <x v="35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s v="successful"/>
    <x v="0"/>
    <s v="USD"/>
    <n v="1488741981"/>
    <n v="1486149981"/>
    <b v="0"/>
    <n v="18"/>
    <b v="1"/>
    <x v="4"/>
    <x v="35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x v="0"/>
    <s v="USD"/>
    <n v="1348202807"/>
    <n v="1343018807"/>
    <b v="0"/>
    <n v="60"/>
    <b v="1"/>
    <x v="4"/>
    <x v="35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x v="0"/>
    <s v="USD"/>
    <n v="1433131140"/>
    <n v="1430445163"/>
    <b v="0"/>
    <n v="67"/>
    <b v="1"/>
    <x v="4"/>
    <x v="35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x v="0"/>
    <s v="USD"/>
    <n v="1338219793"/>
    <n v="1335541393"/>
    <b v="0"/>
    <n v="35"/>
    <b v="1"/>
    <x v="4"/>
    <x v="35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x v="0"/>
    <s v="USD"/>
    <n v="1356392857"/>
    <n v="1352504857"/>
    <b v="0"/>
    <n v="34"/>
    <b v="1"/>
    <x v="4"/>
    <x v="35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s v="successful"/>
    <x v="1"/>
    <s v="GBP"/>
    <n v="1400176386"/>
    <n v="1397584386"/>
    <b v="0"/>
    <n v="36"/>
    <b v="1"/>
    <x v="4"/>
    <x v="35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s v="successful"/>
    <x v="2"/>
    <s v="AUD"/>
    <n v="1430488740"/>
    <n v="1427747906"/>
    <b v="0"/>
    <n v="18"/>
    <b v="1"/>
    <x v="4"/>
    <x v="35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x v="0"/>
    <s v="USD"/>
    <n v="1321385820"/>
    <n v="1318539484"/>
    <b v="0"/>
    <n v="25"/>
    <b v="1"/>
    <x v="4"/>
    <x v="35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x v="1"/>
    <s v="GBP"/>
    <n v="1425682174"/>
    <n v="1423090174"/>
    <b v="0"/>
    <n v="21"/>
    <b v="1"/>
    <x v="4"/>
    <x v="35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x v="5"/>
    <s v="CAD"/>
    <n v="1444740089"/>
    <n v="1442148089"/>
    <b v="0"/>
    <n v="0"/>
    <b v="0"/>
    <x v="7"/>
    <x v="19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x v="12"/>
    <s v="EUR"/>
    <n v="1476189339"/>
    <n v="1471005339"/>
    <b v="0"/>
    <n v="3"/>
    <b v="0"/>
    <x v="7"/>
    <x v="19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s v="canceled"/>
    <x v="0"/>
    <s v="USD"/>
    <n v="1438226451"/>
    <n v="1433042451"/>
    <b v="0"/>
    <n v="0"/>
    <b v="0"/>
    <x v="7"/>
    <x v="19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x v="5"/>
    <s v="CAD"/>
    <n v="1406854699"/>
    <n v="1404262699"/>
    <b v="0"/>
    <n v="0"/>
    <b v="0"/>
    <x v="7"/>
    <x v="19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s v="canceled"/>
    <x v="0"/>
    <s v="USD"/>
    <n v="1462827000"/>
    <n v="1457710589"/>
    <b v="0"/>
    <n v="1"/>
    <b v="0"/>
    <x v="7"/>
    <x v="19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x v="0"/>
    <s v="USD"/>
    <n v="1408663948"/>
    <n v="1406071948"/>
    <b v="0"/>
    <n v="0"/>
    <b v="0"/>
    <x v="7"/>
    <x v="19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x v="0"/>
    <s v="USD"/>
    <n v="1429823138"/>
    <n v="1427231138"/>
    <b v="0"/>
    <n v="2"/>
    <b v="0"/>
    <x v="7"/>
    <x v="19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x v="1"/>
    <s v="GBP"/>
    <n v="1472745594"/>
    <n v="1470153594"/>
    <b v="0"/>
    <n v="1"/>
    <b v="0"/>
    <x v="7"/>
    <x v="19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x v="0"/>
    <s v="USD"/>
    <n v="1442457112"/>
    <n v="1439865112"/>
    <b v="0"/>
    <n v="2"/>
    <b v="0"/>
    <x v="7"/>
    <x v="19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x v="0"/>
    <s v="USD"/>
    <n v="1486590035"/>
    <n v="1483998035"/>
    <b v="0"/>
    <n v="2"/>
    <b v="0"/>
    <x v="7"/>
    <x v="19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s v="canceled"/>
    <x v="2"/>
    <s v="AUD"/>
    <n v="1463645521"/>
    <n v="1458461521"/>
    <b v="0"/>
    <n v="4"/>
    <b v="0"/>
    <x v="7"/>
    <x v="19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s v="canceled"/>
    <x v="0"/>
    <s v="USD"/>
    <n v="1428893517"/>
    <n v="1426301517"/>
    <b v="0"/>
    <n v="0"/>
    <b v="0"/>
    <x v="7"/>
    <x v="19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x v="0"/>
    <s v="USD"/>
    <n v="1408803149"/>
    <n v="1404915149"/>
    <b v="0"/>
    <n v="0"/>
    <b v="0"/>
    <x v="7"/>
    <x v="19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x v="0"/>
    <s v="USD"/>
    <n v="1463600945"/>
    <n v="1461786545"/>
    <b v="0"/>
    <n v="0"/>
    <b v="0"/>
    <x v="7"/>
    <x v="19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s v="canceled"/>
    <x v="0"/>
    <s v="USD"/>
    <n v="1421030194"/>
    <n v="1418438194"/>
    <b v="0"/>
    <n v="0"/>
    <b v="0"/>
    <x v="7"/>
    <x v="19"/>
    <n v="0"/>
    <n v="0"/>
    <x v="2575"/>
    <d v="2015-01-12T02:36:34"/>
  </r>
  <r>
    <n v="2576"/>
    <s v="2 Go Fast Food (Canceled)"/>
    <s v="A New Twist with an American and Philippine fast food Mobile Trailer."/>
    <n v="10000"/>
    <n v="0"/>
    <s v="canceled"/>
    <x v="0"/>
    <s v="USD"/>
    <n v="1428707647"/>
    <n v="1424823247"/>
    <b v="0"/>
    <n v="0"/>
    <b v="0"/>
    <x v="7"/>
    <x v="19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x v="0"/>
    <s v="USD"/>
    <n v="1407181297"/>
    <n v="1405021297"/>
    <b v="0"/>
    <n v="0"/>
    <b v="0"/>
    <x v="7"/>
    <x v="19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x v="0"/>
    <s v="USD"/>
    <n v="1444410000"/>
    <n v="1440203579"/>
    <b v="0"/>
    <n v="0"/>
    <b v="0"/>
    <x v="7"/>
    <x v="19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x v="0"/>
    <s v="USD"/>
    <n v="1410810903"/>
    <n v="1405626903"/>
    <b v="0"/>
    <n v="12"/>
    <b v="0"/>
    <x v="7"/>
    <x v="19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x v="0"/>
    <s v="USD"/>
    <n v="1431745200"/>
    <n v="1429170603"/>
    <b v="0"/>
    <n v="2"/>
    <b v="0"/>
    <x v="7"/>
    <x v="19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s v="failed"/>
    <x v="0"/>
    <s v="USD"/>
    <n v="1447689898"/>
    <n v="1445094298"/>
    <b v="0"/>
    <n v="11"/>
    <b v="0"/>
    <x v="7"/>
    <x v="19"/>
    <n v="11"/>
    <n v="48.18"/>
    <x v="2581"/>
    <d v="2015-11-16T16:04:58"/>
  </r>
  <r>
    <n v="2582"/>
    <s v="Drunken Wings"/>
    <s v="The place where chicken meets liquor for the first time!"/>
    <n v="90000"/>
    <n v="1"/>
    <s v="failed"/>
    <x v="0"/>
    <s v="USD"/>
    <n v="1477784634"/>
    <n v="1475192634"/>
    <b v="0"/>
    <n v="1"/>
    <b v="0"/>
    <x v="7"/>
    <x v="19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s v="failed"/>
    <x v="0"/>
    <s v="USD"/>
    <n v="1426526880"/>
    <n v="1421346480"/>
    <b v="0"/>
    <n v="5"/>
    <b v="0"/>
    <x v="7"/>
    <x v="19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s v="failed"/>
    <x v="0"/>
    <s v="USD"/>
    <n v="1434341369"/>
    <n v="1431749369"/>
    <b v="0"/>
    <n v="0"/>
    <b v="0"/>
    <x v="7"/>
    <x v="19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x v="0"/>
    <s v="USD"/>
    <n v="1404601632"/>
    <n v="1402009632"/>
    <b v="0"/>
    <n v="1"/>
    <b v="0"/>
    <x v="7"/>
    <x v="19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s v="failed"/>
    <x v="1"/>
    <s v="GBP"/>
    <n v="1451030136"/>
    <n v="1448438136"/>
    <b v="0"/>
    <n v="1"/>
    <b v="0"/>
    <x v="7"/>
    <x v="19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x v="0"/>
    <s v="USD"/>
    <n v="1451491953"/>
    <n v="1448899953"/>
    <b v="0"/>
    <n v="6"/>
    <b v="0"/>
    <x v="7"/>
    <x v="19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x v="0"/>
    <s v="USD"/>
    <n v="1427807640"/>
    <n v="1423325626"/>
    <b v="0"/>
    <n v="8"/>
    <b v="0"/>
    <x v="7"/>
    <x v="19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x v="8"/>
    <s v="DKK"/>
    <n v="1458733927"/>
    <n v="1456145527"/>
    <b v="0"/>
    <n v="1"/>
    <b v="0"/>
    <x v="7"/>
    <x v="19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x v="2"/>
    <s v="AUD"/>
    <n v="1453817297"/>
    <n v="1453212497"/>
    <b v="0"/>
    <n v="0"/>
    <b v="0"/>
    <x v="7"/>
    <x v="19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s v="failed"/>
    <x v="0"/>
    <s v="USD"/>
    <n v="1457901924"/>
    <n v="1452721524"/>
    <b v="0"/>
    <n v="2"/>
    <b v="0"/>
    <x v="7"/>
    <x v="19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s v="failed"/>
    <x v="0"/>
    <s v="USD"/>
    <n v="1412536421"/>
    <n v="1409944421"/>
    <b v="0"/>
    <n v="1"/>
    <b v="0"/>
    <x v="7"/>
    <x v="19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x v="0"/>
    <s v="USD"/>
    <n v="1429993026"/>
    <n v="1427401026"/>
    <b v="0"/>
    <n v="0"/>
    <b v="0"/>
    <x v="7"/>
    <x v="19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x v="0"/>
    <s v="USD"/>
    <n v="1407453228"/>
    <n v="1404861228"/>
    <b v="0"/>
    <n v="1"/>
    <b v="0"/>
    <x v="7"/>
    <x v="19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s v="failed"/>
    <x v="0"/>
    <s v="USD"/>
    <n v="1487915500"/>
    <n v="1485323500"/>
    <b v="0"/>
    <n v="19"/>
    <b v="0"/>
    <x v="7"/>
    <x v="19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s v="failed"/>
    <x v="5"/>
    <s v="CAD"/>
    <n v="1407427009"/>
    <n v="1404835009"/>
    <b v="0"/>
    <n v="27"/>
    <b v="0"/>
    <x v="7"/>
    <x v="19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x v="1"/>
    <s v="GBP"/>
    <n v="1466323917"/>
    <n v="1463731917"/>
    <b v="0"/>
    <n v="7"/>
    <b v="0"/>
    <x v="7"/>
    <x v="19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s v="failed"/>
    <x v="0"/>
    <s v="USD"/>
    <n v="1443039001"/>
    <n v="1440447001"/>
    <b v="0"/>
    <n v="14"/>
    <b v="0"/>
    <x v="7"/>
    <x v="19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s v="failed"/>
    <x v="0"/>
    <s v="USD"/>
    <n v="1407089147"/>
    <n v="1403201147"/>
    <b v="0"/>
    <n v="5"/>
    <b v="0"/>
    <x v="7"/>
    <x v="19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s v="failed"/>
    <x v="0"/>
    <s v="USD"/>
    <n v="1458938200"/>
    <n v="1453757800"/>
    <b v="0"/>
    <n v="30"/>
    <b v="0"/>
    <x v="7"/>
    <x v="19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x v="0"/>
    <s v="USD"/>
    <n v="1347508740"/>
    <n v="1346276349"/>
    <b v="1"/>
    <n v="151"/>
    <b v="1"/>
    <x v="2"/>
    <x v="36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x v="0"/>
    <s v="USD"/>
    <n v="1415827200"/>
    <n v="1412358968"/>
    <b v="1"/>
    <n v="489"/>
    <b v="1"/>
    <x v="2"/>
    <x v="36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s v="successful"/>
    <x v="0"/>
    <s v="USD"/>
    <n v="1387835654"/>
    <n v="1386626054"/>
    <b v="1"/>
    <n v="50"/>
    <b v="1"/>
    <x v="2"/>
    <x v="36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x v="0"/>
    <s v="USD"/>
    <n v="1335662023"/>
    <n v="1333070023"/>
    <b v="1"/>
    <n v="321"/>
    <b v="1"/>
    <x v="2"/>
    <x v="36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x v="0"/>
    <s v="USD"/>
    <n v="1466168390"/>
    <n v="1463576390"/>
    <b v="1"/>
    <n v="1762"/>
    <b v="1"/>
    <x v="2"/>
    <x v="36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x v="0"/>
    <s v="USD"/>
    <n v="1398791182"/>
    <n v="1396026382"/>
    <b v="1"/>
    <n v="385"/>
    <b v="1"/>
    <x v="2"/>
    <x v="36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x v="0"/>
    <s v="USD"/>
    <n v="1439344800"/>
    <n v="1435611572"/>
    <b v="1"/>
    <n v="398"/>
    <b v="1"/>
    <x v="2"/>
    <x v="36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x v="0"/>
    <s v="USD"/>
    <n v="1489536000"/>
    <n v="1485976468"/>
    <b v="1"/>
    <n v="304"/>
    <b v="1"/>
    <x v="2"/>
    <x v="36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x v="0"/>
    <s v="USD"/>
    <n v="1342330951"/>
    <n v="1339738951"/>
    <b v="1"/>
    <n v="676"/>
    <b v="1"/>
    <x v="2"/>
    <x v="36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s v="successful"/>
    <x v="0"/>
    <s v="USD"/>
    <n v="1471849140"/>
    <n v="1468444125"/>
    <b v="1"/>
    <n v="577"/>
    <b v="1"/>
    <x v="2"/>
    <x v="36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x v="12"/>
    <s v="EUR"/>
    <n v="1483397940"/>
    <n v="1480493014"/>
    <b v="1"/>
    <n v="3663"/>
    <b v="1"/>
    <x v="2"/>
    <x v="36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x v="0"/>
    <s v="USD"/>
    <n v="1420773970"/>
    <n v="1418095570"/>
    <b v="1"/>
    <n v="294"/>
    <b v="1"/>
    <x v="2"/>
    <x v="36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s v="successful"/>
    <x v="0"/>
    <s v="USD"/>
    <n v="1348256294"/>
    <n v="1345664294"/>
    <b v="1"/>
    <n v="28"/>
    <b v="1"/>
    <x v="2"/>
    <x v="36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x v="0"/>
    <s v="USD"/>
    <n v="1398834000"/>
    <n v="1396371612"/>
    <b v="1"/>
    <n v="100"/>
    <b v="1"/>
    <x v="2"/>
    <x v="36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x v="1"/>
    <s v="GBP"/>
    <n v="1462017600"/>
    <n v="1458820564"/>
    <b v="0"/>
    <n v="72"/>
    <b v="1"/>
    <x v="2"/>
    <x v="36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s v="successful"/>
    <x v="0"/>
    <s v="USD"/>
    <n v="1440546729"/>
    <n v="1437954729"/>
    <b v="1"/>
    <n v="238"/>
    <b v="1"/>
    <x v="2"/>
    <x v="36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x v="0"/>
    <s v="USD"/>
    <n v="1413838751"/>
    <n v="1411246751"/>
    <b v="1"/>
    <n v="159"/>
    <b v="1"/>
    <x v="2"/>
    <x v="36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s v="successful"/>
    <x v="0"/>
    <s v="USD"/>
    <n v="1449000061"/>
    <n v="1443812461"/>
    <b v="1"/>
    <n v="77"/>
    <b v="1"/>
    <x v="2"/>
    <x v="36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x v="0"/>
    <s v="USD"/>
    <n v="1445598000"/>
    <n v="1443302004"/>
    <b v="1"/>
    <n v="53"/>
    <b v="1"/>
    <x v="2"/>
    <x v="36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x v="2"/>
    <s v="AUD"/>
    <n v="1444525200"/>
    <n v="1441339242"/>
    <b v="1"/>
    <n v="1251"/>
    <b v="1"/>
    <x v="2"/>
    <x v="36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x v="0"/>
    <s v="USD"/>
    <n v="1432230988"/>
    <n v="1429638988"/>
    <b v="1"/>
    <n v="465"/>
    <b v="1"/>
    <x v="2"/>
    <x v="36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x v="13"/>
    <s v="EUR"/>
    <n v="1483120216"/>
    <n v="1479232216"/>
    <b v="0"/>
    <n v="74"/>
    <b v="1"/>
    <x v="2"/>
    <x v="36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x v="0"/>
    <s v="USD"/>
    <n v="1480658966"/>
    <n v="1479449366"/>
    <b v="0"/>
    <n v="62"/>
    <b v="1"/>
    <x v="2"/>
    <x v="36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x v="0"/>
    <s v="USD"/>
    <n v="1347530822"/>
    <n v="1345716422"/>
    <b v="0"/>
    <n v="3468"/>
    <b v="1"/>
    <x v="2"/>
    <x v="36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x v="12"/>
    <s v="EUR"/>
    <n v="1478723208"/>
    <n v="1476559608"/>
    <b v="0"/>
    <n v="52"/>
    <b v="1"/>
    <x v="2"/>
    <x v="36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s v="successful"/>
    <x v="0"/>
    <s v="USD"/>
    <n v="1433343869"/>
    <n v="1430751869"/>
    <b v="0"/>
    <n v="50"/>
    <b v="1"/>
    <x v="2"/>
    <x v="36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x v="0"/>
    <s v="USD"/>
    <n v="1448571261"/>
    <n v="1445975661"/>
    <b v="0"/>
    <n v="45"/>
    <b v="1"/>
    <x v="2"/>
    <x v="36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s v="successful"/>
    <x v="0"/>
    <s v="USD"/>
    <n v="1417389067"/>
    <n v="1415661067"/>
    <b v="0"/>
    <n v="21"/>
    <b v="1"/>
    <x v="2"/>
    <x v="36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s v="successful"/>
    <x v="1"/>
    <s v="GBP"/>
    <n v="1431608122"/>
    <n v="1429016122"/>
    <b v="0"/>
    <n v="100"/>
    <b v="1"/>
    <x v="2"/>
    <x v="36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x v="2"/>
    <s v="AUD"/>
    <n v="1467280800"/>
    <n v="1464921112"/>
    <b v="0"/>
    <n v="81"/>
    <b v="1"/>
    <x v="2"/>
    <x v="36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x v="0"/>
    <s v="USD"/>
    <n v="1440907427"/>
    <n v="1438488227"/>
    <b v="0"/>
    <n v="286"/>
    <b v="1"/>
    <x v="2"/>
    <x v="36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s v="successful"/>
    <x v="0"/>
    <s v="USD"/>
    <n v="1464485339"/>
    <n v="1462325339"/>
    <b v="0"/>
    <n v="42"/>
    <b v="1"/>
    <x v="2"/>
    <x v="36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s v="successful"/>
    <x v="0"/>
    <s v="USD"/>
    <n v="1393542000"/>
    <n v="1390938332"/>
    <b v="0"/>
    <n v="199"/>
    <b v="1"/>
    <x v="2"/>
    <x v="36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s v="successful"/>
    <x v="0"/>
    <s v="USD"/>
    <n v="1475163921"/>
    <n v="1472571921"/>
    <b v="0"/>
    <n v="25"/>
    <b v="1"/>
    <x v="2"/>
    <x v="36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x v="5"/>
    <s v="CAD"/>
    <n v="1425937761"/>
    <n v="1422917361"/>
    <b v="0"/>
    <n v="84"/>
    <b v="1"/>
    <x v="2"/>
    <x v="36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x v="0"/>
    <s v="USD"/>
    <n v="1476579600"/>
    <n v="1474641914"/>
    <b v="0"/>
    <n v="50"/>
    <b v="1"/>
    <x v="2"/>
    <x v="36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s v="successful"/>
    <x v="0"/>
    <s v="USD"/>
    <n v="1476277875"/>
    <n v="1474895475"/>
    <b v="0"/>
    <n v="26"/>
    <b v="1"/>
    <x v="2"/>
    <x v="36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s v="successful"/>
    <x v="0"/>
    <s v="USD"/>
    <n v="1421358895"/>
    <n v="1418766895"/>
    <b v="0"/>
    <n v="14"/>
    <b v="1"/>
    <x v="2"/>
    <x v="36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s v="successful"/>
    <x v="1"/>
    <s v="GBP"/>
    <n v="1424378748"/>
    <n v="1421786748"/>
    <b v="0"/>
    <n v="49"/>
    <b v="1"/>
    <x v="2"/>
    <x v="36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x v="0"/>
    <s v="USD"/>
    <n v="1433735474"/>
    <n v="1428551474"/>
    <b v="0"/>
    <n v="69"/>
    <b v="1"/>
    <x v="2"/>
    <x v="36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s v="failed"/>
    <x v="0"/>
    <s v="USD"/>
    <n v="1410811740"/>
    <n v="1409341863"/>
    <b v="0"/>
    <n v="1"/>
    <b v="0"/>
    <x v="2"/>
    <x v="36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x v="12"/>
    <s v="EUR"/>
    <n v="1468565820"/>
    <n v="1465970108"/>
    <b v="0"/>
    <n v="0"/>
    <b v="0"/>
    <x v="2"/>
    <x v="36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x v="0"/>
    <s v="USD"/>
    <n v="1482307140"/>
    <n v="1479218315"/>
    <b v="1"/>
    <n v="1501"/>
    <b v="0"/>
    <x v="2"/>
    <x v="36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x v="0"/>
    <s v="USD"/>
    <n v="1489172435"/>
    <n v="1486580435"/>
    <b v="1"/>
    <n v="52"/>
    <b v="0"/>
    <x v="2"/>
    <x v="36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x v="2"/>
    <s v="AUD"/>
    <n v="1415481203"/>
    <n v="1412885603"/>
    <b v="1"/>
    <n v="23"/>
    <b v="0"/>
    <x v="2"/>
    <x v="36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x v="0"/>
    <s v="USD"/>
    <n v="1441783869"/>
    <n v="1439191869"/>
    <b v="1"/>
    <n v="535"/>
    <b v="0"/>
    <x v="2"/>
    <x v="36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x v="5"/>
    <s v="CAD"/>
    <n v="1439533019"/>
    <n v="1436941019"/>
    <b v="0"/>
    <n v="3"/>
    <b v="0"/>
    <x v="2"/>
    <x v="36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x v="0"/>
    <s v="USD"/>
    <n v="1457543360"/>
    <n v="1454951360"/>
    <b v="0"/>
    <n v="6"/>
    <b v="0"/>
    <x v="2"/>
    <x v="36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s v="canceled"/>
    <x v="0"/>
    <s v="USD"/>
    <n v="1454370941"/>
    <n v="1449186941"/>
    <b v="0"/>
    <n v="3"/>
    <b v="0"/>
    <x v="2"/>
    <x v="36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x v="0"/>
    <s v="USD"/>
    <n v="1482332343"/>
    <n v="1479740343"/>
    <b v="0"/>
    <n v="5"/>
    <b v="0"/>
    <x v="2"/>
    <x v="36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x v="0"/>
    <s v="USD"/>
    <n v="1450380009"/>
    <n v="1447960809"/>
    <b v="0"/>
    <n v="17"/>
    <b v="0"/>
    <x v="2"/>
    <x v="36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x v="2"/>
    <s v="AUD"/>
    <n v="1418183325"/>
    <n v="1415591325"/>
    <b v="0"/>
    <n v="11"/>
    <b v="0"/>
    <x v="2"/>
    <x v="36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s v="canceled"/>
    <x v="0"/>
    <s v="USD"/>
    <n v="1402632000"/>
    <n v="1399909127"/>
    <b v="0"/>
    <n v="70"/>
    <b v="0"/>
    <x v="2"/>
    <x v="36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x v="0"/>
    <s v="USD"/>
    <n v="1429622726"/>
    <n v="1424442326"/>
    <b v="0"/>
    <n v="6"/>
    <b v="0"/>
    <x v="2"/>
    <x v="36"/>
    <n v="0"/>
    <n v="8.5"/>
    <x v="2654"/>
    <d v="2015-04-21T13:25:26"/>
  </r>
  <r>
    <n v="2655"/>
    <s v="Balloons (Canceled)"/>
    <s v="Thank you for your support!"/>
    <n v="15000"/>
    <n v="3155"/>
    <s v="canceled"/>
    <x v="0"/>
    <s v="USD"/>
    <n v="1455048000"/>
    <n v="1452631647"/>
    <b v="0"/>
    <n v="43"/>
    <b v="0"/>
    <x v="2"/>
    <x v="36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s v="canceled"/>
    <x v="0"/>
    <s v="USD"/>
    <n v="1489345200"/>
    <n v="1485966688"/>
    <b v="0"/>
    <n v="152"/>
    <b v="0"/>
    <x v="2"/>
    <x v="36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x v="0"/>
    <s v="USD"/>
    <n v="1470187800"/>
    <n v="1467325053"/>
    <b v="0"/>
    <n v="59"/>
    <b v="0"/>
    <x v="2"/>
    <x v="36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x v="0"/>
    <s v="USD"/>
    <n v="1469913194"/>
    <n v="1467321194"/>
    <b v="0"/>
    <n v="4"/>
    <b v="0"/>
    <x v="2"/>
    <x v="36"/>
    <n v="0"/>
    <n v="22.75"/>
    <x v="2658"/>
    <d v="2016-07-30T21:13:14"/>
  </r>
  <r>
    <n v="2659"/>
    <s v="test (Canceled)"/>
    <s v="test"/>
    <n v="49000"/>
    <n v="1333"/>
    <s v="canceled"/>
    <x v="0"/>
    <s v="USD"/>
    <n v="1429321210"/>
    <n v="1426729210"/>
    <b v="0"/>
    <n v="10"/>
    <b v="0"/>
    <x v="2"/>
    <x v="36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x v="0"/>
    <s v="USD"/>
    <n v="1448388418"/>
    <n v="1443200818"/>
    <b v="0"/>
    <n v="5"/>
    <b v="0"/>
    <x v="2"/>
    <x v="36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x v="0"/>
    <s v="USD"/>
    <n v="1382742010"/>
    <n v="1380150010"/>
    <b v="0"/>
    <n v="60"/>
    <b v="1"/>
    <x v="2"/>
    <x v="37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x v="0"/>
    <s v="USD"/>
    <n v="1440179713"/>
    <n v="1437587713"/>
    <b v="0"/>
    <n v="80"/>
    <b v="1"/>
    <x v="2"/>
    <x v="37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x v="5"/>
    <s v="CAD"/>
    <n v="1441378800"/>
    <n v="1438873007"/>
    <b v="0"/>
    <n v="56"/>
    <b v="1"/>
    <x v="2"/>
    <x v="37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x v="0"/>
    <s v="USD"/>
    <n v="1449644340"/>
    <n v="1446683797"/>
    <b v="0"/>
    <n v="104"/>
    <b v="1"/>
    <x v="2"/>
    <x v="37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x v="0"/>
    <s v="USD"/>
    <n v="1430774974"/>
    <n v="1426886974"/>
    <b v="0"/>
    <n v="46"/>
    <b v="1"/>
    <x v="2"/>
    <x v="37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x v="0"/>
    <s v="USD"/>
    <n v="1443214800"/>
    <n v="1440008439"/>
    <b v="0"/>
    <n v="206"/>
    <b v="1"/>
    <x v="2"/>
    <x v="37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x v="0"/>
    <s v="USD"/>
    <n v="1455142416"/>
    <n v="1452550416"/>
    <b v="0"/>
    <n v="18"/>
    <b v="1"/>
    <x v="2"/>
    <x v="37"/>
    <n v="111"/>
    <n v="92.22"/>
    <x v="2667"/>
    <d v="2016-02-10T22:13:36"/>
  </r>
  <r>
    <n v="2668"/>
    <s v="UOttawa Makermobile"/>
    <s v="Creativity on the go! |_x000a_CrÃ©ativitÃ© en mouvement !"/>
    <n v="1000"/>
    <n v="1707"/>
    <s v="successful"/>
    <x v="5"/>
    <s v="CAD"/>
    <n v="1447079520"/>
    <n v="1443449265"/>
    <b v="0"/>
    <n v="28"/>
    <b v="1"/>
    <x v="2"/>
    <x v="37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x v="0"/>
    <s v="USD"/>
    <n v="1452387096"/>
    <n v="1447203096"/>
    <b v="0"/>
    <n v="11"/>
    <b v="1"/>
    <x v="2"/>
    <x v="37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x v="2"/>
    <s v="AUD"/>
    <n v="1406593780"/>
    <n v="1404174580"/>
    <b v="1"/>
    <n v="60"/>
    <b v="0"/>
    <x v="2"/>
    <x v="37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x v="0"/>
    <s v="USD"/>
    <n v="1419017880"/>
    <n v="1416419916"/>
    <b v="1"/>
    <n v="84"/>
    <b v="0"/>
    <x v="2"/>
    <x v="37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x v="0"/>
    <s v="USD"/>
    <n v="1451282400"/>
    <n v="1449436390"/>
    <b v="1"/>
    <n v="47"/>
    <b v="0"/>
    <x v="2"/>
    <x v="37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x v="0"/>
    <s v="USD"/>
    <n v="1414622700"/>
    <n v="1412081999"/>
    <b v="1"/>
    <n v="66"/>
    <b v="0"/>
    <x v="2"/>
    <x v="37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x v="0"/>
    <s v="USD"/>
    <n v="1467694740"/>
    <n v="1465398670"/>
    <b v="1"/>
    <n v="171"/>
    <b v="0"/>
    <x v="2"/>
    <x v="37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x v="0"/>
    <s v="USD"/>
    <n v="1415655289"/>
    <n v="1413059689"/>
    <b v="1"/>
    <n v="29"/>
    <b v="0"/>
    <x v="2"/>
    <x v="37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s v="failed"/>
    <x v="5"/>
    <s v="CAD"/>
    <n v="1463929174"/>
    <n v="1461337174"/>
    <b v="0"/>
    <n v="9"/>
    <b v="0"/>
    <x v="2"/>
    <x v="37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x v="0"/>
    <s v="USD"/>
    <n v="1404348143"/>
    <n v="1401756143"/>
    <b v="0"/>
    <n v="27"/>
    <b v="0"/>
    <x v="2"/>
    <x v="37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x v="3"/>
    <s v="EUR"/>
    <n v="1443121765"/>
    <n v="1440529765"/>
    <b v="0"/>
    <n v="2"/>
    <b v="0"/>
    <x v="2"/>
    <x v="37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s v="failed"/>
    <x v="0"/>
    <s v="USD"/>
    <n v="1425081694"/>
    <n v="1422489694"/>
    <b v="0"/>
    <n v="3"/>
    <b v="0"/>
    <x v="2"/>
    <x v="37"/>
    <n v="0"/>
    <n v="44"/>
    <x v="2679"/>
    <d v="2015-02-28T00:01:34"/>
  </r>
  <r>
    <n v="2680"/>
    <s v="iHeart Pillow"/>
    <s v="iHeartPillow, Connecting loved ones"/>
    <n v="32000"/>
    <n v="276"/>
    <s v="failed"/>
    <x v="3"/>
    <s v="EUR"/>
    <n v="1459915491"/>
    <n v="1457327091"/>
    <b v="0"/>
    <n v="4"/>
    <b v="0"/>
    <x v="2"/>
    <x v="37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s v="failed"/>
    <x v="0"/>
    <s v="USD"/>
    <n v="1405027750"/>
    <n v="1402867750"/>
    <b v="0"/>
    <n v="2"/>
    <b v="0"/>
    <x v="7"/>
    <x v="19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s v="failed"/>
    <x v="0"/>
    <s v="USD"/>
    <n v="1416635940"/>
    <n v="1413838540"/>
    <b v="0"/>
    <n v="20"/>
    <b v="0"/>
    <x v="7"/>
    <x v="19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x v="0"/>
    <s v="USD"/>
    <n v="1425233240"/>
    <n v="1422641240"/>
    <b v="0"/>
    <n v="3"/>
    <b v="0"/>
    <x v="7"/>
    <x v="19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s v="failed"/>
    <x v="0"/>
    <s v="USD"/>
    <n v="1407621425"/>
    <n v="1404165425"/>
    <b v="0"/>
    <n v="4"/>
    <b v="0"/>
    <x v="7"/>
    <x v="19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s v="failed"/>
    <x v="0"/>
    <s v="USD"/>
    <n v="1430149330"/>
    <n v="1424968930"/>
    <b v="0"/>
    <n v="1"/>
    <b v="0"/>
    <x v="7"/>
    <x v="19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x v="0"/>
    <s v="USD"/>
    <n v="1412119423"/>
    <n v="1410391423"/>
    <b v="0"/>
    <n v="0"/>
    <b v="0"/>
    <x v="7"/>
    <x v="19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s v="failed"/>
    <x v="0"/>
    <s v="USD"/>
    <n v="1435591318"/>
    <n v="1432999318"/>
    <b v="0"/>
    <n v="0"/>
    <b v="0"/>
    <x v="7"/>
    <x v="19"/>
    <n v="0"/>
    <n v="0"/>
    <x v="2687"/>
    <d v="2015-06-29T15:21:58"/>
  </r>
  <r>
    <n v="2688"/>
    <s v="Mac N Cheez Food Truck"/>
    <s v="The amazing gourmet Mac N Cheez Food Truck Campaigne!"/>
    <n v="50000"/>
    <n v="74"/>
    <s v="failed"/>
    <x v="0"/>
    <s v="USD"/>
    <n v="1424746800"/>
    <n v="1422067870"/>
    <b v="0"/>
    <n v="14"/>
    <b v="0"/>
    <x v="7"/>
    <x v="19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x v="0"/>
    <s v="USD"/>
    <n v="1469919890"/>
    <n v="1467327890"/>
    <b v="0"/>
    <n v="1"/>
    <b v="0"/>
    <x v="7"/>
    <x v="19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x v="0"/>
    <s v="USD"/>
    <n v="1433298676"/>
    <n v="1429410676"/>
    <b v="0"/>
    <n v="118"/>
    <b v="0"/>
    <x v="7"/>
    <x v="19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s v="failed"/>
    <x v="5"/>
    <s v="CAD"/>
    <n v="1431278557"/>
    <n v="1427390557"/>
    <b v="0"/>
    <n v="2"/>
    <b v="0"/>
    <x v="7"/>
    <x v="19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x v="0"/>
    <s v="USD"/>
    <n v="1427266860"/>
    <n v="1424678460"/>
    <b v="0"/>
    <n v="1"/>
    <b v="0"/>
    <x v="7"/>
    <x v="19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s v="failed"/>
    <x v="0"/>
    <s v="USD"/>
    <n v="1407899966"/>
    <n v="1405307966"/>
    <b v="0"/>
    <n v="3"/>
    <b v="0"/>
    <x v="7"/>
    <x v="19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x v="0"/>
    <s v="USD"/>
    <n v="1411701739"/>
    <n v="1409109739"/>
    <b v="0"/>
    <n v="1"/>
    <b v="0"/>
    <x v="7"/>
    <x v="19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s v="failed"/>
    <x v="0"/>
    <s v="USD"/>
    <n v="1428981718"/>
    <n v="1423801318"/>
    <b v="0"/>
    <n v="3"/>
    <b v="0"/>
    <x v="7"/>
    <x v="19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x v="0"/>
    <s v="USD"/>
    <n v="1419538560"/>
    <n v="1416600960"/>
    <b v="0"/>
    <n v="38"/>
    <b v="0"/>
    <x v="7"/>
    <x v="19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x v="0"/>
    <s v="USD"/>
    <n v="1438552800"/>
    <n v="1435876423"/>
    <b v="0"/>
    <n v="52"/>
    <b v="0"/>
    <x v="7"/>
    <x v="19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x v="0"/>
    <s v="USD"/>
    <n v="1403904808"/>
    <n v="1401312808"/>
    <b v="0"/>
    <n v="2"/>
    <b v="0"/>
    <x v="7"/>
    <x v="19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s v="failed"/>
    <x v="5"/>
    <s v="CAD"/>
    <n v="1407533463"/>
    <n v="1404941463"/>
    <b v="0"/>
    <n v="0"/>
    <b v="0"/>
    <x v="7"/>
    <x v="19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s v="failed"/>
    <x v="0"/>
    <s v="USD"/>
    <n v="1411073972"/>
    <n v="1408481972"/>
    <b v="0"/>
    <n v="4"/>
    <b v="0"/>
    <x v="7"/>
    <x v="19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x v="17"/>
    <s v="EUR"/>
    <n v="1491586534"/>
    <n v="1488911734"/>
    <b v="0"/>
    <n v="46"/>
    <b v="0"/>
    <x v="1"/>
    <x v="38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x v="0"/>
    <s v="USD"/>
    <n v="1491416077"/>
    <n v="1488827677"/>
    <b v="1"/>
    <n v="26"/>
    <b v="0"/>
    <x v="1"/>
    <x v="38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s v="live"/>
    <x v="14"/>
    <s v="MXN"/>
    <n v="1490196830"/>
    <n v="1485016430"/>
    <b v="0"/>
    <n v="45"/>
    <b v="0"/>
    <x v="1"/>
    <x v="38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s v="live"/>
    <x v="0"/>
    <s v="USD"/>
    <n v="1491421314"/>
    <n v="1487709714"/>
    <b v="0"/>
    <n v="7"/>
    <b v="0"/>
    <x v="1"/>
    <x v="38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s v="live"/>
    <x v="0"/>
    <s v="USD"/>
    <n v="1490389158"/>
    <n v="1486504758"/>
    <b v="0"/>
    <n v="8"/>
    <b v="0"/>
    <x v="1"/>
    <x v="38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x v="0"/>
    <s v="USD"/>
    <n v="1413442740"/>
    <n v="1410937483"/>
    <b v="1"/>
    <n v="263"/>
    <b v="1"/>
    <x v="1"/>
    <x v="38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x v="0"/>
    <s v="USD"/>
    <n v="1369637940"/>
    <n v="1367088443"/>
    <b v="1"/>
    <n v="394"/>
    <b v="1"/>
    <x v="1"/>
    <x v="38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s v="successful"/>
    <x v="1"/>
    <s v="GBP"/>
    <n v="1469119526"/>
    <n v="1463935526"/>
    <b v="1"/>
    <n v="1049"/>
    <b v="1"/>
    <x v="1"/>
    <x v="38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x v="0"/>
    <s v="USD"/>
    <n v="1475553540"/>
    <n v="1472528141"/>
    <b v="1"/>
    <n v="308"/>
    <b v="1"/>
    <x v="1"/>
    <x v="38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s v="successful"/>
    <x v="0"/>
    <s v="USD"/>
    <n v="1407549600"/>
    <n v="1404797428"/>
    <b v="1"/>
    <n v="1088"/>
    <b v="1"/>
    <x v="1"/>
    <x v="38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s v="successful"/>
    <x v="1"/>
    <s v="GBP"/>
    <n v="1403301660"/>
    <n v="1400694790"/>
    <b v="1"/>
    <n v="73"/>
    <b v="1"/>
    <x v="1"/>
    <x v="38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x v="0"/>
    <s v="USD"/>
    <n v="1373738400"/>
    <n v="1370568560"/>
    <b v="1"/>
    <n v="143"/>
    <b v="1"/>
    <x v="1"/>
    <x v="38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x v="0"/>
    <s v="USD"/>
    <n v="1450971684"/>
    <n v="1447515684"/>
    <b v="1"/>
    <n v="1420"/>
    <b v="1"/>
    <x v="1"/>
    <x v="38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s v="successful"/>
    <x v="0"/>
    <s v="USD"/>
    <n v="1476486000"/>
    <n v="1474040596"/>
    <b v="1"/>
    <n v="305"/>
    <b v="1"/>
    <x v="1"/>
    <x v="38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x v="0"/>
    <s v="USD"/>
    <n v="1456047228"/>
    <n v="1453109628"/>
    <b v="1"/>
    <n v="551"/>
    <b v="1"/>
    <x v="1"/>
    <x v="38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x v="12"/>
    <s v="EUR"/>
    <n v="1444291193"/>
    <n v="1441699193"/>
    <b v="1"/>
    <n v="187"/>
    <b v="1"/>
    <x v="1"/>
    <x v="38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x v="0"/>
    <s v="USD"/>
    <n v="1417906649"/>
    <n v="1414015049"/>
    <b v="1"/>
    <n v="325"/>
    <b v="1"/>
    <x v="1"/>
    <x v="38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s v="successful"/>
    <x v="0"/>
    <s v="USD"/>
    <n v="1462316400"/>
    <n v="1459865945"/>
    <b v="1"/>
    <n v="148"/>
    <b v="1"/>
    <x v="1"/>
    <x v="38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x v="0"/>
    <s v="USD"/>
    <n v="1460936694"/>
    <n v="1455756294"/>
    <b v="0"/>
    <n v="69"/>
    <b v="1"/>
    <x v="1"/>
    <x v="38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s v="successful"/>
    <x v="0"/>
    <s v="USD"/>
    <n v="1478866253"/>
    <n v="1476270653"/>
    <b v="0"/>
    <n v="173"/>
    <b v="1"/>
    <x v="1"/>
    <x v="38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x v="1"/>
    <s v="GBP"/>
    <n v="1378494000"/>
    <n v="1375880598"/>
    <b v="0"/>
    <n v="269"/>
    <b v="1"/>
    <x v="2"/>
    <x v="30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x v="0"/>
    <s v="USD"/>
    <n v="1485722053"/>
    <n v="1480538053"/>
    <b v="0"/>
    <n v="185"/>
    <b v="1"/>
    <x v="2"/>
    <x v="30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x v="0"/>
    <s v="USD"/>
    <n v="1420060088"/>
    <n v="1414872488"/>
    <b v="0"/>
    <n v="176"/>
    <b v="1"/>
    <x v="2"/>
    <x v="30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x v="1"/>
    <s v="GBP"/>
    <n v="1439625059"/>
    <n v="1436860259"/>
    <b v="0"/>
    <n v="1019"/>
    <b v="1"/>
    <x v="2"/>
    <x v="30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s v="successful"/>
    <x v="5"/>
    <s v="CAD"/>
    <n v="1488390735"/>
    <n v="1484070735"/>
    <b v="0"/>
    <n v="113"/>
    <b v="1"/>
    <x v="2"/>
    <x v="30"/>
    <n v="145"/>
    <n v="511.65"/>
    <x v="2725"/>
    <d v="2017-03-01T17:52:15"/>
  </r>
  <r>
    <n v="2726"/>
    <s v="Krimston TWO - Dual SIM case for iPhone"/>
    <s v="Krimston TWO: iPhone Dual SIM Case"/>
    <n v="100000"/>
    <n v="105745"/>
    <s v="successful"/>
    <x v="0"/>
    <s v="USD"/>
    <n v="1461333311"/>
    <n v="1458741311"/>
    <b v="0"/>
    <n v="404"/>
    <b v="1"/>
    <x v="2"/>
    <x v="30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x v="0"/>
    <s v="USD"/>
    <n v="1438964063"/>
    <n v="1436804063"/>
    <b v="0"/>
    <n v="707"/>
    <b v="1"/>
    <x v="2"/>
    <x v="30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s v="successful"/>
    <x v="0"/>
    <s v="USD"/>
    <n v="1451485434"/>
    <n v="1448461434"/>
    <b v="0"/>
    <n v="392"/>
    <b v="1"/>
    <x v="2"/>
    <x v="30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s v="successful"/>
    <x v="0"/>
    <s v="USD"/>
    <n v="1430459197"/>
    <n v="1427867197"/>
    <b v="0"/>
    <n v="23"/>
    <b v="1"/>
    <x v="2"/>
    <x v="30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s v="successful"/>
    <x v="0"/>
    <s v="USD"/>
    <n v="1366635575"/>
    <n v="1363611575"/>
    <b v="0"/>
    <n v="682"/>
    <b v="1"/>
    <x v="2"/>
    <x v="30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x v="0"/>
    <s v="USD"/>
    <n v="1413604800"/>
    <n v="1408624622"/>
    <b v="0"/>
    <n v="37"/>
    <b v="1"/>
    <x v="2"/>
    <x v="30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x v="0"/>
    <s v="USD"/>
    <n v="1369699200"/>
    <n v="1366917828"/>
    <b v="0"/>
    <n v="146"/>
    <b v="1"/>
    <x v="2"/>
    <x v="30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x v="0"/>
    <s v="USD"/>
    <n v="1428643974"/>
    <n v="1423463574"/>
    <b v="0"/>
    <n v="119"/>
    <b v="1"/>
    <x v="2"/>
    <x v="30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x v="0"/>
    <s v="USD"/>
    <n v="1476395940"/>
    <n v="1473782592"/>
    <b v="0"/>
    <n v="163"/>
    <b v="1"/>
    <x v="2"/>
    <x v="30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x v="1"/>
    <s v="GBP"/>
    <n v="1363204800"/>
    <n v="1360551250"/>
    <b v="0"/>
    <n v="339"/>
    <b v="1"/>
    <x v="2"/>
    <x v="30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x v="5"/>
    <s v="CAD"/>
    <n v="1398268773"/>
    <n v="1395676773"/>
    <b v="0"/>
    <n v="58"/>
    <b v="1"/>
    <x v="2"/>
    <x v="30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x v="0"/>
    <s v="USD"/>
    <n v="1389812400"/>
    <n v="1386108087"/>
    <b v="0"/>
    <n v="456"/>
    <b v="1"/>
    <x v="2"/>
    <x v="30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x v="0"/>
    <s v="USD"/>
    <n v="1478402804"/>
    <n v="1473218804"/>
    <b v="0"/>
    <n v="15"/>
    <b v="1"/>
    <x v="2"/>
    <x v="30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x v="1"/>
    <s v="GBP"/>
    <n v="1399324717"/>
    <n v="1395436717"/>
    <b v="0"/>
    <n v="191"/>
    <b v="1"/>
    <x v="2"/>
    <x v="30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s v="successful"/>
    <x v="0"/>
    <s v="USD"/>
    <n v="1426117552"/>
    <n v="1423529152"/>
    <b v="0"/>
    <n v="17"/>
    <b v="1"/>
    <x v="2"/>
    <x v="30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s v="failed"/>
    <x v="0"/>
    <s v="USD"/>
    <n v="1413770820"/>
    <n v="1412005602"/>
    <b v="0"/>
    <n v="4"/>
    <b v="0"/>
    <x v="3"/>
    <x v="39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s v="failed"/>
    <x v="0"/>
    <s v="USD"/>
    <n v="1337102187"/>
    <n v="1335892587"/>
    <b v="0"/>
    <n v="18"/>
    <b v="0"/>
    <x v="3"/>
    <x v="39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s v="failed"/>
    <x v="0"/>
    <s v="USD"/>
    <n v="1476863607"/>
    <n v="1474271607"/>
    <b v="0"/>
    <n v="0"/>
    <b v="0"/>
    <x v="3"/>
    <x v="39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x v="0"/>
    <s v="USD"/>
    <n v="1330478998"/>
    <n v="1327886998"/>
    <b v="0"/>
    <n v="22"/>
    <b v="0"/>
    <x v="3"/>
    <x v="39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x v="0"/>
    <s v="USD"/>
    <n v="1342309368"/>
    <n v="1337125368"/>
    <b v="0"/>
    <n v="49"/>
    <b v="0"/>
    <x v="3"/>
    <x v="39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x v="0"/>
    <s v="USD"/>
    <n v="1409337911"/>
    <n v="1406745911"/>
    <b v="0"/>
    <n v="19"/>
    <b v="0"/>
    <x v="3"/>
    <x v="39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x v="0"/>
    <s v="USD"/>
    <n v="1339816200"/>
    <n v="1337095997"/>
    <b v="0"/>
    <n v="4"/>
    <b v="0"/>
    <x v="3"/>
    <x v="39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s v="failed"/>
    <x v="0"/>
    <s v="USD"/>
    <n v="1472835802"/>
    <n v="1470243802"/>
    <b v="0"/>
    <n v="4"/>
    <b v="0"/>
    <x v="3"/>
    <x v="39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s v="failed"/>
    <x v="0"/>
    <s v="USD"/>
    <n v="1428171037"/>
    <n v="1425582637"/>
    <b v="0"/>
    <n v="2"/>
    <b v="0"/>
    <x v="3"/>
    <x v="39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s v="failed"/>
    <x v="0"/>
    <s v="USD"/>
    <n v="1341086400"/>
    <n v="1340055345"/>
    <b v="0"/>
    <n v="0"/>
    <b v="0"/>
    <x v="3"/>
    <x v="39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x v="0"/>
    <s v="USD"/>
    <n v="1403039842"/>
    <n v="1397855842"/>
    <b v="0"/>
    <n v="0"/>
    <b v="0"/>
    <x v="3"/>
    <x v="39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x v="0"/>
    <s v="USD"/>
    <n v="1324232504"/>
    <n v="1320776504"/>
    <b v="0"/>
    <n v="14"/>
    <b v="0"/>
    <x v="3"/>
    <x v="39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s v="failed"/>
    <x v="0"/>
    <s v="USD"/>
    <n v="1346017023"/>
    <n v="1343425023"/>
    <b v="0"/>
    <n v="8"/>
    <b v="0"/>
    <x v="3"/>
    <x v="39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s v="failed"/>
    <x v="0"/>
    <s v="USD"/>
    <n v="1410448551"/>
    <n v="1407856551"/>
    <b v="0"/>
    <n v="0"/>
    <b v="0"/>
    <x v="3"/>
    <x v="39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s v="failed"/>
    <x v="17"/>
    <s v="EUR"/>
    <n v="1428519527"/>
    <n v="1425927527"/>
    <b v="0"/>
    <n v="15"/>
    <b v="0"/>
    <x v="3"/>
    <x v="39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s v="failed"/>
    <x v="0"/>
    <s v="USD"/>
    <n v="1389476201"/>
    <n v="1386884201"/>
    <b v="0"/>
    <n v="33"/>
    <b v="0"/>
    <x v="3"/>
    <x v="39"/>
    <n v="10"/>
    <n v="31.76"/>
    <x v="2756"/>
    <d v="2014-01-11T21:36:41"/>
  </r>
  <r>
    <n v="2757"/>
    <s v="C is for Crooked"/>
    <s v="A children's letter book that Lampoons Hillary Clinton"/>
    <n v="1500"/>
    <n v="10"/>
    <s v="failed"/>
    <x v="0"/>
    <s v="USD"/>
    <n v="1470498332"/>
    <n v="1469202332"/>
    <b v="0"/>
    <n v="2"/>
    <b v="0"/>
    <x v="3"/>
    <x v="39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x v="2"/>
    <s v="AUD"/>
    <n v="1476095783"/>
    <n v="1474886183"/>
    <b v="0"/>
    <n v="6"/>
    <b v="0"/>
    <x v="3"/>
    <x v="39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x v="2"/>
    <s v="AUD"/>
    <n v="1468658866"/>
    <n v="1464943666"/>
    <b v="0"/>
    <n v="2"/>
    <b v="0"/>
    <x v="3"/>
    <x v="39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x v="1"/>
    <s v="GBP"/>
    <n v="1371726258"/>
    <n v="1369134258"/>
    <b v="0"/>
    <n v="0"/>
    <b v="0"/>
    <x v="3"/>
    <x v="39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s v="failed"/>
    <x v="0"/>
    <s v="USD"/>
    <n v="1357176693"/>
    <n v="1354584693"/>
    <b v="0"/>
    <n v="4"/>
    <b v="0"/>
    <x v="3"/>
    <x v="39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x v="0"/>
    <s v="USD"/>
    <n v="1332114795"/>
    <n v="1326934395"/>
    <b v="0"/>
    <n v="1"/>
    <b v="0"/>
    <x v="3"/>
    <x v="39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s v="failed"/>
    <x v="0"/>
    <s v="USD"/>
    <n v="1369403684"/>
    <n v="1365515684"/>
    <b v="0"/>
    <n v="3"/>
    <b v="0"/>
    <x v="3"/>
    <x v="39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s v="failed"/>
    <x v="0"/>
    <s v="USD"/>
    <n v="1338404400"/>
    <n v="1335855631"/>
    <b v="0"/>
    <n v="4"/>
    <b v="0"/>
    <x v="3"/>
    <x v="39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s v="failed"/>
    <x v="0"/>
    <s v="USD"/>
    <n v="1351432428"/>
    <n v="1350050028"/>
    <b v="0"/>
    <n v="0"/>
    <b v="0"/>
    <x v="3"/>
    <x v="39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s v="failed"/>
    <x v="0"/>
    <s v="USD"/>
    <n v="1313078518"/>
    <n v="1310486518"/>
    <b v="0"/>
    <n v="4"/>
    <b v="0"/>
    <x v="3"/>
    <x v="39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s v="failed"/>
    <x v="5"/>
    <s v="CAD"/>
    <n v="1439766050"/>
    <n v="1434582050"/>
    <b v="0"/>
    <n v="3"/>
    <b v="0"/>
    <x v="3"/>
    <x v="39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x v="0"/>
    <s v="USD"/>
    <n v="1333028723"/>
    <n v="1330440323"/>
    <b v="0"/>
    <n v="34"/>
    <b v="0"/>
    <x v="3"/>
    <x v="39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s v="failed"/>
    <x v="1"/>
    <s v="GBP"/>
    <n v="1401997790"/>
    <n v="1397677790"/>
    <b v="0"/>
    <n v="2"/>
    <b v="0"/>
    <x v="3"/>
    <x v="39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x v="0"/>
    <s v="USD"/>
    <n v="1395158130"/>
    <n v="1392569730"/>
    <b v="0"/>
    <n v="33"/>
    <b v="0"/>
    <x v="3"/>
    <x v="39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x v="0"/>
    <s v="USD"/>
    <n v="1359738000"/>
    <n v="1355489140"/>
    <b v="0"/>
    <n v="0"/>
    <b v="0"/>
    <x v="3"/>
    <x v="39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x v="0"/>
    <s v="USD"/>
    <n v="1381006294"/>
    <n v="1379710294"/>
    <b v="0"/>
    <n v="0"/>
    <b v="0"/>
    <x v="3"/>
    <x v="39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s v="failed"/>
    <x v="5"/>
    <s v="CAD"/>
    <n v="1461530721"/>
    <n v="1460666721"/>
    <b v="0"/>
    <n v="1"/>
    <b v="0"/>
    <x v="3"/>
    <x v="39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x v="0"/>
    <s v="USD"/>
    <n v="1362711728"/>
    <n v="1360119728"/>
    <b v="0"/>
    <n v="13"/>
    <b v="0"/>
    <x v="3"/>
    <x v="39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x v="0"/>
    <s v="USD"/>
    <n v="1323994754"/>
    <n v="1321402754"/>
    <b v="0"/>
    <n v="2"/>
    <b v="0"/>
    <x v="3"/>
    <x v="39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x v="0"/>
    <s v="USD"/>
    <n v="1434092876"/>
    <n v="1431414476"/>
    <b v="0"/>
    <n v="36"/>
    <b v="0"/>
    <x v="3"/>
    <x v="39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x v="0"/>
    <s v="USD"/>
    <n v="1437149004"/>
    <n v="1434557004"/>
    <b v="0"/>
    <n v="1"/>
    <b v="0"/>
    <x v="3"/>
    <x v="39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x v="0"/>
    <s v="USD"/>
    <n v="1409009306"/>
    <n v="1406417306"/>
    <b v="0"/>
    <n v="15"/>
    <b v="0"/>
    <x v="3"/>
    <x v="39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x v="0"/>
    <s v="USD"/>
    <n v="1448204621"/>
    <n v="1445609021"/>
    <b v="0"/>
    <n v="1"/>
    <b v="0"/>
    <x v="3"/>
    <x v="39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s v="failed"/>
    <x v="13"/>
    <s v="EUR"/>
    <n v="1489142688"/>
    <n v="1486550688"/>
    <b v="0"/>
    <n v="0"/>
    <b v="0"/>
    <x v="3"/>
    <x v="39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x v="0"/>
    <s v="USD"/>
    <n v="1423724400"/>
    <n v="1421274954"/>
    <b v="0"/>
    <n v="28"/>
    <b v="1"/>
    <x v="1"/>
    <x v="6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s v="successful"/>
    <x v="0"/>
    <s v="USD"/>
    <n v="1424149140"/>
    <n v="1421964718"/>
    <b v="0"/>
    <n v="18"/>
    <b v="1"/>
    <x v="1"/>
    <x v="6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x v="1"/>
    <s v="GBP"/>
    <n v="1429793446"/>
    <n v="1428583846"/>
    <b v="0"/>
    <n v="61"/>
    <b v="1"/>
    <x v="1"/>
    <x v="6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x v="0"/>
    <s v="USD"/>
    <n v="1414608843"/>
    <n v="1412794443"/>
    <b v="0"/>
    <n v="108"/>
    <b v="1"/>
    <x v="1"/>
    <x v="6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s v="successful"/>
    <x v="0"/>
    <s v="USD"/>
    <n v="1470430800"/>
    <n v="1467865967"/>
    <b v="0"/>
    <n v="142"/>
    <b v="1"/>
    <x v="1"/>
    <x v="6"/>
    <n v="105"/>
    <n v="36.86"/>
    <x v="2785"/>
    <d v="2016-08-05T21:00:00"/>
  </r>
  <r>
    <n v="2786"/>
    <s v="Fierce"/>
    <s v="A heart-melting farce about sex, art and the lovelorn lay-abouts of London-town."/>
    <n v="2500"/>
    <n v="2946"/>
    <s v="successful"/>
    <x v="1"/>
    <s v="GBP"/>
    <n v="1404913180"/>
    <n v="1403703580"/>
    <b v="0"/>
    <n v="74"/>
    <b v="1"/>
    <x v="1"/>
    <x v="6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x v="0"/>
    <s v="USD"/>
    <n v="1405658752"/>
    <n v="1403066752"/>
    <b v="0"/>
    <n v="38"/>
    <b v="1"/>
    <x v="1"/>
    <x v="6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s v="successful"/>
    <x v="0"/>
    <s v="USD"/>
    <n v="1469811043"/>
    <n v="1467219043"/>
    <b v="0"/>
    <n v="20"/>
    <b v="1"/>
    <x v="1"/>
    <x v="6"/>
    <n v="103"/>
    <n v="102.5"/>
    <x v="2788"/>
    <d v="2016-07-29T16:50:43"/>
  </r>
  <r>
    <n v="2789"/>
    <s v="The Adventurers Club"/>
    <s v="BNT's Biggest Adventure So Far: Our 2015 full length production!"/>
    <n v="3000"/>
    <n v="3035"/>
    <s v="successful"/>
    <x v="0"/>
    <s v="USD"/>
    <n v="1426132800"/>
    <n v="1424477934"/>
    <b v="0"/>
    <n v="24"/>
    <b v="1"/>
    <x v="1"/>
    <x v="6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x v="0"/>
    <s v="USD"/>
    <n v="1423693903"/>
    <n v="1421101903"/>
    <b v="0"/>
    <n v="66"/>
    <b v="1"/>
    <x v="1"/>
    <x v="6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x v="0"/>
    <s v="USD"/>
    <n v="1473393600"/>
    <n v="1470778559"/>
    <b v="0"/>
    <n v="28"/>
    <b v="1"/>
    <x v="1"/>
    <x v="6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x v="0"/>
    <s v="USD"/>
    <n v="1439357559"/>
    <n v="1435469559"/>
    <b v="0"/>
    <n v="24"/>
    <b v="1"/>
    <x v="1"/>
    <x v="6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x v="2"/>
    <s v="AUD"/>
    <n v="1437473005"/>
    <n v="1434881005"/>
    <b v="0"/>
    <n v="73"/>
    <b v="1"/>
    <x v="1"/>
    <x v="6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x v="1"/>
    <s v="GBP"/>
    <n v="1457031600"/>
    <n v="1455640559"/>
    <b v="0"/>
    <n v="3"/>
    <b v="1"/>
    <x v="1"/>
    <x v="6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s v="successful"/>
    <x v="0"/>
    <s v="USD"/>
    <n v="1402095600"/>
    <n v="1400675841"/>
    <b v="0"/>
    <n v="20"/>
    <b v="1"/>
    <x v="1"/>
    <x v="6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s v="successful"/>
    <x v="1"/>
    <s v="GBP"/>
    <n v="1404564028"/>
    <n v="1401972028"/>
    <b v="0"/>
    <n v="21"/>
    <b v="1"/>
    <x v="1"/>
    <x v="6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x v="1"/>
    <s v="GBP"/>
    <n v="1404858840"/>
    <n v="1402266840"/>
    <b v="0"/>
    <n v="94"/>
    <b v="1"/>
    <x v="1"/>
    <x v="6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x v="1"/>
    <s v="GBP"/>
    <n v="1438358400"/>
    <n v="1437063121"/>
    <b v="0"/>
    <n v="139"/>
    <b v="1"/>
    <x v="1"/>
    <x v="6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x v="1"/>
    <s v="GBP"/>
    <n v="1466179200"/>
    <n v="1463466070"/>
    <b v="0"/>
    <n v="130"/>
    <b v="1"/>
    <x v="1"/>
    <x v="6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x v="1"/>
    <s v="GBP"/>
    <n v="1420377366"/>
    <n v="1415193366"/>
    <b v="0"/>
    <n v="31"/>
    <b v="1"/>
    <x v="1"/>
    <x v="6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s v="successful"/>
    <x v="2"/>
    <s v="AUD"/>
    <n v="1412938800"/>
    <n v="1411019409"/>
    <b v="0"/>
    <n v="13"/>
    <b v="1"/>
    <x v="1"/>
    <x v="6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x v="1"/>
    <s v="GBP"/>
    <n v="1438875107"/>
    <n v="1436283107"/>
    <b v="0"/>
    <n v="90"/>
    <b v="1"/>
    <x v="1"/>
    <x v="6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x v="0"/>
    <s v="USD"/>
    <n v="1437004800"/>
    <n v="1433295276"/>
    <b v="0"/>
    <n v="141"/>
    <b v="1"/>
    <x v="1"/>
    <x v="6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s v="successful"/>
    <x v="1"/>
    <s v="GBP"/>
    <n v="1411987990"/>
    <n v="1409395990"/>
    <b v="0"/>
    <n v="23"/>
    <b v="1"/>
    <x v="1"/>
    <x v="6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x v="1"/>
    <s v="GBP"/>
    <n v="1440245273"/>
    <n v="1438085273"/>
    <b v="0"/>
    <n v="18"/>
    <b v="1"/>
    <x v="1"/>
    <x v="6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s v="successful"/>
    <x v="1"/>
    <s v="GBP"/>
    <n v="1438772400"/>
    <n v="1435645490"/>
    <b v="0"/>
    <n v="76"/>
    <b v="1"/>
    <x v="1"/>
    <x v="6"/>
    <n v="112"/>
    <n v="44.25"/>
    <x v="2806"/>
    <d v="2015-08-05T11:00:00"/>
  </r>
  <r>
    <n v="2807"/>
    <s v="The Commission Theatre Co."/>
    <s v="Bringing Shakespeare back to the Playwrights"/>
    <n v="5000"/>
    <n v="6300"/>
    <s v="successful"/>
    <x v="0"/>
    <s v="USD"/>
    <n v="1435611438"/>
    <n v="1433019438"/>
    <b v="0"/>
    <n v="93"/>
    <b v="1"/>
    <x v="1"/>
    <x v="6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x v="0"/>
    <s v="USD"/>
    <n v="1440274735"/>
    <n v="1437682735"/>
    <b v="0"/>
    <n v="69"/>
    <b v="1"/>
    <x v="1"/>
    <x v="6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s v="successful"/>
    <x v="0"/>
    <s v="USD"/>
    <n v="1459348740"/>
    <n v="1458647725"/>
    <b v="0"/>
    <n v="21"/>
    <b v="1"/>
    <x v="1"/>
    <x v="6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x v="0"/>
    <s v="USD"/>
    <n v="1401595140"/>
    <n v="1398828064"/>
    <b v="0"/>
    <n v="57"/>
    <b v="1"/>
    <x v="1"/>
    <x v="6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s v="successful"/>
    <x v="1"/>
    <s v="GBP"/>
    <n v="1424692503"/>
    <n v="1422100503"/>
    <b v="0"/>
    <n v="108"/>
    <b v="1"/>
    <x v="1"/>
    <x v="6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x v="5"/>
    <s v="CAD"/>
    <n v="1428292800"/>
    <n v="1424368298"/>
    <b v="0"/>
    <n v="83"/>
    <b v="1"/>
    <x v="1"/>
    <x v="6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x v="0"/>
    <s v="USD"/>
    <n v="1481737761"/>
    <n v="1479577761"/>
    <b v="0"/>
    <n v="96"/>
    <b v="1"/>
    <x v="1"/>
    <x v="6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x v="1"/>
    <s v="GBP"/>
    <n v="1431164115"/>
    <n v="1428572115"/>
    <b v="0"/>
    <n v="64"/>
    <b v="1"/>
    <x v="1"/>
    <x v="6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s v="successful"/>
    <x v="5"/>
    <s v="CAD"/>
    <n v="1470595109"/>
    <n v="1468003109"/>
    <b v="0"/>
    <n v="14"/>
    <b v="1"/>
    <x v="1"/>
    <x v="6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x v="1"/>
    <s v="GBP"/>
    <n v="1438531200"/>
    <n v="1435921992"/>
    <b v="0"/>
    <n v="169"/>
    <b v="1"/>
    <x v="1"/>
    <x v="6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s v="successful"/>
    <x v="1"/>
    <s v="GBP"/>
    <n v="1425136462"/>
    <n v="1421680462"/>
    <b v="0"/>
    <n v="33"/>
    <b v="1"/>
    <x v="1"/>
    <x v="6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s v="successful"/>
    <x v="0"/>
    <s v="USD"/>
    <n v="1443018086"/>
    <n v="1441290086"/>
    <b v="0"/>
    <n v="102"/>
    <b v="1"/>
    <x v="1"/>
    <x v="6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x v="1"/>
    <s v="GBP"/>
    <n v="1434285409"/>
    <n v="1431693409"/>
    <b v="0"/>
    <n v="104"/>
    <b v="1"/>
    <x v="1"/>
    <x v="6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x v="1"/>
    <s v="GBP"/>
    <n v="1456444800"/>
    <n v="1454337589"/>
    <b v="0"/>
    <n v="20"/>
    <b v="1"/>
    <x v="1"/>
    <x v="6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x v="1"/>
    <s v="GBP"/>
    <n v="1411510135"/>
    <n v="1408918135"/>
    <b v="0"/>
    <n v="35"/>
    <b v="1"/>
    <x v="1"/>
    <x v="6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x v="0"/>
    <s v="USD"/>
    <n v="1427469892"/>
    <n v="1424881492"/>
    <b v="0"/>
    <n v="94"/>
    <b v="1"/>
    <x v="1"/>
    <x v="6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x v="1"/>
    <s v="GBP"/>
    <n v="1427842740"/>
    <n v="1425428206"/>
    <b v="0"/>
    <n v="14"/>
    <b v="1"/>
    <x v="1"/>
    <x v="6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s v="successful"/>
    <x v="0"/>
    <s v="USD"/>
    <n v="1434159780"/>
    <n v="1431412196"/>
    <b v="0"/>
    <n v="15"/>
    <b v="1"/>
    <x v="1"/>
    <x v="6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x v="1"/>
    <s v="GBP"/>
    <n v="1449255686"/>
    <n v="1446663686"/>
    <b v="0"/>
    <n v="51"/>
    <b v="1"/>
    <x v="1"/>
    <x v="6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x v="0"/>
    <s v="USD"/>
    <n v="1436511600"/>
    <n v="1434415812"/>
    <b v="0"/>
    <n v="19"/>
    <b v="1"/>
    <x v="1"/>
    <x v="6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x v="0"/>
    <s v="USD"/>
    <n v="1464971400"/>
    <n v="1462379066"/>
    <b v="0"/>
    <n v="23"/>
    <b v="1"/>
    <x v="1"/>
    <x v="6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s v="successful"/>
    <x v="1"/>
    <s v="GBP"/>
    <n v="1443826800"/>
    <n v="1441606869"/>
    <b v="0"/>
    <n v="97"/>
    <b v="1"/>
    <x v="1"/>
    <x v="6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x v="1"/>
    <s v="GBP"/>
    <n v="1464863118"/>
    <n v="1462443918"/>
    <b v="0"/>
    <n v="76"/>
    <b v="1"/>
    <x v="1"/>
    <x v="6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s v="successful"/>
    <x v="0"/>
    <s v="USD"/>
    <n v="1399867140"/>
    <n v="1398802148"/>
    <b v="0"/>
    <n v="11"/>
    <b v="1"/>
    <x v="1"/>
    <x v="6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s v="successful"/>
    <x v="0"/>
    <s v="USD"/>
    <n v="1437076070"/>
    <n v="1434484070"/>
    <b v="0"/>
    <n v="52"/>
    <b v="1"/>
    <x v="1"/>
    <x v="6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x v="1"/>
    <s v="GBP"/>
    <n v="1416780000"/>
    <n v="1414342894"/>
    <b v="0"/>
    <n v="95"/>
    <b v="1"/>
    <x v="1"/>
    <x v="6"/>
    <n v="115"/>
    <n v="30.19"/>
    <x v="2832"/>
    <d v="2014-11-23T22:00:00"/>
  </r>
  <r>
    <n v="2833"/>
    <s v="Star Man Rocket Man"/>
    <s v="A new play about exploring outer space"/>
    <n v="2700"/>
    <n v="2923"/>
    <s v="successful"/>
    <x v="0"/>
    <s v="USD"/>
    <n v="1444528800"/>
    <n v="1442804633"/>
    <b v="0"/>
    <n v="35"/>
    <b v="1"/>
    <x v="1"/>
    <x v="6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s v="successful"/>
    <x v="1"/>
    <s v="GBP"/>
    <n v="1422658930"/>
    <n v="1421362930"/>
    <b v="0"/>
    <n v="21"/>
    <b v="1"/>
    <x v="1"/>
    <x v="6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s v="successful"/>
    <x v="1"/>
    <s v="GBP"/>
    <n v="1449273600"/>
    <n v="1446742417"/>
    <b v="0"/>
    <n v="93"/>
    <b v="1"/>
    <x v="1"/>
    <x v="6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x v="0"/>
    <s v="USD"/>
    <n v="1487393940"/>
    <n v="1484115418"/>
    <b v="0"/>
    <n v="11"/>
    <b v="1"/>
    <x v="1"/>
    <x v="6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x v="5"/>
    <s v="CAD"/>
    <n v="1449701284"/>
    <n v="1446241684"/>
    <b v="0"/>
    <n v="21"/>
    <b v="1"/>
    <x v="1"/>
    <x v="6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x v="0"/>
    <s v="USD"/>
    <n v="1407967200"/>
    <n v="1406039696"/>
    <b v="0"/>
    <n v="54"/>
    <b v="1"/>
    <x v="1"/>
    <x v="6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x v="0"/>
    <s v="USD"/>
    <n v="1408942740"/>
    <n v="1406958354"/>
    <b v="0"/>
    <n v="31"/>
    <b v="1"/>
    <x v="1"/>
    <x v="6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x v="1"/>
    <s v="GBP"/>
    <n v="1426698000"/>
    <n v="1424825479"/>
    <b v="0"/>
    <n v="132"/>
    <b v="1"/>
    <x v="1"/>
    <x v="6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s v="failed"/>
    <x v="1"/>
    <s v="GBP"/>
    <n v="1450032297"/>
    <n v="1444844697"/>
    <b v="0"/>
    <n v="1"/>
    <b v="0"/>
    <x v="1"/>
    <x v="6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s v="failed"/>
    <x v="1"/>
    <s v="GBP"/>
    <n v="1403348400"/>
    <n v="1401058295"/>
    <b v="0"/>
    <n v="0"/>
    <b v="0"/>
    <x v="1"/>
    <x v="6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x v="0"/>
    <s v="USD"/>
    <n v="1465790400"/>
    <n v="1462210950"/>
    <b v="0"/>
    <n v="0"/>
    <b v="0"/>
    <x v="1"/>
    <x v="6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x v="15"/>
    <s v="EUR"/>
    <n v="1483535180"/>
    <n v="1480943180"/>
    <b v="0"/>
    <n v="1"/>
    <b v="0"/>
    <x v="1"/>
    <x v="6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x v="0"/>
    <s v="USD"/>
    <n v="1433723033"/>
    <n v="1428539033"/>
    <b v="0"/>
    <n v="39"/>
    <b v="0"/>
    <x v="1"/>
    <x v="6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x v="0"/>
    <s v="USD"/>
    <n v="1432917394"/>
    <n v="1429029394"/>
    <b v="0"/>
    <n v="0"/>
    <b v="0"/>
    <x v="1"/>
    <x v="6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s v="failed"/>
    <x v="0"/>
    <s v="USD"/>
    <n v="1464031265"/>
    <n v="1458847265"/>
    <b v="0"/>
    <n v="0"/>
    <b v="0"/>
    <x v="1"/>
    <x v="6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x v="0"/>
    <s v="USD"/>
    <n v="1432913659"/>
    <n v="1430321659"/>
    <b v="0"/>
    <n v="3"/>
    <b v="0"/>
    <x v="1"/>
    <x v="6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s v="failed"/>
    <x v="1"/>
    <s v="GBP"/>
    <n v="1461406600"/>
    <n v="1458814600"/>
    <b v="0"/>
    <n v="1"/>
    <b v="0"/>
    <x v="1"/>
    <x v="6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x v="0"/>
    <s v="USD"/>
    <n v="1409962211"/>
    <n v="1407370211"/>
    <b v="0"/>
    <n v="13"/>
    <b v="0"/>
    <x v="1"/>
    <x v="6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x v="17"/>
    <s v="EUR"/>
    <n v="1454109420"/>
    <n v="1453334629"/>
    <b v="0"/>
    <n v="0"/>
    <b v="0"/>
    <x v="1"/>
    <x v="6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s v="failed"/>
    <x v="0"/>
    <s v="USD"/>
    <n v="1403312703"/>
    <n v="1400720703"/>
    <b v="0"/>
    <n v="6"/>
    <b v="0"/>
    <x v="1"/>
    <x v="6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x v="5"/>
    <s v="CAD"/>
    <n v="1410669297"/>
    <n v="1405485297"/>
    <b v="0"/>
    <n v="0"/>
    <b v="0"/>
    <x v="1"/>
    <x v="6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s v="failed"/>
    <x v="1"/>
    <s v="GBP"/>
    <n v="1431018719"/>
    <n v="1429290719"/>
    <b v="0"/>
    <n v="14"/>
    <b v="0"/>
    <x v="1"/>
    <x v="6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s v="failed"/>
    <x v="0"/>
    <s v="USD"/>
    <n v="1454110440"/>
    <n v="1451607071"/>
    <b v="0"/>
    <n v="5"/>
    <b v="0"/>
    <x v="1"/>
    <x v="6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s v="failed"/>
    <x v="0"/>
    <s v="USD"/>
    <n v="1439069640"/>
    <n v="1433897647"/>
    <b v="0"/>
    <n v="6"/>
    <b v="0"/>
    <x v="1"/>
    <x v="6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s v="failed"/>
    <x v="14"/>
    <s v="MXN"/>
    <n v="1487613600"/>
    <n v="1482444295"/>
    <b v="0"/>
    <n v="15"/>
    <b v="0"/>
    <x v="1"/>
    <x v="6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s v="failed"/>
    <x v="9"/>
    <s v="EUR"/>
    <n v="1417778880"/>
    <n v="1415711095"/>
    <b v="0"/>
    <n v="0"/>
    <b v="0"/>
    <x v="1"/>
    <x v="6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s v="failed"/>
    <x v="2"/>
    <s v="AUD"/>
    <n v="1444984904"/>
    <n v="1439800904"/>
    <b v="0"/>
    <n v="1"/>
    <b v="0"/>
    <x v="1"/>
    <x v="6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x v="0"/>
    <s v="USD"/>
    <n v="1466363576"/>
    <n v="1461179576"/>
    <b v="0"/>
    <n v="9"/>
    <b v="0"/>
    <x v="1"/>
    <x v="6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s v="failed"/>
    <x v="2"/>
    <s v="AUD"/>
    <n v="1443103848"/>
    <n v="1441894248"/>
    <b v="0"/>
    <n v="3"/>
    <b v="0"/>
    <x v="1"/>
    <x v="6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x v="0"/>
    <s v="USD"/>
    <n v="1403636229"/>
    <n v="1401044229"/>
    <b v="0"/>
    <n v="3"/>
    <b v="0"/>
    <x v="1"/>
    <x v="6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s v="failed"/>
    <x v="0"/>
    <s v="USD"/>
    <n v="1410279123"/>
    <n v="1405095123"/>
    <b v="0"/>
    <n v="1"/>
    <b v="0"/>
    <x v="1"/>
    <x v="6"/>
    <n v="0"/>
    <n v="20"/>
    <x v="2863"/>
    <d v="2014-09-09T16:12:03"/>
  </r>
  <r>
    <n v="2864"/>
    <s v="'Haunting Julia' by Alan Ayckbourn"/>
    <s v="Accessible, original theatre for all!"/>
    <n v="2500"/>
    <n v="40"/>
    <s v="failed"/>
    <x v="1"/>
    <s v="GBP"/>
    <n v="1437139080"/>
    <n v="1434552207"/>
    <b v="0"/>
    <n v="3"/>
    <b v="0"/>
    <x v="1"/>
    <x v="6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s v="failed"/>
    <x v="0"/>
    <s v="USD"/>
    <n v="1420512259"/>
    <n v="1415328259"/>
    <b v="0"/>
    <n v="0"/>
    <b v="0"/>
    <x v="1"/>
    <x v="6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x v="0"/>
    <s v="USD"/>
    <n v="1476482400"/>
    <n v="1473893721"/>
    <b v="0"/>
    <n v="2"/>
    <b v="0"/>
    <x v="1"/>
    <x v="6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x v="0"/>
    <s v="USD"/>
    <n v="1467604800"/>
    <n v="1465533672"/>
    <b v="0"/>
    <n v="10"/>
    <b v="0"/>
    <x v="1"/>
    <x v="6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x v="0"/>
    <s v="USD"/>
    <n v="1475697054"/>
    <n v="1473105054"/>
    <b v="0"/>
    <n v="60"/>
    <b v="0"/>
    <x v="1"/>
    <x v="6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x v="0"/>
    <s v="USD"/>
    <n v="1468937681"/>
    <n v="1466345681"/>
    <b v="0"/>
    <n v="5"/>
    <b v="0"/>
    <x v="1"/>
    <x v="6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x v="0"/>
    <s v="USD"/>
    <n v="1400301165"/>
    <n v="1397709165"/>
    <b v="0"/>
    <n v="9"/>
    <b v="0"/>
    <x v="1"/>
    <x v="6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s v="failed"/>
    <x v="0"/>
    <s v="USD"/>
    <n v="1419183813"/>
    <n v="1417455813"/>
    <b v="0"/>
    <n v="13"/>
    <b v="0"/>
    <x v="1"/>
    <x v="6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s v="failed"/>
    <x v="0"/>
    <s v="USD"/>
    <n v="1434768438"/>
    <n v="1429584438"/>
    <b v="0"/>
    <n v="0"/>
    <b v="0"/>
    <x v="1"/>
    <x v="6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x v="0"/>
    <s v="USD"/>
    <n v="1422473831"/>
    <n v="1419881831"/>
    <b v="0"/>
    <n v="8"/>
    <b v="0"/>
    <x v="1"/>
    <x v="6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x v="0"/>
    <s v="USD"/>
    <n v="1484684186"/>
    <n v="1482092186"/>
    <b v="0"/>
    <n v="3"/>
    <b v="0"/>
    <x v="1"/>
    <x v="6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s v="failed"/>
    <x v="0"/>
    <s v="USD"/>
    <n v="1462417493"/>
    <n v="1459825493"/>
    <b v="0"/>
    <n v="3"/>
    <b v="0"/>
    <x v="1"/>
    <x v="6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x v="0"/>
    <s v="USD"/>
    <n v="1437069079"/>
    <n v="1434477079"/>
    <b v="0"/>
    <n v="0"/>
    <b v="0"/>
    <x v="1"/>
    <x v="6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x v="0"/>
    <s v="USD"/>
    <n v="1480525200"/>
    <n v="1477781724"/>
    <b v="0"/>
    <n v="6"/>
    <b v="0"/>
    <x v="1"/>
    <x v="6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x v="1"/>
    <s v="GBP"/>
    <n v="1435934795"/>
    <n v="1430750795"/>
    <b v="0"/>
    <n v="4"/>
    <b v="0"/>
    <x v="1"/>
    <x v="6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s v="failed"/>
    <x v="0"/>
    <s v="USD"/>
    <n v="1453310661"/>
    <n v="1450718661"/>
    <b v="0"/>
    <n v="1"/>
    <b v="0"/>
    <x v="1"/>
    <x v="6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x v="0"/>
    <s v="USD"/>
    <n v="1440090300"/>
    <n v="1436305452"/>
    <b v="0"/>
    <n v="29"/>
    <b v="0"/>
    <x v="1"/>
    <x v="6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x v="0"/>
    <s v="USD"/>
    <n v="1417620036"/>
    <n v="1412432436"/>
    <b v="0"/>
    <n v="0"/>
    <b v="0"/>
    <x v="1"/>
    <x v="6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x v="0"/>
    <s v="USD"/>
    <n v="1462112318"/>
    <n v="1459520318"/>
    <b v="0"/>
    <n v="4"/>
    <b v="0"/>
    <x v="1"/>
    <x v="6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x v="0"/>
    <s v="USD"/>
    <n v="1454734740"/>
    <n v="1451684437"/>
    <b v="0"/>
    <n v="5"/>
    <b v="0"/>
    <x v="1"/>
    <x v="6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s v="failed"/>
    <x v="0"/>
    <s v="USD"/>
    <n v="1417800435"/>
    <n v="1415208435"/>
    <b v="0"/>
    <n v="4"/>
    <b v="0"/>
    <x v="1"/>
    <x v="6"/>
    <n v="0"/>
    <n v="46.25"/>
    <x v="2884"/>
    <d v="2014-12-05T17:27:15"/>
  </r>
  <r>
    <n v="2885"/>
    <s v="The Wedding"/>
    <s v="An historic and proud work of Polish nationalistic literature performed on stage."/>
    <n v="400"/>
    <n v="130"/>
    <s v="failed"/>
    <x v="0"/>
    <s v="USD"/>
    <n v="1426294201"/>
    <n v="1423705801"/>
    <b v="0"/>
    <n v="5"/>
    <b v="0"/>
    <x v="1"/>
    <x v="6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x v="0"/>
    <s v="USD"/>
    <n v="1442635140"/>
    <n v="1442243484"/>
    <b v="0"/>
    <n v="1"/>
    <b v="0"/>
    <x v="1"/>
    <x v="6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x v="0"/>
    <s v="USD"/>
    <n v="1420971324"/>
    <n v="1418379324"/>
    <b v="0"/>
    <n v="1"/>
    <b v="0"/>
    <x v="1"/>
    <x v="6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x v="0"/>
    <s v="USD"/>
    <n v="1413608340"/>
    <n v="1412945440"/>
    <b v="0"/>
    <n v="0"/>
    <b v="0"/>
    <x v="1"/>
    <x v="6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s v="failed"/>
    <x v="0"/>
    <s v="USD"/>
    <n v="1409344985"/>
    <n v="1406752985"/>
    <b v="0"/>
    <n v="14"/>
    <b v="0"/>
    <x v="1"/>
    <x v="6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s v="failed"/>
    <x v="0"/>
    <s v="USD"/>
    <n v="1407553200"/>
    <n v="1405100992"/>
    <b v="0"/>
    <n v="3"/>
    <b v="0"/>
    <x v="1"/>
    <x v="6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x v="0"/>
    <s v="USD"/>
    <n v="1460751128"/>
    <n v="1455570728"/>
    <b v="0"/>
    <n v="10"/>
    <b v="0"/>
    <x v="1"/>
    <x v="6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s v="failed"/>
    <x v="0"/>
    <s v="USD"/>
    <n v="1409000400"/>
    <n v="1408381704"/>
    <b v="0"/>
    <n v="17"/>
    <b v="0"/>
    <x v="1"/>
    <x v="6"/>
    <n v="9"/>
    <n v="29.41"/>
    <x v="2892"/>
    <d v="2014-08-25T21:00:00"/>
  </r>
  <r>
    <n v="2893"/>
    <s v="REDISCOVERING KIA THE PLAY"/>
    <s v="Fundraising for REDISCOVERING KIA THE PLAY"/>
    <n v="5000"/>
    <n v="25"/>
    <s v="failed"/>
    <x v="0"/>
    <s v="USD"/>
    <n v="1420768800"/>
    <n v="1415644395"/>
    <b v="0"/>
    <n v="2"/>
    <b v="0"/>
    <x v="1"/>
    <x v="6"/>
    <n v="1"/>
    <n v="12.5"/>
    <x v="2893"/>
    <d v="2015-01-09T02:00:00"/>
  </r>
  <r>
    <n v="2894"/>
    <s v="How Could You Do This To Me (The Stage Play)"/>
    <s v="This Is A Story About A Woman A Man And A Woman"/>
    <n v="50000"/>
    <n v="0"/>
    <s v="failed"/>
    <x v="0"/>
    <s v="USD"/>
    <n v="1428100815"/>
    <n v="1422920415"/>
    <b v="0"/>
    <n v="0"/>
    <b v="0"/>
    <x v="1"/>
    <x v="6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x v="0"/>
    <s v="USD"/>
    <n v="1403470800"/>
    <n v="1403356792"/>
    <b v="0"/>
    <n v="4"/>
    <b v="0"/>
    <x v="1"/>
    <x v="6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x v="0"/>
    <s v="USD"/>
    <n v="1481522400"/>
    <n v="1480283321"/>
    <b v="0"/>
    <n v="12"/>
    <b v="0"/>
    <x v="1"/>
    <x v="6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s v="failed"/>
    <x v="0"/>
    <s v="USD"/>
    <n v="1444577345"/>
    <n v="1441985458"/>
    <b v="0"/>
    <n v="3"/>
    <b v="0"/>
    <x v="1"/>
    <x v="6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s v="failed"/>
    <x v="0"/>
    <s v="USD"/>
    <n v="1446307053"/>
    <n v="1443715053"/>
    <b v="0"/>
    <n v="12"/>
    <b v="0"/>
    <x v="1"/>
    <x v="6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x v="0"/>
    <s v="USD"/>
    <n v="1469325158"/>
    <n v="1464141158"/>
    <b v="0"/>
    <n v="0"/>
    <b v="0"/>
    <x v="1"/>
    <x v="6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x v="0"/>
    <s v="USD"/>
    <n v="1407562632"/>
    <n v="1404970632"/>
    <b v="0"/>
    <n v="7"/>
    <b v="0"/>
    <x v="1"/>
    <x v="6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s v="failed"/>
    <x v="0"/>
    <s v="USD"/>
    <n v="1423345339"/>
    <n v="1418161339"/>
    <b v="0"/>
    <n v="2"/>
    <b v="0"/>
    <x v="1"/>
    <x v="6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x v="0"/>
    <s v="USD"/>
    <n v="1440412396"/>
    <n v="1437820396"/>
    <b v="0"/>
    <n v="1"/>
    <b v="0"/>
    <x v="1"/>
    <x v="6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x v="0"/>
    <s v="USD"/>
    <n v="1441771218"/>
    <n v="1436587218"/>
    <b v="0"/>
    <n v="4"/>
    <b v="0"/>
    <x v="1"/>
    <x v="6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s v="failed"/>
    <x v="1"/>
    <s v="GBP"/>
    <n v="1415534400"/>
    <n v="1414538031"/>
    <b v="0"/>
    <n v="4"/>
    <b v="0"/>
    <x v="1"/>
    <x v="6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x v="0"/>
    <s v="USD"/>
    <n v="1473211313"/>
    <n v="1472001713"/>
    <b v="0"/>
    <n v="17"/>
    <b v="0"/>
    <x v="1"/>
    <x v="6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x v="0"/>
    <s v="USD"/>
    <n v="1438390800"/>
    <n v="1436888066"/>
    <b v="0"/>
    <n v="7"/>
    <b v="0"/>
    <x v="1"/>
    <x v="6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s v="failed"/>
    <x v="0"/>
    <s v="USD"/>
    <n v="1463259837"/>
    <n v="1458075837"/>
    <b v="0"/>
    <n v="2"/>
    <b v="0"/>
    <x v="1"/>
    <x v="6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x v="0"/>
    <s v="USD"/>
    <n v="1465407219"/>
    <n v="1462815219"/>
    <b v="0"/>
    <n v="5"/>
    <b v="0"/>
    <x v="1"/>
    <x v="6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x v="0"/>
    <s v="USD"/>
    <n v="1416944760"/>
    <n v="1413527001"/>
    <b v="0"/>
    <n v="1"/>
    <b v="0"/>
    <x v="1"/>
    <x v="6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s v="failed"/>
    <x v="1"/>
    <s v="GBP"/>
    <n v="1434139887"/>
    <n v="1428955887"/>
    <b v="0"/>
    <n v="1"/>
    <b v="0"/>
    <x v="1"/>
    <x v="6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x v="0"/>
    <s v="USD"/>
    <n v="1435429626"/>
    <n v="1431973626"/>
    <b v="0"/>
    <n v="14"/>
    <b v="0"/>
    <x v="1"/>
    <x v="6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s v="failed"/>
    <x v="0"/>
    <s v="USD"/>
    <n v="1452827374"/>
    <n v="1450235374"/>
    <b v="0"/>
    <n v="26"/>
    <b v="0"/>
    <x v="1"/>
    <x v="6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s v="failed"/>
    <x v="0"/>
    <s v="USD"/>
    <n v="1410041339"/>
    <n v="1404857339"/>
    <b v="0"/>
    <n v="2"/>
    <b v="0"/>
    <x v="1"/>
    <x v="6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s v="failed"/>
    <x v="1"/>
    <s v="GBP"/>
    <n v="1426365994"/>
    <n v="1421185594"/>
    <b v="0"/>
    <n v="1"/>
    <b v="0"/>
    <x v="1"/>
    <x v="6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s v="failed"/>
    <x v="1"/>
    <s v="GBP"/>
    <n v="1458117190"/>
    <n v="1455528790"/>
    <b v="0"/>
    <n v="3"/>
    <b v="0"/>
    <x v="1"/>
    <x v="6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s v="failed"/>
    <x v="1"/>
    <s v="GBP"/>
    <n v="1400498789"/>
    <n v="1398511589"/>
    <b v="0"/>
    <n v="7"/>
    <b v="0"/>
    <x v="1"/>
    <x v="6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s v="failed"/>
    <x v="0"/>
    <s v="USD"/>
    <n v="1442381847"/>
    <n v="1440826647"/>
    <b v="0"/>
    <n v="9"/>
    <b v="0"/>
    <x v="1"/>
    <x v="6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s v="failed"/>
    <x v="0"/>
    <s v="USD"/>
    <n v="1446131207"/>
    <n v="1443712007"/>
    <b v="0"/>
    <n v="20"/>
    <b v="0"/>
    <x v="1"/>
    <x v="6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s v="failed"/>
    <x v="0"/>
    <s v="USD"/>
    <n v="1407250329"/>
    <n v="1404658329"/>
    <b v="0"/>
    <n v="6"/>
    <b v="0"/>
    <x v="1"/>
    <x v="6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x v="5"/>
    <s v="CAD"/>
    <n v="1427306470"/>
    <n v="1424718070"/>
    <b v="0"/>
    <n v="13"/>
    <b v="0"/>
    <x v="1"/>
    <x v="6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s v="successful"/>
    <x v="0"/>
    <s v="USD"/>
    <n v="1411679804"/>
    <n v="1409087804"/>
    <b v="0"/>
    <n v="3"/>
    <b v="1"/>
    <x v="1"/>
    <x v="40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x v="1"/>
    <s v="GBP"/>
    <n v="1431982727"/>
    <n v="1428094727"/>
    <b v="0"/>
    <n v="6"/>
    <b v="1"/>
    <x v="1"/>
    <x v="40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s v="successful"/>
    <x v="0"/>
    <s v="USD"/>
    <n v="1422068400"/>
    <n v="1420774779"/>
    <b v="0"/>
    <n v="10"/>
    <b v="1"/>
    <x v="1"/>
    <x v="40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x v="0"/>
    <s v="USD"/>
    <n v="1431143940"/>
    <n v="1428585710"/>
    <b v="0"/>
    <n v="147"/>
    <b v="1"/>
    <x v="1"/>
    <x v="40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x v="0"/>
    <s v="USD"/>
    <n v="1410444068"/>
    <n v="1407852068"/>
    <b v="0"/>
    <n v="199"/>
    <b v="1"/>
    <x v="1"/>
    <x v="40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x v="0"/>
    <s v="USD"/>
    <n v="1424715779"/>
    <n v="1423506179"/>
    <b v="0"/>
    <n v="50"/>
    <b v="1"/>
    <x v="1"/>
    <x v="40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x v="0"/>
    <s v="USD"/>
    <n v="1405400400"/>
    <n v="1402934629"/>
    <b v="0"/>
    <n v="21"/>
    <b v="1"/>
    <x v="1"/>
    <x v="40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s v="successful"/>
    <x v="0"/>
    <s v="USD"/>
    <n v="1457135846"/>
    <n v="1454543846"/>
    <b v="0"/>
    <n v="24"/>
    <b v="1"/>
    <x v="1"/>
    <x v="40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x v="0"/>
    <s v="USD"/>
    <n v="1401024758"/>
    <n v="1398432758"/>
    <b v="0"/>
    <n v="32"/>
    <b v="1"/>
    <x v="1"/>
    <x v="40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s v="successful"/>
    <x v="1"/>
    <s v="GBP"/>
    <n v="1431007264"/>
    <n v="1428415264"/>
    <b v="0"/>
    <n v="62"/>
    <b v="1"/>
    <x v="1"/>
    <x v="40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x v="5"/>
    <s v="CAD"/>
    <n v="1410761280"/>
    <n v="1408604363"/>
    <b v="0"/>
    <n v="9"/>
    <b v="1"/>
    <x v="1"/>
    <x v="40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x v="2"/>
    <s v="AUD"/>
    <n v="1424516400"/>
    <n v="1421812637"/>
    <b v="0"/>
    <n v="38"/>
    <b v="1"/>
    <x v="1"/>
    <x v="40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x v="0"/>
    <s v="USD"/>
    <n v="1465081053"/>
    <n v="1462489053"/>
    <b v="0"/>
    <n v="54"/>
    <b v="1"/>
    <x v="1"/>
    <x v="40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s v="successful"/>
    <x v="5"/>
    <s v="CAD"/>
    <n v="1402845364"/>
    <n v="1400253364"/>
    <b v="0"/>
    <n v="37"/>
    <b v="1"/>
    <x v="1"/>
    <x v="40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x v="0"/>
    <s v="USD"/>
    <n v="1472490000"/>
    <n v="1467468008"/>
    <b v="0"/>
    <n v="39"/>
    <b v="1"/>
    <x v="1"/>
    <x v="40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x v="0"/>
    <s v="USD"/>
    <n v="1413176340"/>
    <n v="1412091423"/>
    <b v="0"/>
    <n v="34"/>
    <b v="1"/>
    <x v="1"/>
    <x v="40"/>
    <n v="128"/>
    <n v="37.65"/>
    <x v="2936"/>
    <d v="2014-10-13T04:59:00"/>
  </r>
  <r>
    <n v="2937"/>
    <s v="UCAS"/>
    <s v="UCAS is a new British musical premiering at the Edinburgh Fringe Festival 2014."/>
    <n v="1500"/>
    <n v="2000"/>
    <s v="successful"/>
    <x v="1"/>
    <s v="GBP"/>
    <n v="1405249113"/>
    <n v="1402657113"/>
    <b v="0"/>
    <n v="55"/>
    <b v="1"/>
    <x v="1"/>
    <x v="40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s v="successful"/>
    <x v="0"/>
    <s v="USD"/>
    <n v="1422636814"/>
    <n v="1420044814"/>
    <b v="0"/>
    <n v="32"/>
    <b v="1"/>
    <x v="1"/>
    <x v="40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x v="0"/>
    <s v="USD"/>
    <n v="1409187600"/>
    <n v="1406316312"/>
    <b v="0"/>
    <n v="25"/>
    <b v="1"/>
    <x v="1"/>
    <x v="40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x v="0"/>
    <s v="USD"/>
    <n v="1421606018"/>
    <n v="1418150018"/>
    <b v="0"/>
    <n v="33"/>
    <b v="1"/>
    <x v="1"/>
    <x v="40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s v="failed"/>
    <x v="0"/>
    <s v="USD"/>
    <n v="1425250955"/>
    <n v="1422658955"/>
    <b v="0"/>
    <n v="1"/>
    <b v="0"/>
    <x v="1"/>
    <x v="38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x v="5"/>
    <s v="CAD"/>
    <n v="1450297080"/>
    <n v="1448565459"/>
    <b v="0"/>
    <n v="202"/>
    <b v="0"/>
    <x v="1"/>
    <x v="38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x v="0"/>
    <s v="USD"/>
    <n v="1428894380"/>
    <n v="1426302380"/>
    <b v="0"/>
    <n v="0"/>
    <b v="0"/>
    <x v="1"/>
    <x v="38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s v="failed"/>
    <x v="0"/>
    <s v="USD"/>
    <n v="1433714198"/>
    <n v="1431122198"/>
    <b v="0"/>
    <n v="1"/>
    <b v="0"/>
    <x v="1"/>
    <x v="38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s v="failed"/>
    <x v="0"/>
    <s v="USD"/>
    <n v="1432437660"/>
    <n v="1429845660"/>
    <b v="0"/>
    <n v="0"/>
    <b v="0"/>
    <x v="1"/>
    <x v="38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s v="failed"/>
    <x v="1"/>
    <s v="GBP"/>
    <n v="1471265092"/>
    <n v="1468673092"/>
    <b v="0"/>
    <n v="2"/>
    <b v="0"/>
    <x v="1"/>
    <x v="38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x v="0"/>
    <s v="USD"/>
    <n v="1480007460"/>
    <n v="1475760567"/>
    <b v="0"/>
    <n v="13"/>
    <b v="0"/>
    <x v="1"/>
    <x v="38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s v="failed"/>
    <x v="0"/>
    <s v="USD"/>
    <n v="1433259293"/>
    <n v="1428075293"/>
    <b v="0"/>
    <n v="9"/>
    <b v="0"/>
    <x v="1"/>
    <x v="38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x v="0"/>
    <s v="USD"/>
    <n v="1447965917"/>
    <n v="1445370317"/>
    <b v="0"/>
    <n v="2"/>
    <b v="0"/>
    <x v="1"/>
    <x v="38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x v="0"/>
    <s v="USD"/>
    <n v="1453538752"/>
    <n v="1450946752"/>
    <b v="0"/>
    <n v="0"/>
    <b v="0"/>
    <x v="1"/>
    <x v="38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x v="0"/>
    <s v="USD"/>
    <n v="1412536573"/>
    <n v="1408648573"/>
    <b v="0"/>
    <n v="58"/>
    <b v="0"/>
    <x v="1"/>
    <x v="38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x v="0"/>
    <s v="USD"/>
    <n v="1476676800"/>
    <n v="1473957239"/>
    <b v="0"/>
    <n v="8"/>
    <b v="0"/>
    <x v="1"/>
    <x v="38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x v="0"/>
    <s v="USD"/>
    <n v="1444330821"/>
    <n v="1441738821"/>
    <b v="0"/>
    <n v="3"/>
    <b v="0"/>
    <x v="1"/>
    <x v="38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x v="0"/>
    <s v="USD"/>
    <n v="1489669203"/>
    <n v="1487944803"/>
    <b v="0"/>
    <n v="0"/>
    <b v="0"/>
    <x v="1"/>
    <x v="38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s v="canceled"/>
    <x v="0"/>
    <s v="USD"/>
    <n v="1434476849"/>
    <n v="1431884849"/>
    <b v="0"/>
    <n v="11"/>
    <b v="0"/>
    <x v="1"/>
    <x v="38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x v="0"/>
    <s v="USD"/>
    <n v="1462402850"/>
    <n v="1459810850"/>
    <b v="0"/>
    <n v="20"/>
    <b v="0"/>
    <x v="1"/>
    <x v="38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s v="canceled"/>
    <x v="0"/>
    <s v="USD"/>
    <n v="1427498172"/>
    <n v="1422317772"/>
    <b v="0"/>
    <n v="3"/>
    <b v="0"/>
    <x v="1"/>
    <x v="38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s v="canceled"/>
    <x v="0"/>
    <s v="USD"/>
    <n v="1462729317"/>
    <n v="1457548917"/>
    <b v="0"/>
    <n v="0"/>
    <b v="0"/>
    <x v="1"/>
    <x v="38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x v="1"/>
    <s v="GBP"/>
    <n v="1465258325"/>
    <n v="1462666325"/>
    <b v="0"/>
    <n v="0"/>
    <b v="0"/>
    <x v="1"/>
    <x v="38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x v="0"/>
    <s v="USD"/>
    <n v="1410459023"/>
    <n v="1407867023"/>
    <b v="0"/>
    <n v="0"/>
    <b v="0"/>
    <x v="1"/>
    <x v="38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x v="0"/>
    <s v="USD"/>
    <n v="1427342400"/>
    <n v="1424927159"/>
    <b v="0"/>
    <n v="108"/>
    <b v="1"/>
    <x v="1"/>
    <x v="6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x v="0"/>
    <s v="USD"/>
    <n v="1425193140"/>
    <n v="1422769906"/>
    <b v="0"/>
    <n v="20"/>
    <b v="1"/>
    <x v="1"/>
    <x v="6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x v="0"/>
    <s v="USD"/>
    <n v="1435835824"/>
    <n v="1433243824"/>
    <b v="0"/>
    <n v="98"/>
    <b v="1"/>
    <x v="1"/>
    <x v="6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x v="0"/>
    <s v="USD"/>
    <n v="1407360720"/>
    <n v="1404769819"/>
    <b v="0"/>
    <n v="196"/>
    <b v="1"/>
    <x v="1"/>
    <x v="6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x v="0"/>
    <s v="USD"/>
    <n v="1436290233"/>
    <n v="1433698233"/>
    <b v="0"/>
    <n v="39"/>
    <b v="1"/>
    <x v="1"/>
    <x v="6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s v="successful"/>
    <x v="0"/>
    <s v="USD"/>
    <n v="1442425412"/>
    <n v="1439833412"/>
    <b v="0"/>
    <n v="128"/>
    <b v="1"/>
    <x v="1"/>
    <x v="6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x v="0"/>
    <s v="USD"/>
    <n v="1425872692"/>
    <n v="1423284292"/>
    <b v="0"/>
    <n v="71"/>
    <b v="1"/>
    <x v="1"/>
    <x v="6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s v="successful"/>
    <x v="0"/>
    <s v="USD"/>
    <n v="1471406340"/>
    <n v="1470227660"/>
    <b v="0"/>
    <n v="47"/>
    <b v="1"/>
    <x v="1"/>
    <x v="6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x v="5"/>
    <s v="CAD"/>
    <n v="1430693460"/>
    <n v="1428087153"/>
    <b v="0"/>
    <n v="17"/>
    <b v="1"/>
    <x v="1"/>
    <x v="6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x v="0"/>
    <s v="USD"/>
    <n v="1405699451"/>
    <n v="1403107451"/>
    <b v="0"/>
    <n v="91"/>
    <b v="1"/>
    <x v="1"/>
    <x v="6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x v="0"/>
    <s v="USD"/>
    <n v="1409500078"/>
    <n v="1406908078"/>
    <b v="0"/>
    <n v="43"/>
    <b v="1"/>
    <x v="1"/>
    <x v="6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s v="successful"/>
    <x v="0"/>
    <s v="USD"/>
    <n v="1480899600"/>
    <n v="1479609520"/>
    <b v="0"/>
    <n v="17"/>
    <b v="1"/>
    <x v="1"/>
    <x v="6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x v="0"/>
    <s v="USD"/>
    <n v="1451620800"/>
    <n v="1449171508"/>
    <b v="0"/>
    <n v="33"/>
    <b v="1"/>
    <x v="1"/>
    <x v="6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x v="0"/>
    <s v="USD"/>
    <n v="1411695300"/>
    <n v="1409275671"/>
    <b v="0"/>
    <n v="87"/>
    <b v="1"/>
    <x v="1"/>
    <x v="6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x v="0"/>
    <s v="USD"/>
    <n v="1417057200"/>
    <n v="1414599886"/>
    <b v="0"/>
    <n v="113"/>
    <b v="1"/>
    <x v="1"/>
    <x v="6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s v="successful"/>
    <x v="1"/>
    <s v="GBP"/>
    <n v="1457870400"/>
    <n v="1456421530"/>
    <b v="0"/>
    <n v="14"/>
    <b v="1"/>
    <x v="1"/>
    <x v="6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x v="0"/>
    <s v="USD"/>
    <n v="1427076840"/>
    <n v="1421960934"/>
    <b v="0"/>
    <n v="30"/>
    <b v="1"/>
    <x v="1"/>
    <x v="6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x v="0"/>
    <s v="USD"/>
    <n v="1413784740"/>
    <n v="1412954547"/>
    <b v="0"/>
    <n v="16"/>
    <b v="1"/>
    <x v="1"/>
    <x v="6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s v="successful"/>
    <x v="0"/>
    <s v="USD"/>
    <n v="1420524000"/>
    <n v="1419104823"/>
    <b v="0"/>
    <n v="46"/>
    <b v="1"/>
    <x v="1"/>
    <x v="6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s v="successful"/>
    <x v="0"/>
    <s v="USD"/>
    <n v="1440381600"/>
    <n v="1438639130"/>
    <b v="0"/>
    <n v="24"/>
    <b v="1"/>
    <x v="1"/>
    <x v="6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x v="17"/>
    <s v="EUR"/>
    <n v="1443014756"/>
    <n v="1439126756"/>
    <b v="1"/>
    <n v="97"/>
    <b v="1"/>
    <x v="1"/>
    <x v="38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s v="successful"/>
    <x v="1"/>
    <s v="GBP"/>
    <n v="1455208143"/>
    <n v="1452616143"/>
    <b v="1"/>
    <n v="59"/>
    <b v="1"/>
    <x v="1"/>
    <x v="38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s v="successful"/>
    <x v="0"/>
    <s v="USD"/>
    <n v="1415722236"/>
    <n v="1410534636"/>
    <b v="1"/>
    <n v="1095"/>
    <b v="1"/>
    <x v="1"/>
    <x v="38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x v="0"/>
    <s v="USD"/>
    <n v="1472020881"/>
    <n v="1469428881"/>
    <b v="1"/>
    <n v="218"/>
    <b v="1"/>
    <x v="1"/>
    <x v="38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x v="4"/>
    <s v="NZD"/>
    <n v="1477886400"/>
    <n v="1476228128"/>
    <b v="0"/>
    <n v="111"/>
    <b v="1"/>
    <x v="1"/>
    <x v="38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s v="successful"/>
    <x v="1"/>
    <s v="GBP"/>
    <n v="1462100406"/>
    <n v="1456920006"/>
    <b v="0"/>
    <n v="56"/>
    <b v="1"/>
    <x v="1"/>
    <x v="38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x v="0"/>
    <s v="USD"/>
    <n v="1476316800"/>
    <n v="1473837751"/>
    <b v="0"/>
    <n v="265"/>
    <b v="1"/>
    <x v="1"/>
    <x v="38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x v="1"/>
    <s v="GBP"/>
    <n v="1466412081"/>
    <n v="1463820081"/>
    <b v="0"/>
    <n v="28"/>
    <b v="1"/>
    <x v="1"/>
    <x v="38"/>
    <n v="100"/>
    <n v="35.71"/>
    <x v="2988"/>
    <d v="2016-06-20T08:41:21"/>
  </r>
  <r>
    <n v="2989"/>
    <s v="Let's Light Up The Gem!"/>
    <s v="Bring the movies back to Bethel, Maine."/>
    <n v="20000"/>
    <n v="35307"/>
    <s v="successful"/>
    <x v="0"/>
    <s v="USD"/>
    <n v="1450673940"/>
    <n v="1448756962"/>
    <b v="0"/>
    <n v="364"/>
    <b v="1"/>
    <x v="1"/>
    <x v="38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x v="0"/>
    <s v="USD"/>
    <n v="1452174420"/>
    <n v="1449150420"/>
    <b v="0"/>
    <n v="27"/>
    <b v="1"/>
    <x v="1"/>
    <x v="38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x v="0"/>
    <s v="USD"/>
    <n v="1485547530"/>
    <n v="1483646730"/>
    <b v="0"/>
    <n v="93"/>
    <b v="1"/>
    <x v="1"/>
    <x v="38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s v="successful"/>
    <x v="0"/>
    <s v="USD"/>
    <n v="1476037510"/>
    <n v="1473445510"/>
    <b v="0"/>
    <n v="64"/>
    <b v="1"/>
    <x v="1"/>
    <x v="38"/>
    <n v="105"/>
    <n v="48.98"/>
    <x v="2992"/>
    <d v="2016-10-09T18:25:10"/>
  </r>
  <r>
    <n v="2993"/>
    <s v="TRUE WEST: Think, Dog! Productions"/>
    <s v="Help us build the Kitchen from Hell!"/>
    <n v="1000"/>
    <n v="1003"/>
    <s v="successful"/>
    <x v="0"/>
    <s v="USD"/>
    <n v="1455998867"/>
    <n v="1453406867"/>
    <b v="0"/>
    <n v="22"/>
    <b v="1"/>
    <x v="1"/>
    <x v="38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x v="1"/>
    <s v="GBP"/>
    <n v="1412335772"/>
    <n v="1409743772"/>
    <b v="0"/>
    <n v="59"/>
    <b v="1"/>
    <x v="1"/>
    <x v="38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x v="0"/>
    <s v="USD"/>
    <n v="1484841471"/>
    <n v="1482249471"/>
    <b v="0"/>
    <n v="249"/>
    <b v="1"/>
    <x v="1"/>
    <x v="38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s v="successful"/>
    <x v="0"/>
    <s v="USD"/>
    <n v="1432677240"/>
    <n v="1427493240"/>
    <b v="0"/>
    <n v="392"/>
    <b v="1"/>
    <x v="1"/>
    <x v="38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x v="0"/>
    <s v="USD"/>
    <n v="1488171540"/>
    <n v="1486661793"/>
    <b v="0"/>
    <n v="115"/>
    <b v="1"/>
    <x v="1"/>
    <x v="38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x v="0"/>
    <s v="USD"/>
    <n v="1402892700"/>
    <n v="1400474329"/>
    <b v="0"/>
    <n v="433"/>
    <b v="1"/>
    <x v="1"/>
    <x v="38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s v="successful"/>
    <x v="0"/>
    <s v="USD"/>
    <n v="1488333600"/>
    <n v="1487094360"/>
    <b v="0"/>
    <n v="20"/>
    <b v="1"/>
    <x v="1"/>
    <x v="38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s v="successful"/>
    <x v="0"/>
    <s v="USD"/>
    <n v="1485885600"/>
    <n v="1484682670"/>
    <b v="0"/>
    <n v="8"/>
    <b v="1"/>
    <x v="1"/>
    <x v="38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x v="0"/>
    <s v="USD"/>
    <n v="1468445382"/>
    <n v="1465853382"/>
    <b v="0"/>
    <n v="175"/>
    <b v="1"/>
    <x v="1"/>
    <x v="38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s v="successful"/>
    <x v="0"/>
    <s v="USD"/>
    <n v="1356552252"/>
    <n v="1353960252"/>
    <b v="0"/>
    <n v="104"/>
    <b v="1"/>
    <x v="1"/>
    <x v="38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x v="0"/>
    <s v="USD"/>
    <n v="1456811940"/>
    <n v="1454098976"/>
    <b v="0"/>
    <n v="17"/>
    <b v="1"/>
    <x v="1"/>
    <x v="38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x v="0"/>
    <s v="USD"/>
    <n v="1416089324"/>
    <n v="1413493724"/>
    <b v="0"/>
    <n v="277"/>
    <b v="1"/>
    <x v="1"/>
    <x v="38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x v="0"/>
    <s v="USD"/>
    <n v="1412611905"/>
    <n v="1410019905"/>
    <b v="0"/>
    <n v="118"/>
    <b v="1"/>
    <x v="1"/>
    <x v="38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s v="successful"/>
    <x v="5"/>
    <s v="CAD"/>
    <n v="1418580591"/>
    <n v="1415988591"/>
    <b v="0"/>
    <n v="97"/>
    <b v="1"/>
    <x v="1"/>
    <x v="38"/>
    <n v="108"/>
    <n v="88.87"/>
    <x v="3006"/>
    <d v="2014-12-14T18:09:51"/>
  </r>
  <r>
    <n v="3007"/>
    <s v="Bethlem"/>
    <s v="Consuite for 2015 CoreCon.  An adventure into insanity."/>
    <n v="600"/>
    <n v="1080"/>
    <s v="successful"/>
    <x v="0"/>
    <s v="USD"/>
    <n v="1429938683"/>
    <n v="1428124283"/>
    <b v="0"/>
    <n v="20"/>
    <b v="1"/>
    <x v="1"/>
    <x v="38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x v="0"/>
    <s v="USD"/>
    <n v="1453352719"/>
    <n v="1450760719"/>
    <b v="0"/>
    <n v="26"/>
    <b v="1"/>
    <x v="1"/>
    <x v="38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x v="0"/>
    <s v="USD"/>
    <n v="1417012840"/>
    <n v="1414417240"/>
    <b v="0"/>
    <n v="128"/>
    <b v="1"/>
    <x v="1"/>
    <x v="38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x v="0"/>
    <s v="USD"/>
    <n v="1424548719"/>
    <n v="1419364719"/>
    <b v="0"/>
    <n v="15"/>
    <b v="1"/>
    <x v="1"/>
    <x v="38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s v="successful"/>
    <x v="3"/>
    <s v="EUR"/>
    <n v="1450911540"/>
    <n v="1448536516"/>
    <b v="0"/>
    <n v="25"/>
    <b v="1"/>
    <x v="1"/>
    <x v="38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s v="successful"/>
    <x v="0"/>
    <s v="USD"/>
    <n v="1423587130"/>
    <n v="1421772730"/>
    <b v="0"/>
    <n v="55"/>
    <b v="1"/>
    <x v="1"/>
    <x v="38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x v="0"/>
    <s v="USD"/>
    <n v="1434917049"/>
    <n v="1432325049"/>
    <b v="0"/>
    <n v="107"/>
    <b v="1"/>
    <x v="1"/>
    <x v="38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x v="0"/>
    <s v="USD"/>
    <n v="1415163600"/>
    <n v="1412737080"/>
    <b v="0"/>
    <n v="557"/>
    <b v="1"/>
    <x v="1"/>
    <x v="38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s v="successful"/>
    <x v="0"/>
    <s v="USD"/>
    <n v="1402459200"/>
    <n v="1401125238"/>
    <b v="0"/>
    <n v="40"/>
    <b v="1"/>
    <x v="1"/>
    <x v="38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x v="0"/>
    <s v="USD"/>
    <n v="1405688952"/>
    <n v="1400504952"/>
    <b v="0"/>
    <n v="36"/>
    <b v="1"/>
    <x v="1"/>
    <x v="38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x v="0"/>
    <s v="USD"/>
    <n v="1408566243"/>
    <n v="1405974243"/>
    <b v="0"/>
    <n v="159"/>
    <b v="1"/>
    <x v="1"/>
    <x v="38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x v="6"/>
    <s v="EUR"/>
    <n v="1437429600"/>
    <n v="1433747376"/>
    <b v="0"/>
    <n v="41"/>
    <b v="1"/>
    <x v="1"/>
    <x v="38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x v="0"/>
    <s v="USD"/>
    <n v="1401159600"/>
    <n v="1398801620"/>
    <b v="0"/>
    <n v="226"/>
    <b v="1"/>
    <x v="1"/>
    <x v="38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x v="0"/>
    <s v="USD"/>
    <n v="1439583533"/>
    <n v="1434399533"/>
    <b v="0"/>
    <n v="30"/>
    <b v="1"/>
    <x v="1"/>
    <x v="38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x v="0"/>
    <s v="USD"/>
    <n v="1479794340"/>
    <n v="1476715869"/>
    <b v="0"/>
    <n v="103"/>
    <b v="1"/>
    <x v="1"/>
    <x v="38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x v="0"/>
    <s v="USD"/>
    <n v="1472338409"/>
    <n v="1468450409"/>
    <b v="0"/>
    <n v="62"/>
    <b v="1"/>
    <x v="1"/>
    <x v="38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s v="successful"/>
    <x v="1"/>
    <s v="GBP"/>
    <n v="1434039186"/>
    <n v="1430151186"/>
    <b v="0"/>
    <n v="6"/>
    <b v="1"/>
    <x v="1"/>
    <x v="38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x v="0"/>
    <s v="USD"/>
    <n v="1349567475"/>
    <n v="1346975475"/>
    <b v="0"/>
    <n v="182"/>
    <b v="1"/>
    <x v="1"/>
    <x v="38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x v="1"/>
    <s v="GBP"/>
    <n v="1401465600"/>
    <n v="1399032813"/>
    <b v="0"/>
    <n v="145"/>
    <b v="1"/>
    <x v="1"/>
    <x v="38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x v="1"/>
    <s v="GBP"/>
    <n v="1488538892"/>
    <n v="1487329292"/>
    <b v="0"/>
    <n v="25"/>
    <b v="1"/>
    <x v="1"/>
    <x v="38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x v="0"/>
    <s v="USD"/>
    <n v="1426866851"/>
    <n v="1424278451"/>
    <b v="0"/>
    <n v="320"/>
    <b v="1"/>
    <x v="1"/>
    <x v="38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s v="successful"/>
    <x v="0"/>
    <s v="USD"/>
    <n v="1471242025"/>
    <n v="1468650025"/>
    <b v="0"/>
    <n v="99"/>
    <b v="1"/>
    <x v="1"/>
    <x v="38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x v="0"/>
    <s v="USD"/>
    <n v="1416285300"/>
    <n v="1413824447"/>
    <b v="0"/>
    <n v="348"/>
    <b v="1"/>
    <x v="1"/>
    <x v="38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x v="0"/>
    <s v="USD"/>
    <n v="1442426171"/>
    <n v="1439834171"/>
    <b v="0"/>
    <n v="41"/>
    <b v="1"/>
    <x v="1"/>
    <x v="38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x v="0"/>
    <s v="USD"/>
    <n v="1476479447"/>
    <n v="1471295447"/>
    <b v="0"/>
    <n v="29"/>
    <b v="1"/>
    <x v="1"/>
    <x v="38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s v="successful"/>
    <x v="0"/>
    <s v="USD"/>
    <n v="1441933459"/>
    <n v="1439341459"/>
    <b v="0"/>
    <n v="25"/>
    <b v="1"/>
    <x v="1"/>
    <x v="38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x v="0"/>
    <s v="USD"/>
    <n v="1471487925"/>
    <n v="1468895925"/>
    <b v="0"/>
    <n v="23"/>
    <b v="1"/>
    <x v="1"/>
    <x v="38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x v="0"/>
    <s v="USD"/>
    <n v="1477972740"/>
    <n v="1475326255"/>
    <b v="0"/>
    <n v="1260"/>
    <b v="1"/>
    <x v="1"/>
    <x v="38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s v="successful"/>
    <x v="0"/>
    <s v="USD"/>
    <n v="1367674009"/>
    <n v="1365082009"/>
    <b v="0"/>
    <n v="307"/>
    <b v="1"/>
    <x v="1"/>
    <x v="38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s v="successful"/>
    <x v="0"/>
    <s v="USD"/>
    <n v="1376654340"/>
    <n v="1373568644"/>
    <b v="0"/>
    <n v="329"/>
    <b v="1"/>
    <x v="1"/>
    <x v="38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x v="0"/>
    <s v="USD"/>
    <n v="1285995540"/>
    <n v="1279574773"/>
    <b v="0"/>
    <n v="32"/>
    <b v="1"/>
    <x v="1"/>
    <x v="38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x v="0"/>
    <s v="USD"/>
    <n v="1457071397"/>
    <n v="1451887397"/>
    <b v="0"/>
    <n v="27"/>
    <b v="1"/>
    <x v="1"/>
    <x v="38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x v="0"/>
    <s v="USD"/>
    <n v="1388303940"/>
    <n v="1386011038"/>
    <b v="0"/>
    <n v="236"/>
    <b v="1"/>
    <x v="1"/>
    <x v="38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s v="successful"/>
    <x v="0"/>
    <s v="USD"/>
    <n v="1435359600"/>
    <n v="1434999621"/>
    <b v="0"/>
    <n v="42"/>
    <b v="1"/>
    <x v="1"/>
    <x v="38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s v="successful"/>
    <x v="0"/>
    <s v="USD"/>
    <n v="1453323048"/>
    <n v="1450731048"/>
    <b v="0"/>
    <n v="95"/>
    <b v="1"/>
    <x v="1"/>
    <x v="38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x v="1"/>
    <s v="GBP"/>
    <n v="1444149047"/>
    <n v="1441557047"/>
    <b v="0"/>
    <n v="37"/>
    <b v="1"/>
    <x v="1"/>
    <x v="38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x v="5"/>
    <s v="CAD"/>
    <n v="1429152600"/>
    <n v="1426815699"/>
    <b v="0"/>
    <n v="128"/>
    <b v="1"/>
    <x v="1"/>
    <x v="38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x v="0"/>
    <s v="USD"/>
    <n v="1454433998"/>
    <n v="1453137998"/>
    <b v="0"/>
    <n v="156"/>
    <b v="1"/>
    <x v="1"/>
    <x v="38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x v="0"/>
    <s v="USD"/>
    <n v="1408679055"/>
    <n v="1406087055"/>
    <b v="0"/>
    <n v="64"/>
    <b v="1"/>
    <x v="1"/>
    <x v="38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x v="0"/>
    <s v="USD"/>
    <n v="1410324720"/>
    <n v="1407784586"/>
    <b v="0"/>
    <n v="58"/>
    <b v="1"/>
    <x v="1"/>
    <x v="38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s v="successful"/>
    <x v="0"/>
    <s v="USD"/>
    <n v="1461762960"/>
    <n v="1457999054"/>
    <b v="0"/>
    <n v="20"/>
    <b v="1"/>
    <x v="1"/>
    <x v="38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x v="0"/>
    <s v="USD"/>
    <n v="1420060920"/>
    <n v="1417556262"/>
    <b v="0"/>
    <n v="47"/>
    <b v="1"/>
    <x v="1"/>
    <x v="38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x v="0"/>
    <s v="USD"/>
    <n v="1434241255"/>
    <n v="1431649255"/>
    <b v="0"/>
    <n v="54"/>
    <b v="1"/>
    <x v="1"/>
    <x v="38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s v="successful"/>
    <x v="0"/>
    <s v="USD"/>
    <n v="1462420960"/>
    <n v="1459828960"/>
    <b v="0"/>
    <n v="9"/>
    <b v="1"/>
    <x v="1"/>
    <x v="38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s v="failed"/>
    <x v="1"/>
    <s v="GBP"/>
    <n v="1486547945"/>
    <n v="1483955945"/>
    <b v="1"/>
    <n v="35"/>
    <b v="0"/>
    <x v="1"/>
    <x v="38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s v="failed"/>
    <x v="0"/>
    <s v="USD"/>
    <n v="1432828740"/>
    <n v="1430237094"/>
    <b v="0"/>
    <n v="2"/>
    <b v="0"/>
    <x v="1"/>
    <x v="38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s v="failed"/>
    <x v="0"/>
    <s v="USD"/>
    <n v="1412222340"/>
    <n v="1407781013"/>
    <b v="0"/>
    <n v="3"/>
    <b v="0"/>
    <x v="1"/>
    <x v="38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x v="0"/>
    <s v="USD"/>
    <n v="1425258240"/>
    <n v="1422043154"/>
    <b v="0"/>
    <n v="0"/>
    <b v="0"/>
    <x v="1"/>
    <x v="38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s v="failed"/>
    <x v="0"/>
    <s v="USD"/>
    <n v="1420844390"/>
    <n v="1415660390"/>
    <b v="0"/>
    <n v="1"/>
    <b v="0"/>
    <x v="1"/>
    <x v="38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s v="failed"/>
    <x v="0"/>
    <s v="USD"/>
    <n v="1412003784"/>
    <n v="1406819784"/>
    <b v="0"/>
    <n v="0"/>
    <b v="0"/>
    <x v="1"/>
    <x v="38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s v="failed"/>
    <x v="1"/>
    <s v="GBP"/>
    <n v="1459694211"/>
    <n v="1457105811"/>
    <b v="0"/>
    <n v="0"/>
    <b v="0"/>
    <x v="1"/>
    <x v="38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x v="13"/>
    <s v="EUR"/>
    <n v="1463734740"/>
    <n v="1459414740"/>
    <b v="0"/>
    <n v="3"/>
    <b v="0"/>
    <x v="1"/>
    <x v="38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x v="0"/>
    <s v="USD"/>
    <n v="1407536846"/>
    <n v="1404944846"/>
    <b v="0"/>
    <n v="11"/>
    <b v="0"/>
    <x v="1"/>
    <x v="38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s v="failed"/>
    <x v="0"/>
    <s v="USD"/>
    <n v="1443422134"/>
    <n v="1440830134"/>
    <b v="0"/>
    <n v="6"/>
    <b v="0"/>
    <x v="1"/>
    <x v="38"/>
    <n v="0"/>
    <n v="55.83"/>
    <x v="3060"/>
    <d v="2015-09-28T06:35:34"/>
  </r>
  <r>
    <n v="3061"/>
    <s v="Help Save Parkway Cinemas!"/>
    <s v="Save a historic Local theater."/>
    <n v="1000000"/>
    <n v="0"/>
    <s v="failed"/>
    <x v="0"/>
    <s v="USD"/>
    <n v="1407955748"/>
    <n v="1405363748"/>
    <b v="0"/>
    <n v="0"/>
    <b v="0"/>
    <x v="1"/>
    <x v="38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x v="0"/>
    <s v="USD"/>
    <n v="1443636000"/>
    <n v="1441111892"/>
    <b v="0"/>
    <n v="67"/>
    <b v="0"/>
    <x v="1"/>
    <x v="38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s v="failed"/>
    <x v="0"/>
    <s v="USD"/>
    <n v="1477174138"/>
    <n v="1474150138"/>
    <b v="0"/>
    <n v="23"/>
    <b v="0"/>
    <x v="1"/>
    <x v="38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s v="failed"/>
    <x v="0"/>
    <s v="USD"/>
    <n v="1448175540"/>
    <n v="1445483246"/>
    <b v="0"/>
    <n v="72"/>
    <b v="0"/>
    <x v="1"/>
    <x v="38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s v="failed"/>
    <x v="0"/>
    <s v="USD"/>
    <n v="1406683172"/>
    <n v="1404523172"/>
    <b v="0"/>
    <n v="2"/>
    <b v="0"/>
    <x v="1"/>
    <x v="38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s v="failed"/>
    <x v="2"/>
    <s v="AUD"/>
    <n v="1468128537"/>
    <n v="1465536537"/>
    <b v="0"/>
    <n v="15"/>
    <b v="0"/>
    <x v="1"/>
    <x v="38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x v="4"/>
    <s v="NZD"/>
    <n v="1441837879"/>
    <n v="1439245879"/>
    <b v="0"/>
    <n v="1"/>
    <b v="0"/>
    <x v="1"/>
    <x v="38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x v="0"/>
    <s v="USD"/>
    <n v="1445013352"/>
    <n v="1442421352"/>
    <b v="0"/>
    <n v="2"/>
    <b v="0"/>
    <x v="1"/>
    <x v="38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x v="0"/>
    <s v="USD"/>
    <n v="1418587234"/>
    <n v="1415995234"/>
    <b v="0"/>
    <n v="7"/>
    <b v="0"/>
    <x v="1"/>
    <x v="38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x v="1"/>
    <s v="GBP"/>
    <n v="1481132169"/>
    <n v="1479317769"/>
    <b v="0"/>
    <n v="16"/>
    <b v="0"/>
    <x v="1"/>
    <x v="38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s v="failed"/>
    <x v="0"/>
    <s v="USD"/>
    <n v="1429595940"/>
    <n v="1428082481"/>
    <b v="0"/>
    <n v="117"/>
    <b v="0"/>
    <x v="1"/>
    <x v="38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x v="0"/>
    <s v="USD"/>
    <n v="1477791960"/>
    <n v="1476549262"/>
    <b v="0"/>
    <n v="2"/>
    <b v="0"/>
    <x v="1"/>
    <x v="38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x v="0"/>
    <s v="USD"/>
    <n v="1434309540"/>
    <n v="1429287900"/>
    <b v="0"/>
    <n v="7"/>
    <b v="0"/>
    <x v="1"/>
    <x v="38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x v="6"/>
    <s v="EUR"/>
    <n v="1457617359"/>
    <n v="1455025359"/>
    <b v="0"/>
    <n v="3"/>
    <b v="0"/>
    <x v="1"/>
    <x v="38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s v="failed"/>
    <x v="0"/>
    <s v="USD"/>
    <n v="1471573640"/>
    <n v="1467253640"/>
    <b v="0"/>
    <n v="20"/>
    <b v="0"/>
    <x v="1"/>
    <x v="38"/>
    <n v="9"/>
    <n v="64.8"/>
    <x v="3075"/>
    <d v="2016-08-19T02:27:20"/>
  </r>
  <r>
    <n v="3076"/>
    <s v="10,000 Hours"/>
    <s v="Helping female comedians get in their 10,000 Hours of practice!"/>
    <n v="10000"/>
    <n v="1506"/>
    <s v="failed"/>
    <x v="0"/>
    <s v="USD"/>
    <n v="1444405123"/>
    <n v="1439221123"/>
    <b v="0"/>
    <n v="50"/>
    <b v="0"/>
    <x v="1"/>
    <x v="38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x v="5"/>
    <s v="CAD"/>
    <n v="1488495478"/>
    <n v="1485903478"/>
    <b v="0"/>
    <n v="2"/>
    <b v="0"/>
    <x v="1"/>
    <x v="38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x v="0"/>
    <s v="USD"/>
    <n v="1424920795"/>
    <n v="1422328795"/>
    <b v="0"/>
    <n v="3"/>
    <b v="0"/>
    <x v="1"/>
    <x v="38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x v="0"/>
    <s v="USD"/>
    <n v="1427040435"/>
    <n v="1424452035"/>
    <b v="0"/>
    <n v="27"/>
    <b v="0"/>
    <x v="1"/>
    <x v="38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x v="0"/>
    <s v="USD"/>
    <n v="1419644444"/>
    <n v="1414456844"/>
    <b v="0"/>
    <n v="7"/>
    <b v="0"/>
    <x v="1"/>
    <x v="38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x v="0"/>
    <s v="USD"/>
    <n v="1442722891"/>
    <n v="1440130891"/>
    <b v="0"/>
    <n v="5"/>
    <b v="0"/>
    <x v="1"/>
    <x v="38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x v="0"/>
    <s v="USD"/>
    <n v="1447628946"/>
    <n v="1445033346"/>
    <b v="0"/>
    <n v="0"/>
    <b v="0"/>
    <x v="1"/>
    <x v="38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x v="0"/>
    <s v="USD"/>
    <n v="1409547600"/>
    <n v="1406986278"/>
    <b v="0"/>
    <n v="3"/>
    <b v="0"/>
    <x v="1"/>
    <x v="38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x v="0"/>
    <s v="USD"/>
    <n v="1430851680"/>
    <n v="1428340931"/>
    <b v="0"/>
    <n v="6"/>
    <b v="0"/>
    <x v="1"/>
    <x v="38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x v="0"/>
    <s v="USD"/>
    <n v="1443561159"/>
    <n v="1440969159"/>
    <b v="0"/>
    <n v="9"/>
    <b v="0"/>
    <x v="1"/>
    <x v="38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x v="13"/>
    <s v="EUR"/>
    <n v="1439827559"/>
    <n v="1434643559"/>
    <b v="0"/>
    <n v="3"/>
    <b v="0"/>
    <x v="1"/>
    <x v="38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x v="0"/>
    <s v="USD"/>
    <n v="1482294990"/>
    <n v="1477107390"/>
    <b v="0"/>
    <n v="2"/>
    <b v="0"/>
    <x v="1"/>
    <x v="38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x v="0"/>
    <s v="USD"/>
    <n v="1420724460"/>
    <n v="1418046247"/>
    <b v="0"/>
    <n v="3"/>
    <b v="0"/>
    <x v="1"/>
    <x v="38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x v="0"/>
    <s v="USD"/>
    <n v="1468029540"/>
    <n v="1465304483"/>
    <b v="0"/>
    <n v="45"/>
    <b v="0"/>
    <x v="1"/>
    <x v="38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s v="failed"/>
    <x v="0"/>
    <s v="USD"/>
    <n v="1430505545"/>
    <n v="1425325145"/>
    <b v="0"/>
    <n v="9"/>
    <b v="0"/>
    <x v="1"/>
    <x v="38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s v="failed"/>
    <x v="0"/>
    <s v="USD"/>
    <n v="1471214743"/>
    <n v="1468622743"/>
    <b v="0"/>
    <n v="9"/>
    <b v="0"/>
    <x v="1"/>
    <x v="38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x v="0"/>
    <s v="USD"/>
    <n v="1444946400"/>
    <n v="1441723912"/>
    <b v="0"/>
    <n v="21"/>
    <b v="0"/>
    <x v="1"/>
    <x v="38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x v="5"/>
    <s v="CAD"/>
    <n v="1401595140"/>
    <n v="1398980941"/>
    <b v="0"/>
    <n v="17"/>
    <b v="0"/>
    <x v="1"/>
    <x v="38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s v="failed"/>
    <x v="0"/>
    <s v="USD"/>
    <n v="1442775956"/>
    <n v="1437591956"/>
    <b v="0"/>
    <n v="1"/>
    <b v="0"/>
    <x v="1"/>
    <x v="38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s v="failed"/>
    <x v="0"/>
    <s v="USD"/>
    <n v="1470011780"/>
    <n v="1464827780"/>
    <b v="0"/>
    <n v="1"/>
    <b v="0"/>
    <x v="1"/>
    <x v="38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x v="0"/>
    <s v="USD"/>
    <n v="1432151326"/>
    <n v="1429559326"/>
    <b v="0"/>
    <n v="14"/>
    <b v="0"/>
    <x v="1"/>
    <x v="38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x v="1"/>
    <s v="GBP"/>
    <n v="1475848800"/>
    <n v="1474027501"/>
    <b v="0"/>
    <n v="42"/>
    <b v="0"/>
    <x v="1"/>
    <x v="38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s v="failed"/>
    <x v="0"/>
    <s v="USD"/>
    <n v="1454890620"/>
    <n v="1450724449"/>
    <b v="0"/>
    <n v="27"/>
    <b v="0"/>
    <x v="1"/>
    <x v="38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x v="0"/>
    <s v="USD"/>
    <n v="1455251591"/>
    <n v="1452659591"/>
    <b v="0"/>
    <n v="5"/>
    <b v="0"/>
    <x v="1"/>
    <x v="38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x v="0"/>
    <s v="USD"/>
    <n v="1413816975"/>
    <n v="1411224975"/>
    <b v="0"/>
    <n v="13"/>
    <b v="0"/>
    <x v="1"/>
    <x v="38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x v="6"/>
    <s v="EUR"/>
    <n v="1437033360"/>
    <n v="1434445937"/>
    <b v="0"/>
    <n v="12"/>
    <b v="0"/>
    <x v="1"/>
    <x v="38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s v="failed"/>
    <x v="1"/>
    <s v="GBP"/>
    <n v="1471939818"/>
    <n v="1467619818"/>
    <b v="0"/>
    <n v="90"/>
    <b v="0"/>
    <x v="1"/>
    <x v="38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s v="failed"/>
    <x v="0"/>
    <s v="USD"/>
    <n v="1434080706"/>
    <n v="1428896706"/>
    <b v="0"/>
    <n v="2"/>
    <b v="0"/>
    <x v="1"/>
    <x v="38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x v="2"/>
    <s v="AUD"/>
    <n v="1422928800"/>
    <n v="1420235311"/>
    <b v="0"/>
    <n v="5"/>
    <b v="0"/>
    <x v="1"/>
    <x v="38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s v="failed"/>
    <x v="0"/>
    <s v="USD"/>
    <n v="1413694800"/>
    <n v="1408986916"/>
    <b v="0"/>
    <n v="31"/>
    <b v="0"/>
    <x v="1"/>
    <x v="38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x v="1"/>
    <s v="GBP"/>
    <n v="1442440800"/>
    <n v="1440497876"/>
    <b v="0"/>
    <n v="4"/>
    <b v="0"/>
    <x v="1"/>
    <x v="38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s v="failed"/>
    <x v="0"/>
    <s v="USD"/>
    <n v="1431372751"/>
    <n v="1430767951"/>
    <b v="0"/>
    <n v="29"/>
    <b v="0"/>
    <x v="1"/>
    <x v="38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s v="failed"/>
    <x v="0"/>
    <s v="USD"/>
    <n v="1430234394"/>
    <n v="1425053994"/>
    <b v="0"/>
    <n v="2"/>
    <b v="0"/>
    <x v="1"/>
    <x v="38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x v="0"/>
    <s v="USD"/>
    <n v="1409194810"/>
    <n v="1406170810"/>
    <b v="0"/>
    <n v="114"/>
    <b v="0"/>
    <x v="1"/>
    <x v="38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s v="failed"/>
    <x v="0"/>
    <s v="USD"/>
    <n v="1487465119"/>
    <n v="1484009119"/>
    <b v="0"/>
    <n v="1"/>
    <b v="0"/>
    <x v="1"/>
    <x v="38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s v="failed"/>
    <x v="0"/>
    <s v="USD"/>
    <n v="1412432220"/>
    <n v="1409753820"/>
    <b v="0"/>
    <n v="76"/>
    <b v="0"/>
    <x v="1"/>
    <x v="38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s v="failed"/>
    <x v="0"/>
    <s v="USD"/>
    <n v="1477968934"/>
    <n v="1472784934"/>
    <b v="0"/>
    <n v="9"/>
    <b v="0"/>
    <x v="1"/>
    <x v="38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x v="0"/>
    <s v="USD"/>
    <n v="1429291982"/>
    <n v="1426699982"/>
    <b v="0"/>
    <n v="37"/>
    <b v="0"/>
    <x v="1"/>
    <x v="38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x v="0"/>
    <s v="USD"/>
    <n v="1411312250"/>
    <n v="1406128250"/>
    <b v="0"/>
    <n v="0"/>
    <b v="0"/>
    <x v="1"/>
    <x v="38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s v="failed"/>
    <x v="11"/>
    <s v="SEK"/>
    <n v="1465123427"/>
    <n v="1462531427"/>
    <b v="0"/>
    <n v="1"/>
    <b v="0"/>
    <x v="1"/>
    <x v="38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s v="failed"/>
    <x v="0"/>
    <s v="USD"/>
    <n v="1427890925"/>
    <n v="1426681325"/>
    <b v="0"/>
    <n v="10"/>
    <b v="0"/>
    <x v="1"/>
    <x v="38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s v="failed"/>
    <x v="1"/>
    <s v="GBP"/>
    <n v="1464354720"/>
    <n v="1463648360"/>
    <b v="0"/>
    <n v="1"/>
    <b v="0"/>
    <x v="1"/>
    <x v="38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s v="failed"/>
    <x v="11"/>
    <s v="SEK"/>
    <n v="1467473723"/>
    <n v="1465832123"/>
    <b v="0"/>
    <n v="2"/>
    <b v="0"/>
    <x v="1"/>
    <x v="38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x v="0"/>
    <s v="USD"/>
    <n v="1427414732"/>
    <n v="1424826332"/>
    <b v="0"/>
    <n v="1"/>
    <b v="0"/>
    <x v="1"/>
    <x v="38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s v="failed"/>
    <x v="9"/>
    <s v="EUR"/>
    <n v="1462484196"/>
    <n v="1457303796"/>
    <b v="0"/>
    <n v="10"/>
    <b v="0"/>
    <x v="1"/>
    <x v="38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s v="canceled"/>
    <x v="5"/>
    <s v="CAD"/>
    <n v="1411748335"/>
    <n v="1406564335"/>
    <b v="0"/>
    <n v="1"/>
    <b v="0"/>
    <x v="1"/>
    <x v="38"/>
    <n v="1"/>
    <n v="10"/>
    <x v="3121"/>
    <d v="2014-09-26T16:18:55"/>
  </r>
  <r>
    <n v="3122"/>
    <s v="be back soon (Canceled)"/>
    <s v="cancelled until further notice"/>
    <n v="199"/>
    <n v="116"/>
    <s v="canceled"/>
    <x v="0"/>
    <s v="USD"/>
    <n v="1478733732"/>
    <n v="1478298132"/>
    <b v="0"/>
    <n v="2"/>
    <b v="0"/>
    <x v="1"/>
    <x v="38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x v="0"/>
    <s v="USD"/>
    <n v="1468108198"/>
    <n v="1465516198"/>
    <b v="0"/>
    <n v="348"/>
    <b v="0"/>
    <x v="1"/>
    <x v="38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s v="canceled"/>
    <x v="0"/>
    <s v="USD"/>
    <n v="1422902601"/>
    <n v="1417718601"/>
    <b v="0"/>
    <n v="4"/>
    <b v="0"/>
    <x v="1"/>
    <x v="38"/>
    <n v="0"/>
    <n v="6.5"/>
    <x v="3124"/>
    <d v="2015-02-02T18:43:21"/>
  </r>
  <r>
    <n v="3125"/>
    <s v="N/A (Canceled)"/>
    <s v="N/A"/>
    <n v="1500000"/>
    <n v="0"/>
    <s v="canceled"/>
    <x v="0"/>
    <s v="USD"/>
    <n v="1452142672"/>
    <n v="1449550672"/>
    <b v="0"/>
    <n v="0"/>
    <b v="0"/>
    <x v="1"/>
    <x v="38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x v="0"/>
    <s v="USD"/>
    <n v="1459121162"/>
    <n v="1456532762"/>
    <b v="0"/>
    <n v="17"/>
    <b v="0"/>
    <x v="1"/>
    <x v="38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x v="0"/>
    <s v="USD"/>
    <n v="1425242029"/>
    <n v="1422650029"/>
    <b v="0"/>
    <n v="0"/>
    <b v="0"/>
    <x v="1"/>
    <x v="38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x v="0"/>
    <s v="USD"/>
    <n v="1489690141"/>
    <n v="1487101741"/>
    <b v="0"/>
    <n v="117"/>
    <b v="0"/>
    <x v="1"/>
    <x v="6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x v="0"/>
    <s v="USD"/>
    <n v="1492542819"/>
    <n v="1489090419"/>
    <b v="0"/>
    <n v="1"/>
    <b v="0"/>
    <x v="1"/>
    <x v="6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s v="live"/>
    <x v="0"/>
    <s v="USD"/>
    <n v="1492145940"/>
    <n v="1489504916"/>
    <b v="0"/>
    <n v="4"/>
    <b v="0"/>
    <x v="1"/>
    <x v="6"/>
    <n v="4"/>
    <n v="93.75"/>
    <x v="3130"/>
    <d v="2017-04-14T04:59:00"/>
  </r>
  <r>
    <n v="3131"/>
    <s v="SNAKE EYES"/>
    <s v="A Staged Reading of &quot;Snake Eyes,&quot; a new play by Alex Rafala"/>
    <n v="4100"/>
    <n v="645"/>
    <s v="live"/>
    <x v="0"/>
    <s v="USD"/>
    <n v="1491656045"/>
    <n v="1489067645"/>
    <b v="0"/>
    <n v="12"/>
    <b v="0"/>
    <x v="1"/>
    <x v="6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s v="live"/>
    <x v="0"/>
    <s v="USD"/>
    <n v="1492759460"/>
    <n v="1487579060"/>
    <b v="0"/>
    <n v="1"/>
    <b v="0"/>
    <x v="1"/>
    <x v="6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x v="1"/>
    <s v="GBP"/>
    <n v="1490358834"/>
    <n v="1487770434"/>
    <b v="0"/>
    <n v="16"/>
    <b v="0"/>
    <x v="1"/>
    <x v="6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x v="1"/>
    <s v="GBP"/>
    <n v="1490631419"/>
    <n v="1488820619"/>
    <b v="0"/>
    <n v="12"/>
    <b v="0"/>
    <x v="1"/>
    <x v="6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x v="0"/>
    <s v="USD"/>
    <n v="1491277121"/>
    <n v="1489376321"/>
    <b v="0"/>
    <n v="7"/>
    <b v="0"/>
    <x v="1"/>
    <x v="6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s v="live"/>
    <x v="1"/>
    <s v="GBP"/>
    <n v="1491001140"/>
    <n v="1487847954"/>
    <b v="0"/>
    <n v="22"/>
    <b v="0"/>
    <x v="1"/>
    <x v="6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s v="live"/>
    <x v="0"/>
    <s v="USD"/>
    <n v="1493838720"/>
    <n v="1489439669"/>
    <b v="0"/>
    <n v="1"/>
    <b v="0"/>
    <x v="1"/>
    <x v="6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s v="live"/>
    <x v="1"/>
    <s v="GBP"/>
    <n v="1491233407"/>
    <n v="1489591807"/>
    <b v="0"/>
    <n v="0"/>
    <b v="0"/>
    <x v="1"/>
    <x v="6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x v="14"/>
    <s v="MXN"/>
    <n v="1490416380"/>
    <n v="1487485760"/>
    <b v="0"/>
    <n v="6"/>
    <b v="0"/>
    <x v="1"/>
    <x v="6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x v="6"/>
    <s v="EUR"/>
    <n v="1491581703"/>
    <n v="1488993303"/>
    <b v="0"/>
    <n v="4"/>
    <b v="0"/>
    <x v="1"/>
    <x v="6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s v="live"/>
    <x v="9"/>
    <s v="EUR"/>
    <n v="1492372800"/>
    <n v="1488823488"/>
    <b v="0"/>
    <n v="8"/>
    <b v="0"/>
    <x v="1"/>
    <x v="6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s v="live"/>
    <x v="1"/>
    <s v="GBP"/>
    <n v="1489922339"/>
    <n v="1487333939"/>
    <b v="0"/>
    <n v="3"/>
    <b v="0"/>
    <x v="1"/>
    <x v="6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x v="1"/>
    <s v="GBP"/>
    <n v="1491726956"/>
    <n v="1489480556"/>
    <b v="0"/>
    <n v="0"/>
    <b v="0"/>
    <x v="1"/>
    <x v="6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s v="live"/>
    <x v="0"/>
    <s v="USD"/>
    <n v="1489903200"/>
    <n v="1488459307"/>
    <b v="0"/>
    <n v="30"/>
    <b v="0"/>
    <x v="1"/>
    <x v="6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s v="live"/>
    <x v="0"/>
    <s v="USD"/>
    <n v="1490659134"/>
    <n v="1485478734"/>
    <b v="0"/>
    <n v="0"/>
    <b v="0"/>
    <x v="1"/>
    <x v="6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s v="live"/>
    <x v="14"/>
    <s v="MXN"/>
    <n v="1492356166"/>
    <n v="1488471766"/>
    <b v="0"/>
    <n v="12"/>
    <b v="0"/>
    <x v="1"/>
    <x v="6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x v="0"/>
    <s v="USD"/>
    <n v="1415319355"/>
    <n v="1411859755"/>
    <b v="1"/>
    <n v="213"/>
    <b v="1"/>
    <x v="1"/>
    <x v="6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s v="successful"/>
    <x v="0"/>
    <s v="USD"/>
    <n v="1412136000"/>
    <n v="1410278284"/>
    <b v="1"/>
    <n v="57"/>
    <b v="1"/>
    <x v="1"/>
    <x v="6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x v="0"/>
    <s v="USD"/>
    <n v="1354845600"/>
    <n v="1352766300"/>
    <b v="1"/>
    <n v="25"/>
    <b v="1"/>
    <x v="1"/>
    <x v="6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x v="0"/>
    <s v="USD"/>
    <n v="1295928000"/>
    <n v="1288160403"/>
    <b v="1"/>
    <n v="104"/>
    <b v="1"/>
    <x v="1"/>
    <x v="6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s v="successful"/>
    <x v="0"/>
    <s v="USD"/>
    <n v="1410379774"/>
    <n v="1407787774"/>
    <b v="1"/>
    <n v="34"/>
    <b v="1"/>
    <x v="1"/>
    <x v="6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s v="successful"/>
    <x v="1"/>
    <s v="GBP"/>
    <n v="1383425367"/>
    <n v="1380833367"/>
    <b v="1"/>
    <n v="67"/>
    <b v="1"/>
    <x v="1"/>
    <x v="6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s v="successful"/>
    <x v="0"/>
    <s v="USD"/>
    <n v="1304225940"/>
    <n v="1301542937"/>
    <b v="1"/>
    <n v="241"/>
    <b v="1"/>
    <x v="1"/>
    <x v="6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x v="0"/>
    <s v="USD"/>
    <n v="1333310458"/>
    <n v="1330722058"/>
    <b v="1"/>
    <n v="123"/>
    <b v="1"/>
    <x v="1"/>
    <x v="6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x v="1"/>
    <s v="GBP"/>
    <n v="1356004725"/>
    <n v="1353412725"/>
    <b v="1"/>
    <n v="302"/>
    <b v="1"/>
    <x v="1"/>
    <x v="6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x v="0"/>
    <s v="USD"/>
    <n v="1338591144"/>
    <n v="1335567144"/>
    <b v="1"/>
    <n v="89"/>
    <b v="1"/>
    <x v="1"/>
    <x v="6"/>
    <n v="102"/>
    <n v="62.92"/>
    <x v="3156"/>
    <d v="2012-06-01T22:52:24"/>
  </r>
  <r>
    <n v="3157"/>
    <s v="Summer FourPlay"/>
    <s v="Four Directors.  Four One Acts.  Four Genres.  For You."/>
    <n v="4000"/>
    <n v="4040"/>
    <s v="successful"/>
    <x v="0"/>
    <s v="USD"/>
    <n v="1405746000"/>
    <n v="1404932105"/>
    <b v="1"/>
    <n v="41"/>
    <b v="1"/>
    <x v="1"/>
    <x v="6"/>
    <n v="101"/>
    <n v="98.54"/>
    <x v="3157"/>
    <d v="2014-07-19T05:00:00"/>
  </r>
  <r>
    <n v="3158"/>
    <s v="Nursery Crimes"/>
    <s v="A 40s crime-noir play using nursery rhyme characters."/>
    <n v="5000"/>
    <n v="5700"/>
    <s v="successful"/>
    <x v="0"/>
    <s v="USD"/>
    <n v="1374523752"/>
    <n v="1371931752"/>
    <b v="1"/>
    <n v="69"/>
    <b v="1"/>
    <x v="1"/>
    <x v="6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s v="successful"/>
    <x v="0"/>
    <s v="USD"/>
    <n v="1326927600"/>
    <n v="1323221761"/>
    <b v="1"/>
    <n v="52"/>
    <b v="1"/>
    <x v="1"/>
    <x v="6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s v="successful"/>
    <x v="0"/>
    <s v="USD"/>
    <n v="1407905940"/>
    <n v="1405923687"/>
    <b v="1"/>
    <n v="57"/>
    <b v="1"/>
    <x v="1"/>
    <x v="6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x v="1"/>
    <s v="GBP"/>
    <n v="1413377522"/>
    <n v="1410785522"/>
    <b v="1"/>
    <n v="74"/>
    <b v="1"/>
    <x v="1"/>
    <x v="6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s v="successful"/>
    <x v="0"/>
    <s v="USD"/>
    <n v="1404698400"/>
    <n v="1402331262"/>
    <b v="1"/>
    <n v="63"/>
    <b v="1"/>
    <x v="1"/>
    <x v="6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x v="0"/>
    <s v="USD"/>
    <n v="1402855525"/>
    <n v="1400263525"/>
    <b v="1"/>
    <n v="72"/>
    <b v="1"/>
    <x v="1"/>
    <x v="6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x v="0"/>
    <s v="USD"/>
    <n v="1402341615"/>
    <n v="1399490415"/>
    <b v="1"/>
    <n v="71"/>
    <b v="1"/>
    <x v="1"/>
    <x v="6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s v="successful"/>
    <x v="0"/>
    <s v="USD"/>
    <n v="1304395140"/>
    <n v="1302493760"/>
    <b v="1"/>
    <n v="21"/>
    <b v="1"/>
    <x v="1"/>
    <x v="6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x v="0"/>
    <s v="USD"/>
    <n v="1416988740"/>
    <n v="1414514153"/>
    <b v="1"/>
    <n v="930"/>
    <b v="1"/>
    <x v="1"/>
    <x v="6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s v="successful"/>
    <x v="0"/>
    <s v="USD"/>
    <n v="1406952781"/>
    <n v="1405743181"/>
    <b v="1"/>
    <n v="55"/>
    <b v="1"/>
    <x v="1"/>
    <x v="6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s v="successful"/>
    <x v="0"/>
    <s v="USD"/>
    <n v="1402696800"/>
    <n v="1399948353"/>
    <b v="1"/>
    <n v="61"/>
    <b v="1"/>
    <x v="1"/>
    <x v="6"/>
    <n v="124"/>
    <n v="50.9"/>
    <x v="3168"/>
    <d v="2014-06-13T22:00:00"/>
  </r>
  <r>
    <n v="3169"/>
    <s v="The Window"/>
    <s v="We're bringing The Window to the Cherry Lane Theater in January 2014."/>
    <n v="8000"/>
    <n v="8241"/>
    <s v="successful"/>
    <x v="0"/>
    <s v="USD"/>
    <n v="1386910740"/>
    <n v="1384364561"/>
    <b v="1"/>
    <n v="82"/>
    <b v="1"/>
    <x v="1"/>
    <x v="6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s v="successful"/>
    <x v="0"/>
    <s v="USD"/>
    <n v="1404273600"/>
    <n v="1401414944"/>
    <b v="1"/>
    <n v="71"/>
    <b v="1"/>
    <x v="1"/>
    <x v="6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x v="1"/>
    <s v="GBP"/>
    <n v="1462545358"/>
    <n v="1459953358"/>
    <b v="1"/>
    <n v="117"/>
    <b v="1"/>
    <x v="1"/>
    <x v="6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x v="0"/>
    <s v="USD"/>
    <n v="1329240668"/>
    <n v="1326648668"/>
    <b v="1"/>
    <n v="29"/>
    <b v="1"/>
    <x v="1"/>
    <x v="6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x v="0"/>
    <s v="USD"/>
    <n v="1411765492"/>
    <n v="1409173492"/>
    <b v="1"/>
    <n v="74"/>
    <b v="1"/>
    <x v="1"/>
    <x v="6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x v="0"/>
    <s v="USD"/>
    <n v="1408999508"/>
    <n v="1407789908"/>
    <b v="1"/>
    <n v="23"/>
    <b v="1"/>
    <x v="1"/>
    <x v="6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s v="successful"/>
    <x v="0"/>
    <s v="USD"/>
    <n v="1297977427"/>
    <n v="1292793427"/>
    <b v="1"/>
    <n v="60"/>
    <b v="1"/>
    <x v="1"/>
    <x v="6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x v="0"/>
    <s v="USD"/>
    <n v="1376838000"/>
    <n v="1374531631"/>
    <b v="1"/>
    <n v="55"/>
    <b v="1"/>
    <x v="1"/>
    <x v="6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x v="0"/>
    <s v="USD"/>
    <n v="1403366409"/>
    <n v="1400774409"/>
    <b v="1"/>
    <n v="51"/>
    <b v="1"/>
    <x v="1"/>
    <x v="6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x v="1"/>
    <s v="GBP"/>
    <n v="1405521075"/>
    <n v="1402929075"/>
    <b v="1"/>
    <n v="78"/>
    <b v="1"/>
    <x v="1"/>
    <x v="6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s v="successful"/>
    <x v="0"/>
    <s v="USD"/>
    <n v="1367859071"/>
    <n v="1365699071"/>
    <b v="1"/>
    <n v="62"/>
    <b v="1"/>
    <x v="1"/>
    <x v="6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s v="successful"/>
    <x v="1"/>
    <s v="GBP"/>
    <n v="1403258049"/>
    <n v="1400666049"/>
    <b v="1"/>
    <n v="45"/>
    <b v="1"/>
    <x v="1"/>
    <x v="6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s v="successful"/>
    <x v="1"/>
    <s v="GBP"/>
    <n v="1402848000"/>
    <n v="1400570787"/>
    <b v="1"/>
    <n v="15"/>
    <b v="1"/>
    <x v="1"/>
    <x v="6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x v="0"/>
    <s v="USD"/>
    <n v="1328029200"/>
    <n v="1323211621"/>
    <b v="1"/>
    <n v="151"/>
    <b v="1"/>
    <x v="1"/>
    <x v="6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s v="successful"/>
    <x v="0"/>
    <s v="USD"/>
    <n v="1377284669"/>
    <n v="1375729469"/>
    <b v="1"/>
    <n v="68"/>
    <b v="1"/>
    <x v="1"/>
    <x v="6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s v="successful"/>
    <x v="0"/>
    <s v="USD"/>
    <n v="1404258631"/>
    <n v="1401666631"/>
    <b v="1"/>
    <n v="46"/>
    <b v="1"/>
    <x v="1"/>
    <x v="6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x v="1"/>
    <s v="GBP"/>
    <n v="1405553241"/>
    <n v="1404948441"/>
    <b v="1"/>
    <n v="24"/>
    <b v="1"/>
    <x v="1"/>
    <x v="6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s v="successful"/>
    <x v="1"/>
    <s v="GBP"/>
    <n v="1410901200"/>
    <n v="1408313438"/>
    <b v="1"/>
    <n v="70"/>
    <b v="1"/>
    <x v="1"/>
    <x v="6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x v="0"/>
    <s v="USD"/>
    <n v="1407167973"/>
    <n v="1405439973"/>
    <b v="1"/>
    <n v="244"/>
    <b v="1"/>
    <x v="1"/>
    <x v="6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x v="1"/>
    <s v="GBP"/>
    <n v="1433930302"/>
    <n v="1432115902"/>
    <b v="0"/>
    <n v="9"/>
    <b v="0"/>
    <x v="1"/>
    <x v="40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x v="11"/>
    <s v="SEK"/>
    <n v="1432455532"/>
    <n v="1429863532"/>
    <b v="0"/>
    <n v="19"/>
    <b v="0"/>
    <x v="1"/>
    <x v="40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s v="failed"/>
    <x v="5"/>
    <s v="CAD"/>
    <n v="1481258275"/>
    <n v="1478662675"/>
    <b v="0"/>
    <n v="0"/>
    <b v="0"/>
    <x v="1"/>
    <x v="40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s v="failed"/>
    <x v="0"/>
    <s v="USD"/>
    <n v="1471370869"/>
    <n v="1466186869"/>
    <b v="0"/>
    <n v="4"/>
    <b v="0"/>
    <x v="1"/>
    <x v="40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s v="failed"/>
    <x v="1"/>
    <s v="GBP"/>
    <n v="1425160800"/>
    <n v="1421274859"/>
    <b v="0"/>
    <n v="8"/>
    <b v="0"/>
    <x v="1"/>
    <x v="40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x v="1"/>
    <s v="GBP"/>
    <n v="1424474056"/>
    <n v="1420586056"/>
    <b v="0"/>
    <n v="24"/>
    <b v="0"/>
    <x v="1"/>
    <x v="40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x v="0"/>
    <s v="USD"/>
    <n v="1437960598"/>
    <n v="1435368598"/>
    <b v="0"/>
    <n v="0"/>
    <b v="0"/>
    <x v="1"/>
    <x v="40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s v="failed"/>
    <x v="0"/>
    <s v="USD"/>
    <n v="1423750542"/>
    <n v="1421158542"/>
    <b v="0"/>
    <n v="39"/>
    <b v="0"/>
    <x v="1"/>
    <x v="40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s v="failed"/>
    <x v="0"/>
    <s v="USD"/>
    <n v="1438437600"/>
    <n v="1433254875"/>
    <b v="0"/>
    <n v="6"/>
    <b v="0"/>
    <x v="1"/>
    <x v="40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s v="failed"/>
    <x v="10"/>
    <s v="NOK"/>
    <n v="1423050618"/>
    <n v="1420458618"/>
    <b v="0"/>
    <n v="4"/>
    <b v="0"/>
    <x v="1"/>
    <x v="40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x v="8"/>
    <s v="DKK"/>
    <n v="1424081477"/>
    <n v="1420798277"/>
    <b v="0"/>
    <n v="3"/>
    <b v="0"/>
    <x v="1"/>
    <x v="40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x v="0"/>
    <s v="USD"/>
    <n v="1410037200"/>
    <n v="1407435418"/>
    <b v="0"/>
    <n v="53"/>
    <b v="0"/>
    <x v="1"/>
    <x v="40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s v="failed"/>
    <x v="0"/>
    <s v="USD"/>
    <n v="1461994440"/>
    <n v="1459410101"/>
    <b v="0"/>
    <n v="1"/>
    <b v="0"/>
    <x v="1"/>
    <x v="40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x v="1"/>
    <s v="GBP"/>
    <n v="1409509477"/>
    <n v="1407695077"/>
    <b v="0"/>
    <n v="2"/>
    <b v="0"/>
    <x v="1"/>
    <x v="40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x v="0"/>
    <s v="USD"/>
    <n v="1450072740"/>
    <n v="1445027346"/>
    <b v="0"/>
    <n v="25"/>
    <b v="0"/>
    <x v="1"/>
    <x v="40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x v="0"/>
    <s v="USD"/>
    <n v="1443224622"/>
    <n v="1440632622"/>
    <b v="0"/>
    <n v="6"/>
    <b v="0"/>
    <x v="1"/>
    <x v="40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x v="0"/>
    <s v="USD"/>
    <n v="1437149640"/>
    <n v="1434558479"/>
    <b v="0"/>
    <n v="0"/>
    <b v="0"/>
    <x v="1"/>
    <x v="40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x v="1"/>
    <s v="GBP"/>
    <n v="1430470772"/>
    <n v="1427878772"/>
    <b v="0"/>
    <n v="12"/>
    <b v="0"/>
    <x v="1"/>
    <x v="40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x v="0"/>
    <s v="USD"/>
    <n v="1442644651"/>
    <n v="1440052651"/>
    <b v="0"/>
    <n v="0"/>
    <b v="0"/>
    <x v="1"/>
    <x v="40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x v="0"/>
    <s v="USD"/>
    <n v="1429767607"/>
    <n v="1424587207"/>
    <b v="0"/>
    <n v="36"/>
    <b v="0"/>
    <x v="1"/>
    <x v="40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x v="0"/>
    <s v="USD"/>
    <n v="1406557877"/>
    <n v="1404743477"/>
    <b v="1"/>
    <n v="82"/>
    <b v="1"/>
    <x v="1"/>
    <x v="6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x v="0"/>
    <s v="USD"/>
    <n v="1403305200"/>
    <n v="1400512658"/>
    <b v="1"/>
    <n v="226"/>
    <b v="1"/>
    <x v="1"/>
    <x v="6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x v="0"/>
    <s v="USD"/>
    <n v="1338523140"/>
    <n v="1334442519"/>
    <b v="1"/>
    <n v="60"/>
    <b v="1"/>
    <x v="1"/>
    <x v="6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x v="0"/>
    <s v="USD"/>
    <n v="1408068000"/>
    <n v="1405346680"/>
    <b v="1"/>
    <n v="322"/>
    <b v="1"/>
    <x v="1"/>
    <x v="6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s v="successful"/>
    <x v="0"/>
    <s v="USD"/>
    <n v="1407524751"/>
    <n v="1404932751"/>
    <b v="1"/>
    <n v="94"/>
    <b v="1"/>
    <x v="1"/>
    <x v="6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x v="1"/>
    <s v="GBP"/>
    <n v="1437934759"/>
    <n v="1434478759"/>
    <b v="1"/>
    <n v="47"/>
    <b v="1"/>
    <x v="1"/>
    <x v="6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x v="1"/>
    <s v="GBP"/>
    <n v="1452038100"/>
    <n v="1448823673"/>
    <b v="1"/>
    <n v="115"/>
    <b v="1"/>
    <x v="1"/>
    <x v="6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x v="0"/>
    <s v="USD"/>
    <n v="1441857540"/>
    <n v="1438617471"/>
    <b v="1"/>
    <n v="134"/>
    <b v="1"/>
    <x v="1"/>
    <x v="6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s v="successful"/>
    <x v="1"/>
    <s v="GBP"/>
    <n v="1436625000"/>
    <n v="1433934371"/>
    <b v="1"/>
    <n v="35"/>
    <b v="1"/>
    <x v="1"/>
    <x v="6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s v="successful"/>
    <x v="0"/>
    <s v="USD"/>
    <n v="1478264784"/>
    <n v="1475672784"/>
    <b v="1"/>
    <n v="104"/>
    <b v="1"/>
    <x v="1"/>
    <x v="6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x v="1"/>
    <s v="GBP"/>
    <n v="1419984000"/>
    <n v="1417132986"/>
    <b v="1"/>
    <n v="184"/>
    <b v="1"/>
    <x v="1"/>
    <x v="6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s v="successful"/>
    <x v="0"/>
    <s v="USD"/>
    <n v="1427063747"/>
    <n v="1424043347"/>
    <b v="1"/>
    <n v="119"/>
    <b v="1"/>
    <x v="1"/>
    <x v="6"/>
    <n v="100"/>
    <n v="168.25"/>
    <x v="3219"/>
    <d v="2015-03-22T22:35:47"/>
  </r>
  <r>
    <n v="3220"/>
    <s v="Burners"/>
    <s v="A sci-fi thriller for the stage opening March 10 in Los Angeles."/>
    <n v="15000"/>
    <n v="15126"/>
    <s v="successful"/>
    <x v="0"/>
    <s v="USD"/>
    <n v="1489352400"/>
    <n v="1486411204"/>
    <b v="1"/>
    <n v="59"/>
    <b v="1"/>
    <x v="1"/>
    <x v="6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x v="1"/>
    <s v="GBP"/>
    <n v="1436114603"/>
    <n v="1433090603"/>
    <b v="1"/>
    <n v="113"/>
    <b v="1"/>
    <x v="1"/>
    <x v="6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s v="successful"/>
    <x v="0"/>
    <s v="USD"/>
    <n v="1445722140"/>
    <n v="1443016697"/>
    <b v="1"/>
    <n v="84"/>
    <b v="1"/>
    <x v="1"/>
    <x v="6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s v="successful"/>
    <x v="0"/>
    <s v="USD"/>
    <n v="1440100976"/>
    <n v="1437508976"/>
    <b v="1"/>
    <n v="74"/>
    <b v="1"/>
    <x v="1"/>
    <x v="6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x v="0"/>
    <s v="USD"/>
    <n v="1484024400"/>
    <n v="1479932713"/>
    <b v="1"/>
    <n v="216"/>
    <b v="1"/>
    <x v="1"/>
    <x v="6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x v="0"/>
    <s v="USD"/>
    <n v="1464987600"/>
    <n v="1463145938"/>
    <b v="1"/>
    <n v="39"/>
    <b v="1"/>
    <x v="1"/>
    <x v="6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x v="1"/>
    <s v="GBP"/>
    <n v="1446213612"/>
    <n v="1443621612"/>
    <b v="1"/>
    <n v="21"/>
    <b v="1"/>
    <x v="1"/>
    <x v="6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x v="1"/>
    <s v="GBP"/>
    <n v="1484687436"/>
    <n v="1482095436"/>
    <b v="0"/>
    <n v="30"/>
    <b v="1"/>
    <x v="1"/>
    <x v="6"/>
    <n v="125"/>
    <n v="50"/>
    <x v="3227"/>
    <d v="2017-01-17T21:10:36"/>
  </r>
  <r>
    <n v="3228"/>
    <s v="Hear Me Roar: A Season of Powerful Women"/>
    <s v="A Season of Powerful Women. A Season of Defiance."/>
    <n v="7000"/>
    <n v="7164"/>
    <s v="successful"/>
    <x v="0"/>
    <s v="USD"/>
    <n v="1450328340"/>
    <n v="1447606884"/>
    <b v="1"/>
    <n v="37"/>
    <b v="1"/>
    <x v="1"/>
    <x v="6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x v="0"/>
    <s v="USD"/>
    <n v="1416470398"/>
    <n v="1413874798"/>
    <b v="1"/>
    <n v="202"/>
    <b v="1"/>
    <x v="1"/>
    <x v="6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x v="0"/>
    <s v="USD"/>
    <n v="1412135940"/>
    <n v="1410840126"/>
    <b v="1"/>
    <n v="37"/>
    <b v="1"/>
    <x v="1"/>
    <x v="6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x v="0"/>
    <s v="USD"/>
    <n v="1460846347"/>
    <n v="1458254347"/>
    <b v="0"/>
    <n v="28"/>
    <b v="1"/>
    <x v="1"/>
    <x v="6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x v="0"/>
    <s v="USD"/>
    <n v="1462334340"/>
    <n v="1459711917"/>
    <b v="1"/>
    <n v="26"/>
    <b v="1"/>
    <x v="1"/>
    <x v="6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s v="successful"/>
    <x v="0"/>
    <s v="USD"/>
    <n v="1488482355"/>
    <n v="1485890355"/>
    <b v="0"/>
    <n v="61"/>
    <b v="1"/>
    <x v="1"/>
    <x v="6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x v="1"/>
    <s v="GBP"/>
    <n v="1485991860"/>
    <n v="1483124208"/>
    <b v="0"/>
    <n v="115"/>
    <b v="1"/>
    <x v="1"/>
    <x v="6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x v="0"/>
    <s v="USD"/>
    <n v="1467361251"/>
    <n v="1464769251"/>
    <b v="1"/>
    <n v="181"/>
    <b v="1"/>
    <x v="1"/>
    <x v="6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x v="0"/>
    <s v="USD"/>
    <n v="1482962433"/>
    <n v="1480370433"/>
    <b v="0"/>
    <n v="110"/>
    <b v="1"/>
    <x v="1"/>
    <x v="6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s v="successful"/>
    <x v="0"/>
    <s v="USD"/>
    <n v="1443499140"/>
    <n v="1441452184"/>
    <b v="1"/>
    <n v="269"/>
    <b v="1"/>
    <x v="1"/>
    <x v="6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x v="1"/>
    <s v="GBP"/>
    <n v="1435752898"/>
    <n v="1433160898"/>
    <b v="1"/>
    <n v="79"/>
    <b v="1"/>
    <x v="1"/>
    <x v="6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x v="1"/>
    <s v="GBP"/>
    <n v="1445817540"/>
    <n v="1443665293"/>
    <b v="1"/>
    <n v="104"/>
    <b v="1"/>
    <x v="1"/>
    <x v="6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x v="1"/>
    <s v="GBP"/>
    <n v="1487286000"/>
    <n v="1484843948"/>
    <b v="0"/>
    <n v="34"/>
    <b v="1"/>
    <x v="1"/>
    <x v="6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x v="0"/>
    <s v="USD"/>
    <n v="1413269940"/>
    <n v="1410421670"/>
    <b v="1"/>
    <n v="167"/>
    <b v="1"/>
    <x v="1"/>
    <x v="6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s v="successful"/>
    <x v="0"/>
    <s v="USD"/>
    <n v="1411150092"/>
    <n v="1408558092"/>
    <b v="1"/>
    <n v="183"/>
    <b v="1"/>
    <x v="1"/>
    <x v="6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s v="successful"/>
    <x v="0"/>
    <s v="USD"/>
    <n v="1444348800"/>
    <n v="1442283562"/>
    <b v="1"/>
    <n v="71"/>
    <b v="1"/>
    <x v="1"/>
    <x v="6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s v="successful"/>
    <x v="1"/>
    <s v="GBP"/>
    <n v="1480613982"/>
    <n v="1478018382"/>
    <b v="0"/>
    <n v="69"/>
    <b v="1"/>
    <x v="1"/>
    <x v="6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x v="0"/>
    <s v="USD"/>
    <n v="1434074400"/>
    <n v="1431354258"/>
    <b v="0"/>
    <n v="270"/>
    <b v="1"/>
    <x v="1"/>
    <x v="6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s v="successful"/>
    <x v="0"/>
    <s v="USD"/>
    <n v="1442030340"/>
    <n v="1439551200"/>
    <b v="1"/>
    <n v="193"/>
    <b v="1"/>
    <x v="1"/>
    <x v="6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x v="1"/>
    <s v="GBP"/>
    <n v="1436696712"/>
    <n v="1434104712"/>
    <b v="1"/>
    <n v="57"/>
    <b v="1"/>
    <x v="1"/>
    <x v="6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s v="successful"/>
    <x v="0"/>
    <s v="USD"/>
    <n v="1428178757"/>
    <n v="1425590357"/>
    <b v="1"/>
    <n v="200"/>
    <b v="1"/>
    <x v="1"/>
    <x v="6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x v="0"/>
    <s v="USD"/>
    <n v="1434822914"/>
    <n v="1432230914"/>
    <b v="1"/>
    <n v="88"/>
    <b v="1"/>
    <x v="1"/>
    <x v="6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x v="0"/>
    <s v="USD"/>
    <n v="1415213324"/>
    <n v="1412617724"/>
    <b v="1"/>
    <n v="213"/>
    <b v="1"/>
    <x v="1"/>
    <x v="6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x v="0"/>
    <s v="USD"/>
    <n v="1434907966"/>
    <n v="1432315966"/>
    <b v="1"/>
    <n v="20"/>
    <b v="1"/>
    <x v="1"/>
    <x v="6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s v="successful"/>
    <x v="1"/>
    <s v="GBP"/>
    <n v="1473247240"/>
    <n v="1470655240"/>
    <b v="1"/>
    <n v="50"/>
    <b v="1"/>
    <x v="1"/>
    <x v="6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s v="successful"/>
    <x v="0"/>
    <s v="USD"/>
    <n v="1473306300"/>
    <n v="1471701028"/>
    <b v="1"/>
    <n v="115"/>
    <b v="1"/>
    <x v="1"/>
    <x v="6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x v="1"/>
    <s v="GBP"/>
    <n v="1427331809"/>
    <n v="1424743409"/>
    <b v="1"/>
    <n v="186"/>
    <b v="1"/>
    <x v="1"/>
    <x v="6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s v="successful"/>
    <x v="1"/>
    <s v="GBP"/>
    <n v="1412706375"/>
    <n v="1410114375"/>
    <b v="1"/>
    <n v="18"/>
    <b v="1"/>
    <x v="1"/>
    <x v="6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x v="0"/>
    <s v="USD"/>
    <n v="1433995140"/>
    <n v="1432129577"/>
    <b v="1"/>
    <n v="176"/>
    <b v="1"/>
    <x v="1"/>
    <x v="6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x v="1"/>
    <s v="GBP"/>
    <n v="1487769952"/>
    <n v="1485177952"/>
    <b v="0"/>
    <n v="41"/>
    <b v="1"/>
    <x v="1"/>
    <x v="6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s v="successful"/>
    <x v="0"/>
    <s v="USD"/>
    <n v="1420751861"/>
    <n v="1418159861"/>
    <b v="1"/>
    <n v="75"/>
    <b v="1"/>
    <x v="1"/>
    <x v="6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x v="0"/>
    <s v="USD"/>
    <n v="1475294340"/>
    <n v="1472753745"/>
    <b v="1"/>
    <n v="97"/>
    <b v="1"/>
    <x v="1"/>
    <x v="6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x v="0"/>
    <s v="USD"/>
    <n v="1448903318"/>
    <n v="1445875718"/>
    <b v="1"/>
    <n v="73"/>
    <b v="1"/>
    <x v="1"/>
    <x v="6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x v="0"/>
    <s v="USD"/>
    <n v="1437067476"/>
    <n v="1434475476"/>
    <b v="1"/>
    <n v="49"/>
    <b v="1"/>
    <x v="1"/>
    <x v="6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s v="successful"/>
    <x v="0"/>
    <s v="USD"/>
    <n v="1419220800"/>
    <n v="1416555262"/>
    <b v="1"/>
    <n v="134"/>
    <b v="1"/>
    <x v="1"/>
    <x v="6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s v="successful"/>
    <x v="0"/>
    <s v="USD"/>
    <n v="1446238800"/>
    <n v="1444220588"/>
    <b v="1"/>
    <n v="68"/>
    <b v="1"/>
    <x v="1"/>
    <x v="6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s v="successful"/>
    <x v="0"/>
    <s v="USD"/>
    <n v="1422482400"/>
    <n v="1421089938"/>
    <b v="1"/>
    <n v="49"/>
    <b v="1"/>
    <x v="1"/>
    <x v="6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x v="17"/>
    <s v="EUR"/>
    <n v="1449162000"/>
    <n v="1446570315"/>
    <b v="1"/>
    <n v="63"/>
    <b v="1"/>
    <x v="1"/>
    <x v="6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s v="successful"/>
    <x v="0"/>
    <s v="USD"/>
    <n v="1434142800"/>
    <n v="1431435122"/>
    <b v="1"/>
    <n v="163"/>
    <b v="1"/>
    <x v="1"/>
    <x v="6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x v="0"/>
    <s v="USD"/>
    <n v="1437156660"/>
    <n v="1434564660"/>
    <b v="1"/>
    <n v="288"/>
    <b v="1"/>
    <x v="1"/>
    <x v="6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x v="0"/>
    <s v="USD"/>
    <n v="1472074928"/>
    <n v="1470692528"/>
    <b v="1"/>
    <n v="42"/>
    <b v="1"/>
    <x v="1"/>
    <x v="6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x v="1"/>
    <s v="GBP"/>
    <n v="1434452400"/>
    <n v="1431509397"/>
    <b v="1"/>
    <n v="70"/>
    <b v="1"/>
    <x v="1"/>
    <x v="6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x v="1"/>
    <s v="GBP"/>
    <n v="1436705265"/>
    <n v="1434113265"/>
    <b v="1"/>
    <n v="30"/>
    <b v="1"/>
    <x v="1"/>
    <x v="6"/>
    <n v="102"/>
    <n v="61"/>
    <x v="3270"/>
    <d v="2015-07-12T12:47:45"/>
  </r>
  <r>
    <n v="3271"/>
    <s v="Saxon Court at Southwark Playhouse"/>
    <s v="A razor sharp satire to darken your Christmas."/>
    <n v="1500"/>
    <n v="1950"/>
    <s v="successful"/>
    <x v="1"/>
    <s v="GBP"/>
    <n v="1414927775"/>
    <n v="1412332175"/>
    <b v="1"/>
    <n v="51"/>
    <b v="1"/>
    <x v="1"/>
    <x v="6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x v="0"/>
    <s v="USD"/>
    <n v="1446814809"/>
    <n v="1444219209"/>
    <b v="1"/>
    <n v="145"/>
    <b v="1"/>
    <x v="1"/>
    <x v="6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x v="0"/>
    <s v="USD"/>
    <n v="1473879600"/>
    <n v="1472498042"/>
    <b v="1"/>
    <n v="21"/>
    <b v="1"/>
    <x v="1"/>
    <x v="6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x v="0"/>
    <s v="USD"/>
    <n v="1458075600"/>
    <n v="1454259272"/>
    <b v="1"/>
    <n v="286"/>
    <b v="1"/>
    <x v="1"/>
    <x v="6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x v="0"/>
    <s v="USD"/>
    <n v="1423456200"/>
    <n v="1421183271"/>
    <b v="1"/>
    <n v="12"/>
    <b v="1"/>
    <x v="1"/>
    <x v="6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s v="successful"/>
    <x v="5"/>
    <s v="CAD"/>
    <n v="1459483140"/>
    <n v="1456526879"/>
    <b v="1"/>
    <n v="100"/>
    <b v="1"/>
    <x v="1"/>
    <x v="6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x v="1"/>
    <s v="GBP"/>
    <n v="1416331406"/>
    <n v="1413735806"/>
    <b v="1"/>
    <n v="100"/>
    <b v="1"/>
    <x v="1"/>
    <x v="6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x v="1"/>
    <s v="GBP"/>
    <n v="1433017303"/>
    <n v="1430425303"/>
    <b v="1"/>
    <n v="34"/>
    <b v="1"/>
    <x v="1"/>
    <x v="6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x v="0"/>
    <s v="USD"/>
    <n v="1459474059"/>
    <n v="1456885659"/>
    <b v="0"/>
    <n v="63"/>
    <b v="1"/>
    <x v="1"/>
    <x v="6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x v="0"/>
    <s v="USD"/>
    <n v="1433134800"/>
    <n v="1430158198"/>
    <b v="0"/>
    <n v="30"/>
    <b v="1"/>
    <x v="1"/>
    <x v="6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x v="0"/>
    <s v="USD"/>
    <n v="1441153705"/>
    <n v="1438561705"/>
    <b v="0"/>
    <n v="47"/>
    <b v="1"/>
    <x v="1"/>
    <x v="6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x v="0"/>
    <s v="USD"/>
    <n v="1461904788"/>
    <n v="1458103188"/>
    <b v="0"/>
    <n v="237"/>
    <b v="1"/>
    <x v="1"/>
    <x v="6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x v="1"/>
    <s v="GBP"/>
    <n v="1455138000"/>
    <n v="1452448298"/>
    <b v="0"/>
    <n v="47"/>
    <b v="1"/>
    <x v="1"/>
    <x v="6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s v="successful"/>
    <x v="0"/>
    <s v="USD"/>
    <n v="1454047140"/>
    <n v="1452546853"/>
    <b v="0"/>
    <n v="15"/>
    <b v="1"/>
    <x v="1"/>
    <x v="6"/>
    <n v="102"/>
    <n v="203.2"/>
    <x v="3284"/>
    <d v="2016-01-29T05:59:00"/>
  </r>
  <r>
    <n v="3285"/>
    <s v="By Morning"/>
    <s v="A new play by Matthew Gasda"/>
    <n v="4999"/>
    <n v="5604"/>
    <s v="successful"/>
    <x v="0"/>
    <s v="USD"/>
    <n v="1488258000"/>
    <n v="1485556626"/>
    <b v="0"/>
    <n v="81"/>
    <b v="1"/>
    <x v="1"/>
    <x v="6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x v="0"/>
    <s v="USD"/>
    <n v="1471291782"/>
    <n v="1468699782"/>
    <b v="0"/>
    <n v="122"/>
    <b v="1"/>
    <x v="1"/>
    <x v="6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s v="successful"/>
    <x v="5"/>
    <s v="CAD"/>
    <n v="1448733628"/>
    <n v="1446573628"/>
    <b v="0"/>
    <n v="34"/>
    <b v="1"/>
    <x v="1"/>
    <x v="6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x v="1"/>
    <s v="GBP"/>
    <n v="1466463600"/>
    <n v="1463337315"/>
    <b v="0"/>
    <n v="207"/>
    <b v="1"/>
    <x v="1"/>
    <x v="6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x v="1"/>
    <s v="GBP"/>
    <n v="1487580602"/>
    <n v="1485161402"/>
    <b v="0"/>
    <n v="25"/>
    <b v="1"/>
    <x v="1"/>
    <x v="6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x v="1"/>
    <s v="GBP"/>
    <n v="1489234891"/>
    <n v="1486642891"/>
    <b v="0"/>
    <n v="72"/>
    <b v="1"/>
    <x v="1"/>
    <x v="6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x v="0"/>
    <s v="USD"/>
    <n v="1442462340"/>
    <n v="1439743900"/>
    <b v="0"/>
    <n v="14"/>
    <b v="1"/>
    <x v="1"/>
    <x v="6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x v="1"/>
    <s v="GBP"/>
    <n v="1449257348"/>
    <n v="1444069748"/>
    <b v="0"/>
    <n v="15"/>
    <b v="1"/>
    <x v="1"/>
    <x v="6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x v="4"/>
    <s v="NZD"/>
    <n v="1488622352"/>
    <n v="1486030352"/>
    <b v="0"/>
    <n v="91"/>
    <b v="1"/>
    <x v="1"/>
    <x v="6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x v="1"/>
    <s v="GBP"/>
    <n v="1434459554"/>
    <n v="1431867554"/>
    <b v="0"/>
    <n v="24"/>
    <b v="1"/>
    <x v="1"/>
    <x v="6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s v="successful"/>
    <x v="1"/>
    <s v="GBP"/>
    <n v="1474886229"/>
    <n v="1472294229"/>
    <b v="0"/>
    <n v="27"/>
    <b v="1"/>
    <x v="1"/>
    <x v="6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s v="successful"/>
    <x v="1"/>
    <s v="GBP"/>
    <n v="1448229600"/>
    <n v="1446401372"/>
    <b v="0"/>
    <n v="47"/>
    <b v="1"/>
    <x v="1"/>
    <x v="6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s v="successful"/>
    <x v="1"/>
    <s v="GBP"/>
    <n v="1438037940"/>
    <n v="1436380256"/>
    <b v="0"/>
    <n v="44"/>
    <b v="1"/>
    <x v="1"/>
    <x v="6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x v="0"/>
    <s v="USD"/>
    <n v="1442102400"/>
    <n v="1440370768"/>
    <b v="0"/>
    <n v="72"/>
    <b v="1"/>
    <x v="1"/>
    <x v="6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x v="0"/>
    <s v="USD"/>
    <n v="1444860063"/>
    <n v="1442268063"/>
    <b v="0"/>
    <n v="63"/>
    <b v="1"/>
    <x v="1"/>
    <x v="6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s v="successful"/>
    <x v="0"/>
    <s v="USD"/>
    <n v="1430329862"/>
    <n v="1428515462"/>
    <b v="0"/>
    <n v="88"/>
    <b v="1"/>
    <x v="1"/>
    <x v="6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x v="0"/>
    <s v="USD"/>
    <n v="1470034740"/>
    <n v="1466185176"/>
    <b v="0"/>
    <n v="70"/>
    <b v="1"/>
    <x v="1"/>
    <x v="6"/>
    <n v="133"/>
    <n v="57.2"/>
    <x v="3301"/>
    <d v="2016-08-01T06:59:00"/>
  </r>
  <r>
    <n v="3302"/>
    <s v="El muro de BorÃ­s KiÃ©n"/>
    <s v="FilosofÃ­a de los anÃ³nimos"/>
    <n v="8400"/>
    <n v="8685"/>
    <s v="successful"/>
    <x v="3"/>
    <s v="EUR"/>
    <n v="1481099176"/>
    <n v="1478507176"/>
    <b v="0"/>
    <n v="50"/>
    <b v="1"/>
    <x v="1"/>
    <x v="6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x v="0"/>
    <s v="USD"/>
    <n v="1427553484"/>
    <n v="1424533084"/>
    <b v="0"/>
    <n v="35"/>
    <b v="1"/>
    <x v="1"/>
    <x v="6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s v="successful"/>
    <x v="0"/>
    <s v="USD"/>
    <n v="1482418752"/>
    <n v="1479826752"/>
    <b v="0"/>
    <n v="175"/>
    <b v="1"/>
    <x v="1"/>
    <x v="6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x v="0"/>
    <s v="USD"/>
    <n v="1438374748"/>
    <n v="1435782748"/>
    <b v="0"/>
    <n v="20"/>
    <b v="1"/>
    <x v="1"/>
    <x v="6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x v="0"/>
    <s v="USD"/>
    <n v="1465527600"/>
    <n v="1462252542"/>
    <b v="0"/>
    <n v="54"/>
    <b v="1"/>
    <x v="1"/>
    <x v="6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x v="0"/>
    <s v="USD"/>
    <n v="1463275339"/>
    <n v="1460683339"/>
    <b v="0"/>
    <n v="20"/>
    <b v="1"/>
    <x v="1"/>
    <x v="6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s v="successful"/>
    <x v="0"/>
    <s v="USD"/>
    <n v="1460581365"/>
    <n v="1458766965"/>
    <b v="0"/>
    <n v="57"/>
    <b v="1"/>
    <x v="1"/>
    <x v="6"/>
    <n v="122"/>
    <n v="75.09"/>
    <x v="3308"/>
    <d v="2016-04-13T21:02:45"/>
  </r>
  <r>
    <n v="3309"/>
    <s v="Collision Course"/>
    <s v="Two unlikely friends, a garage, tinned beans &amp; the end of the world."/>
    <n v="350"/>
    <n v="558"/>
    <s v="successful"/>
    <x v="1"/>
    <s v="GBP"/>
    <n v="1476632178"/>
    <n v="1473953778"/>
    <b v="0"/>
    <n v="31"/>
    <b v="1"/>
    <x v="1"/>
    <x v="6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s v="successful"/>
    <x v="0"/>
    <s v="USD"/>
    <n v="1444169825"/>
    <n v="1441577825"/>
    <b v="0"/>
    <n v="31"/>
    <b v="1"/>
    <x v="1"/>
    <x v="6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x v="0"/>
    <s v="USD"/>
    <n v="1445065210"/>
    <n v="1442473210"/>
    <b v="0"/>
    <n v="45"/>
    <b v="1"/>
    <x v="1"/>
    <x v="6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s v="successful"/>
    <x v="0"/>
    <s v="USD"/>
    <n v="1478901600"/>
    <n v="1477077946"/>
    <b v="0"/>
    <n v="41"/>
    <b v="1"/>
    <x v="1"/>
    <x v="6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s v="successful"/>
    <x v="0"/>
    <s v="USD"/>
    <n v="1453856400"/>
    <n v="1452664317"/>
    <b v="0"/>
    <n v="29"/>
    <b v="1"/>
    <x v="1"/>
    <x v="6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s v="successful"/>
    <x v="1"/>
    <s v="GBP"/>
    <n v="1431115500"/>
    <n v="1428733511"/>
    <b v="0"/>
    <n v="58"/>
    <b v="1"/>
    <x v="1"/>
    <x v="6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x v="1"/>
    <s v="GBP"/>
    <n v="1462519041"/>
    <n v="1459927041"/>
    <b v="0"/>
    <n v="89"/>
    <b v="1"/>
    <x v="1"/>
    <x v="6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x v="0"/>
    <s v="USD"/>
    <n v="1407506040"/>
    <n v="1404680075"/>
    <b v="0"/>
    <n v="125"/>
    <b v="1"/>
    <x v="1"/>
    <x v="6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s v="successful"/>
    <x v="0"/>
    <s v="USD"/>
    <n v="1465347424"/>
    <n v="1462755424"/>
    <b v="0"/>
    <n v="18"/>
    <b v="1"/>
    <x v="1"/>
    <x v="6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s v="successful"/>
    <x v="5"/>
    <s v="CAD"/>
    <n v="1460341800"/>
    <n v="1456902893"/>
    <b v="0"/>
    <n v="32"/>
    <b v="1"/>
    <x v="1"/>
    <x v="6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s v="successful"/>
    <x v="1"/>
    <s v="GBP"/>
    <n v="1422712986"/>
    <n v="1418824986"/>
    <b v="0"/>
    <n v="16"/>
    <b v="1"/>
    <x v="1"/>
    <x v="6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s v="successful"/>
    <x v="0"/>
    <s v="USD"/>
    <n v="1466557557"/>
    <n v="1463965557"/>
    <b v="0"/>
    <n v="38"/>
    <b v="1"/>
    <x v="1"/>
    <x v="6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x v="0"/>
    <s v="USD"/>
    <n v="1413431940"/>
    <n v="1412216665"/>
    <b v="0"/>
    <n v="15"/>
    <b v="1"/>
    <x v="1"/>
    <x v="6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x v="0"/>
    <s v="USD"/>
    <n v="1466567700"/>
    <n v="1464653696"/>
    <b v="0"/>
    <n v="23"/>
    <b v="1"/>
    <x v="1"/>
    <x v="6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x v="1"/>
    <s v="GBP"/>
    <n v="1474793208"/>
    <n v="1472201208"/>
    <b v="0"/>
    <n v="49"/>
    <b v="1"/>
    <x v="1"/>
    <x v="6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s v="successful"/>
    <x v="17"/>
    <s v="EUR"/>
    <n v="1465135190"/>
    <n v="1463925590"/>
    <b v="0"/>
    <n v="10"/>
    <b v="1"/>
    <x v="1"/>
    <x v="6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x v="1"/>
    <s v="GBP"/>
    <n v="1428256277"/>
    <n v="1425235877"/>
    <b v="0"/>
    <n v="15"/>
    <b v="1"/>
    <x v="1"/>
    <x v="6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s v="successful"/>
    <x v="0"/>
    <s v="USD"/>
    <n v="1425830905"/>
    <n v="1423242505"/>
    <b v="0"/>
    <n v="57"/>
    <b v="1"/>
    <x v="1"/>
    <x v="6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x v="1"/>
    <s v="GBP"/>
    <n v="1462697966"/>
    <n v="1460105966"/>
    <b v="0"/>
    <n v="33"/>
    <b v="1"/>
    <x v="1"/>
    <x v="6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x v="0"/>
    <s v="USD"/>
    <n v="1404522000"/>
    <n v="1404308883"/>
    <b v="0"/>
    <n v="9"/>
    <b v="1"/>
    <x v="1"/>
    <x v="6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s v="successful"/>
    <x v="1"/>
    <s v="GBP"/>
    <n v="1406502000"/>
    <n v="1405583108"/>
    <b v="0"/>
    <n v="26"/>
    <b v="1"/>
    <x v="1"/>
    <x v="6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x v="1"/>
    <s v="GBP"/>
    <n v="1427919468"/>
    <n v="1425331068"/>
    <b v="0"/>
    <n v="69"/>
    <b v="1"/>
    <x v="1"/>
    <x v="6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x v="0"/>
    <s v="USD"/>
    <n v="1444149886"/>
    <n v="1441125886"/>
    <b v="0"/>
    <n v="65"/>
    <b v="1"/>
    <x v="1"/>
    <x v="6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s v="successful"/>
    <x v="0"/>
    <s v="USD"/>
    <n v="1405802330"/>
    <n v="1403210330"/>
    <b v="0"/>
    <n v="83"/>
    <b v="1"/>
    <x v="1"/>
    <x v="6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x v="0"/>
    <s v="USD"/>
    <n v="1434384880"/>
    <n v="1432484080"/>
    <b v="0"/>
    <n v="111"/>
    <b v="1"/>
    <x v="1"/>
    <x v="6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s v="successful"/>
    <x v="0"/>
    <s v="USD"/>
    <n v="1438259422"/>
    <n v="1435667422"/>
    <b v="0"/>
    <n v="46"/>
    <b v="1"/>
    <x v="1"/>
    <x v="6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x v="1"/>
    <s v="GBP"/>
    <n v="1407106800"/>
    <n v="1404749446"/>
    <b v="0"/>
    <n v="63"/>
    <b v="1"/>
    <x v="1"/>
    <x v="6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s v="successful"/>
    <x v="1"/>
    <s v="GBP"/>
    <n v="1459845246"/>
    <n v="1457429646"/>
    <b v="0"/>
    <n v="9"/>
    <b v="1"/>
    <x v="1"/>
    <x v="6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x v="1"/>
    <s v="GBP"/>
    <n v="1412974800"/>
    <n v="1411109167"/>
    <b v="0"/>
    <n v="34"/>
    <b v="1"/>
    <x v="1"/>
    <x v="6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s v="successful"/>
    <x v="0"/>
    <s v="USD"/>
    <n v="1487944080"/>
    <n v="1486129680"/>
    <b v="0"/>
    <n v="112"/>
    <b v="1"/>
    <x v="1"/>
    <x v="6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s v="successful"/>
    <x v="0"/>
    <s v="USD"/>
    <n v="1469721518"/>
    <n v="1467129518"/>
    <b v="0"/>
    <n v="47"/>
    <b v="1"/>
    <x v="1"/>
    <x v="6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s v="successful"/>
    <x v="0"/>
    <s v="USD"/>
    <n v="1481066554"/>
    <n v="1478906554"/>
    <b v="0"/>
    <n v="38"/>
    <b v="1"/>
    <x v="1"/>
    <x v="6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s v="successful"/>
    <x v="1"/>
    <s v="GBP"/>
    <n v="1465750800"/>
    <n v="1463771421"/>
    <b v="0"/>
    <n v="28"/>
    <b v="1"/>
    <x v="1"/>
    <x v="6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s v="successful"/>
    <x v="0"/>
    <s v="USD"/>
    <n v="1427864340"/>
    <n v="1425020810"/>
    <b v="0"/>
    <n v="78"/>
    <b v="1"/>
    <x v="1"/>
    <x v="6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s v="successful"/>
    <x v="1"/>
    <s v="GBP"/>
    <n v="1460553480"/>
    <n v="1458770384"/>
    <b v="0"/>
    <n v="23"/>
    <b v="1"/>
    <x v="1"/>
    <x v="6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x v="0"/>
    <s v="USD"/>
    <n v="1409374093"/>
    <n v="1406782093"/>
    <b v="0"/>
    <n v="40"/>
    <b v="1"/>
    <x v="1"/>
    <x v="6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x v="0"/>
    <s v="USD"/>
    <n v="1429317420"/>
    <n v="1424226768"/>
    <b v="0"/>
    <n v="13"/>
    <b v="1"/>
    <x v="1"/>
    <x v="6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x v="0"/>
    <s v="USD"/>
    <n v="1424910910"/>
    <n v="1424306110"/>
    <b v="0"/>
    <n v="18"/>
    <b v="1"/>
    <x v="1"/>
    <x v="6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x v="1"/>
    <s v="GBP"/>
    <n v="1462741200"/>
    <n v="1461503654"/>
    <b v="0"/>
    <n v="22"/>
    <b v="1"/>
    <x v="1"/>
    <x v="6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s v="successful"/>
    <x v="0"/>
    <s v="USD"/>
    <n v="1461988740"/>
    <n v="1459949080"/>
    <b v="0"/>
    <n v="79"/>
    <b v="1"/>
    <x v="1"/>
    <x v="6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x v="0"/>
    <s v="USD"/>
    <n v="1465837200"/>
    <n v="1463971172"/>
    <b v="0"/>
    <n v="14"/>
    <b v="1"/>
    <x v="1"/>
    <x v="6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s v="successful"/>
    <x v="19"/>
    <s v="EUR"/>
    <n v="1448838000"/>
    <n v="1445791811"/>
    <b v="0"/>
    <n v="51"/>
    <b v="1"/>
    <x v="1"/>
    <x v="6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x v="1"/>
    <s v="GBP"/>
    <n v="1406113200"/>
    <n v="1402910965"/>
    <b v="0"/>
    <n v="54"/>
    <b v="1"/>
    <x v="1"/>
    <x v="6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x v="1"/>
    <s v="GBP"/>
    <n v="1467414000"/>
    <n v="1462492178"/>
    <b v="0"/>
    <n v="70"/>
    <b v="1"/>
    <x v="1"/>
    <x v="6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s v="successful"/>
    <x v="1"/>
    <s v="GBP"/>
    <n v="1462230000"/>
    <n v="1461061350"/>
    <b v="0"/>
    <n v="44"/>
    <b v="1"/>
    <x v="1"/>
    <x v="6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s v="successful"/>
    <x v="0"/>
    <s v="USD"/>
    <n v="1446091260"/>
    <n v="1443029206"/>
    <b v="0"/>
    <n v="55"/>
    <b v="1"/>
    <x v="1"/>
    <x v="6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s v="successful"/>
    <x v="1"/>
    <s v="GBP"/>
    <n v="1462879020"/>
    <n v="1461941527"/>
    <b v="0"/>
    <n v="15"/>
    <b v="1"/>
    <x v="1"/>
    <x v="6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x v="1"/>
    <s v="GBP"/>
    <n v="1468611272"/>
    <n v="1466019272"/>
    <b v="0"/>
    <n v="27"/>
    <b v="1"/>
    <x v="1"/>
    <x v="6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x v="1"/>
    <s v="GBP"/>
    <n v="1406887310"/>
    <n v="1404295310"/>
    <b v="0"/>
    <n v="21"/>
    <b v="1"/>
    <x v="1"/>
    <x v="6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x v="0"/>
    <s v="USD"/>
    <n v="1416385679"/>
    <n v="1413790079"/>
    <b v="0"/>
    <n v="162"/>
    <b v="1"/>
    <x v="1"/>
    <x v="6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s v="successful"/>
    <x v="0"/>
    <s v="USD"/>
    <n v="1487985734"/>
    <n v="1484097734"/>
    <b v="0"/>
    <n v="23"/>
    <b v="1"/>
    <x v="1"/>
    <x v="6"/>
    <n v="106"/>
    <n v="184.78"/>
    <x v="3359"/>
    <d v="2017-02-25T01:22:14"/>
  </r>
  <r>
    <n v="3360"/>
    <s v="Pretty Butch"/>
    <s v="World Premiere, an M1 Singapore Fringe Festival 2017 commission."/>
    <n v="9000"/>
    <n v="9124"/>
    <s v="successful"/>
    <x v="20"/>
    <s v="SGD"/>
    <n v="1481731140"/>
    <n v="1479866343"/>
    <b v="0"/>
    <n v="72"/>
    <b v="1"/>
    <x v="1"/>
    <x v="6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x v="0"/>
    <s v="USD"/>
    <n v="1409587140"/>
    <n v="1408062990"/>
    <b v="0"/>
    <n v="68"/>
    <b v="1"/>
    <x v="1"/>
    <x v="6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x v="0"/>
    <s v="USD"/>
    <n v="1425704100"/>
    <n v="1424484717"/>
    <b v="0"/>
    <n v="20"/>
    <b v="1"/>
    <x v="1"/>
    <x v="6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x v="0"/>
    <s v="USD"/>
    <n v="1408464000"/>
    <n v="1406831445"/>
    <b v="0"/>
    <n v="26"/>
    <b v="1"/>
    <x v="1"/>
    <x v="6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s v="successful"/>
    <x v="1"/>
    <s v="GBP"/>
    <n v="1458075600"/>
    <n v="1456183649"/>
    <b v="0"/>
    <n v="72"/>
    <b v="1"/>
    <x v="1"/>
    <x v="6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x v="0"/>
    <s v="USD"/>
    <n v="1449973592"/>
    <n v="1447381592"/>
    <b v="0"/>
    <n v="3"/>
    <b v="1"/>
    <x v="1"/>
    <x v="6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x v="0"/>
    <s v="USD"/>
    <n v="1431481037"/>
    <n v="1428889037"/>
    <b v="0"/>
    <n v="18"/>
    <b v="1"/>
    <x v="1"/>
    <x v="6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x v="1"/>
    <s v="GBP"/>
    <n v="1438467894"/>
    <n v="1436307894"/>
    <b v="0"/>
    <n v="30"/>
    <b v="1"/>
    <x v="1"/>
    <x v="6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s v="successful"/>
    <x v="0"/>
    <s v="USD"/>
    <n v="1420088400"/>
    <n v="1416977259"/>
    <b v="0"/>
    <n v="23"/>
    <b v="1"/>
    <x v="1"/>
    <x v="6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s v="successful"/>
    <x v="17"/>
    <s v="EUR"/>
    <n v="1484441980"/>
    <n v="1479257980"/>
    <b v="0"/>
    <n v="54"/>
    <b v="1"/>
    <x v="1"/>
    <x v="6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s v="successful"/>
    <x v="0"/>
    <s v="USD"/>
    <n v="1481961600"/>
    <n v="1479283285"/>
    <b v="0"/>
    <n v="26"/>
    <b v="1"/>
    <x v="1"/>
    <x v="6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s v="successful"/>
    <x v="0"/>
    <s v="USD"/>
    <n v="1449089965"/>
    <n v="1446670765"/>
    <b v="0"/>
    <n v="9"/>
    <b v="1"/>
    <x v="1"/>
    <x v="6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s v="successful"/>
    <x v="0"/>
    <s v="USD"/>
    <n v="1408942740"/>
    <n v="1407157756"/>
    <b v="0"/>
    <n v="27"/>
    <b v="1"/>
    <x v="1"/>
    <x v="6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x v="1"/>
    <s v="GBP"/>
    <n v="1437235200"/>
    <n v="1435177840"/>
    <b v="0"/>
    <n v="30"/>
    <b v="1"/>
    <x v="1"/>
    <x v="6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s v="successful"/>
    <x v="5"/>
    <s v="CAD"/>
    <n v="1446053616"/>
    <n v="1443461616"/>
    <b v="0"/>
    <n v="52"/>
    <b v="1"/>
    <x v="1"/>
    <x v="6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x v="1"/>
    <s v="GBP"/>
    <n v="1400423973"/>
    <n v="1399387173"/>
    <b v="0"/>
    <n v="17"/>
    <b v="1"/>
    <x v="1"/>
    <x v="6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s v="successful"/>
    <x v="0"/>
    <s v="USD"/>
    <n v="1429976994"/>
    <n v="1424796594"/>
    <b v="0"/>
    <n v="19"/>
    <b v="1"/>
    <x v="1"/>
    <x v="6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x v="1"/>
    <s v="GBP"/>
    <n v="1426870560"/>
    <n v="1424280899"/>
    <b v="0"/>
    <n v="77"/>
    <b v="1"/>
    <x v="1"/>
    <x v="6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s v="successful"/>
    <x v="1"/>
    <s v="GBP"/>
    <n v="1409490480"/>
    <n v="1407400306"/>
    <b v="0"/>
    <n v="21"/>
    <b v="1"/>
    <x v="1"/>
    <x v="6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s v="successful"/>
    <x v="1"/>
    <s v="GBP"/>
    <n v="1440630000"/>
    <n v="1439122800"/>
    <b v="0"/>
    <n v="38"/>
    <b v="1"/>
    <x v="1"/>
    <x v="6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x v="0"/>
    <s v="USD"/>
    <n v="1417305178"/>
    <n v="1414277578"/>
    <b v="0"/>
    <n v="28"/>
    <b v="1"/>
    <x v="1"/>
    <x v="6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x v="0"/>
    <s v="USD"/>
    <n v="1426044383"/>
    <n v="1423455983"/>
    <b v="0"/>
    <n v="48"/>
    <b v="1"/>
    <x v="1"/>
    <x v="6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x v="1"/>
    <s v="GBP"/>
    <n v="1470092340"/>
    <n v="1467973256"/>
    <b v="0"/>
    <n v="46"/>
    <b v="1"/>
    <x v="1"/>
    <x v="6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x v="0"/>
    <s v="USD"/>
    <n v="1466707620"/>
    <n v="1464979620"/>
    <b v="0"/>
    <n v="30"/>
    <b v="1"/>
    <x v="1"/>
    <x v="6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s v="successful"/>
    <x v="0"/>
    <s v="USD"/>
    <n v="1448074800"/>
    <n v="1444874768"/>
    <b v="0"/>
    <n v="64"/>
    <b v="1"/>
    <x v="1"/>
    <x v="6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x v="0"/>
    <s v="USD"/>
    <n v="1418244552"/>
    <n v="1415652552"/>
    <b v="0"/>
    <n v="15"/>
    <b v="1"/>
    <x v="1"/>
    <x v="6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s v="successful"/>
    <x v="0"/>
    <s v="USD"/>
    <n v="1417620506"/>
    <n v="1415028506"/>
    <b v="0"/>
    <n v="41"/>
    <b v="1"/>
    <x v="1"/>
    <x v="6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x v="0"/>
    <s v="USD"/>
    <n v="1418581088"/>
    <n v="1415125088"/>
    <b v="0"/>
    <n v="35"/>
    <b v="1"/>
    <x v="1"/>
    <x v="6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s v="successful"/>
    <x v="1"/>
    <s v="GBP"/>
    <n v="1434625441"/>
    <n v="1432033441"/>
    <b v="0"/>
    <n v="45"/>
    <b v="1"/>
    <x v="1"/>
    <x v="6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s v="successful"/>
    <x v="0"/>
    <s v="USD"/>
    <n v="1464960682"/>
    <n v="1462368682"/>
    <b v="0"/>
    <n v="62"/>
    <b v="1"/>
    <x v="1"/>
    <x v="6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x v="0"/>
    <s v="USD"/>
    <n v="1405017345"/>
    <n v="1403721345"/>
    <b v="0"/>
    <n v="22"/>
    <b v="1"/>
    <x v="1"/>
    <x v="6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x v="0"/>
    <s v="USD"/>
    <n v="1407536880"/>
    <n v="1404997548"/>
    <b v="0"/>
    <n v="18"/>
    <b v="1"/>
    <x v="1"/>
    <x v="6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s v="successful"/>
    <x v="1"/>
    <s v="GBP"/>
    <n v="1462565855"/>
    <n v="1458245855"/>
    <b v="0"/>
    <n v="12"/>
    <b v="1"/>
    <x v="1"/>
    <x v="6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s v="successful"/>
    <x v="0"/>
    <s v="USD"/>
    <n v="1415234760"/>
    <n v="1413065230"/>
    <b v="0"/>
    <n v="44"/>
    <b v="1"/>
    <x v="1"/>
    <x v="6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s v="successful"/>
    <x v="1"/>
    <s v="GBP"/>
    <n v="1406470645"/>
    <n v="1403878645"/>
    <b v="0"/>
    <n v="27"/>
    <b v="1"/>
    <x v="1"/>
    <x v="6"/>
    <n v="142"/>
    <n v="29"/>
    <x v="3394"/>
    <d v="2014-07-27T14:17:25"/>
  </r>
  <r>
    <n v="3395"/>
    <s v="MIRAMAR"/>
    <s v="Miramar is a a darkly funny play exploring what it is we call â€˜homeâ€™."/>
    <n v="500"/>
    <n v="920"/>
    <s v="successful"/>
    <x v="1"/>
    <s v="GBP"/>
    <n v="1433009400"/>
    <n v="1431795944"/>
    <b v="0"/>
    <n v="38"/>
    <b v="1"/>
    <x v="1"/>
    <x v="6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s v="successful"/>
    <x v="0"/>
    <s v="USD"/>
    <n v="1401595140"/>
    <n v="1399286589"/>
    <b v="0"/>
    <n v="28"/>
    <b v="1"/>
    <x v="1"/>
    <x v="6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s v="successful"/>
    <x v="1"/>
    <s v="GBP"/>
    <n v="1455832800"/>
    <n v="1452338929"/>
    <b v="0"/>
    <n v="24"/>
    <b v="1"/>
    <x v="1"/>
    <x v="6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x v="0"/>
    <s v="USD"/>
    <n v="1416589200"/>
    <n v="1414605776"/>
    <b v="0"/>
    <n v="65"/>
    <b v="1"/>
    <x v="1"/>
    <x v="6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s v="successful"/>
    <x v="1"/>
    <s v="GBP"/>
    <n v="1424556325"/>
    <n v="1421964325"/>
    <b v="0"/>
    <n v="46"/>
    <b v="1"/>
    <x v="1"/>
    <x v="6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x v="0"/>
    <s v="USD"/>
    <n v="1409266414"/>
    <n v="1405378414"/>
    <b v="0"/>
    <n v="85"/>
    <b v="1"/>
    <x v="1"/>
    <x v="6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x v="1"/>
    <s v="GBP"/>
    <n v="1438968146"/>
    <n v="1436376146"/>
    <b v="0"/>
    <n v="66"/>
    <b v="1"/>
    <x v="1"/>
    <x v="6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x v="0"/>
    <s v="USD"/>
    <n v="1447295460"/>
    <n v="1444747843"/>
    <b v="0"/>
    <n v="165"/>
    <b v="1"/>
    <x v="1"/>
    <x v="6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x v="1"/>
    <s v="GBP"/>
    <n v="1435230324"/>
    <n v="1432638324"/>
    <b v="0"/>
    <n v="17"/>
    <b v="1"/>
    <x v="1"/>
    <x v="6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x v="0"/>
    <s v="USD"/>
    <n v="1434542702"/>
    <n v="1432814702"/>
    <b v="0"/>
    <n v="3"/>
    <b v="1"/>
    <x v="1"/>
    <x v="6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x v="1"/>
    <s v="GBP"/>
    <n v="1456876740"/>
    <n v="1455063886"/>
    <b v="0"/>
    <n v="17"/>
    <b v="1"/>
    <x v="1"/>
    <x v="6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s v="successful"/>
    <x v="0"/>
    <s v="USD"/>
    <n v="1405511376"/>
    <n v="1401623376"/>
    <b v="0"/>
    <n v="91"/>
    <b v="1"/>
    <x v="1"/>
    <x v="6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x v="1"/>
    <s v="GBP"/>
    <n v="1404641289"/>
    <n v="1402049289"/>
    <b v="0"/>
    <n v="67"/>
    <b v="1"/>
    <x v="1"/>
    <x v="6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x v="0"/>
    <s v="USD"/>
    <n v="1405727304"/>
    <n v="1403135304"/>
    <b v="0"/>
    <n v="18"/>
    <b v="1"/>
    <x v="1"/>
    <x v="6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s v="successful"/>
    <x v="1"/>
    <s v="GBP"/>
    <n v="1469998680"/>
    <n v="1466710358"/>
    <b v="0"/>
    <n v="21"/>
    <b v="1"/>
    <x v="1"/>
    <x v="6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x v="0"/>
    <s v="USD"/>
    <n v="1465196400"/>
    <n v="1462841990"/>
    <b v="0"/>
    <n v="40"/>
    <b v="1"/>
    <x v="1"/>
    <x v="6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x v="0"/>
    <s v="USD"/>
    <n v="1444264372"/>
    <n v="1442536372"/>
    <b v="0"/>
    <n v="78"/>
    <b v="1"/>
    <x v="1"/>
    <x v="6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x v="1"/>
    <s v="GBP"/>
    <n v="1411858862"/>
    <n v="1409266862"/>
    <b v="0"/>
    <n v="26"/>
    <b v="1"/>
    <x v="1"/>
    <x v="6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x v="0"/>
    <s v="USD"/>
    <n v="1425099540"/>
    <n v="1424280938"/>
    <b v="0"/>
    <n v="14"/>
    <b v="1"/>
    <x v="1"/>
    <x v="6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s v="successful"/>
    <x v="0"/>
    <s v="USD"/>
    <n v="1480579140"/>
    <n v="1478030325"/>
    <b v="0"/>
    <n v="44"/>
    <b v="1"/>
    <x v="1"/>
    <x v="6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s v="successful"/>
    <x v="0"/>
    <s v="USD"/>
    <n v="1460935800"/>
    <n v="1459999656"/>
    <b v="0"/>
    <n v="9"/>
    <b v="1"/>
    <x v="1"/>
    <x v="6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x v="1"/>
    <s v="GBP"/>
    <n v="1429813800"/>
    <n v="1427363645"/>
    <b v="0"/>
    <n v="30"/>
    <b v="1"/>
    <x v="1"/>
    <x v="6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x v="0"/>
    <s v="USD"/>
    <n v="1414284180"/>
    <n v="1410558948"/>
    <b v="0"/>
    <n v="45"/>
    <b v="1"/>
    <x v="1"/>
    <x v="6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x v="0"/>
    <s v="USD"/>
    <n v="1400875307"/>
    <n v="1398283307"/>
    <b v="0"/>
    <n v="56"/>
    <b v="1"/>
    <x v="1"/>
    <x v="6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x v="17"/>
    <s v="EUR"/>
    <n v="1459978200"/>
    <n v="1458416585"/>
    <b v="0"/>
    <n v="46"/>
    <b v="1"/>
    <x v="1"/>
    <x v="6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s v="successful"/>
    <x v="1"/>
    <s v="GBP"/>
    <n v="1455408000"/>
    <n v="1454638202"/>
    <b v="0"/>
    <n v="34"/>
    <b v="1"/>
    <x v="1"/>
    <x v="6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x v="0"/>
    <s v="USD"/>
    <n v="1425495563"/>
    <n v="1422903563"/>
    <b v="0"/>
    <n v="98"/>
    <b v="1"/>
    <x v="1"/>
    <x v="6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x v="1"/>
    <s v="GBP"/>
    <n v="1450051200"/>
    <n v="1447594176"/>
    <b v="0"/>
    <n v="46"/>
    <b v="1"/>
    <x v="1"/>
    <x v="6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s v="successful"/>
    <x v="0"/>
    <s v="USD"/>
    <n v="1429912341"/>
    <n v="1427320341"/>
    <b v="0"/>
    <n v="10"/>
    <b v="1"/>
    <x v="1"/>
    <x v="6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x v="0"/>
    <s v="USD"/>
    <n v="1423119540"/>
    <n v="1421252084"/>
    <b v="0"/>
    <n v="76"/>
    <b v="1"/>
    <x v="1"/>
    <x v="6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s v="successful"/>
    <x v="0"/>
    <s v="USD"/>
    <n v="1412434136"/>
    <n v="1409669336"/>
    <b v="0"/>
    <n v="104"/>
    <b v="1"/>
    <x v="1"/>
    <x v="6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s v="successful"/>
    <x v="0"/>
    <s v="USD"/>
    <n v="1411264800"/>
    <n v="1409620903"/>
    <b v="0"/>
    <n v="87"/>
    <b v="1"/>
    <x v="1"/>
    <x v="6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s v="successful"/>
    <x v="1"/>
    <s v="GBP"/>
    <n v="1404314952"/>
    <n v="1401722952"/>
    <b v="0"/>
    <n v="29"/>
    <b v="1"/>
    <x v="1"/>
    <x v="6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x v="1"/>
    <s v="GBP"/>
    <n v="1425142800"/>
    <n v="1422983847"/>
    <b v="0"/>
    <n v="51"/>
    <b v="1"/>
    <x v="1"/>
    <x v="6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x v="1"/>
    <s v="GBP"/>
    <n v="1478046661"/>
    <n v="1476837061"/>
    <b v="0"/>
    <n v="12"/>
    <b v="1"/>
    <x v="1"/>
    <x v="6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x v="1"/>
    <s v="GBP"/>
    <n v="1406760101"/>
    <n v="1404168101"/>
    <b v="0"/>
    <n v="72"/>
    <b v="1"/>
    <x v="1"/>
    <x v="6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x v="0"/>
    <s v="USD"/>
    <n v="1408383153"/>
    <n v="1405791153"/>
    <b v="0"/>
    <n v="21"/>
    <b v="1"/>
    <x v="1"/>
    <x v="6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s v="successful"/>
    <x v="0"/>
    <s v="USD"/>
    <n v="1454709600"/>
    <n v="1452520614"/>
    <b v="0"/>
    <n v="42"/>
    <b v="1"/>
    <x v="1"/>
    <x v="6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s v="successful"/>
    <x v="0"/>
    <s v="USD"/>
    <n v="1402974000"/>
    <n v="1400290255"/>
    <b v="0"/>
    <n v="71"/>
    <b v="1"/>
    <x v="1"/>
    <x v="6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x v="0"/>
    <s v="USD"/>
    <n v="1404983269"/>
    <n v="1402391269"/>
    <b v="0"/>
    <n v="168"/>
    <b v="1"/>
    <x v="1"/>
    <x v="6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x v="0"/>
    <s v="USD"/>
    <n v="1470538800"/>
    <n v="1469112493"/>
    <b v="0"/>
    <n v="19"/>
    <b v="1"/>
    <x v="1"/>
    <x v="6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x v="0"/>
    <s v="USD"/>
    <n v="1408638480"/>
    <n v="1406811593"/>
    <b v="0"/>
    <n v="37"/>
    <b v="1"/>
    <x v="1"/>
    <x v="6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x v="0"/>
    <s v="USD"/>
    <n v="1440003820"/>
    <n v="1437411820"/>
    <b v="0"/>
    <n v="36"/>
    <b v="1"/>
    <x v="1"/>
    <x v="6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s v="successful"/>
    <x v="1"/>
    <s v="GBP"/>
    <n v="1430600400"/>
    <n v="1428358567"/>
    <b v="0"/>
    <n v="14"/>
    <b v="1"/>
    <x v="1"/>
    <x v="6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s v="successful"/>
    <x v="0"/>
    <s v="USD"/>
    <n v="1453179540"/>
    <n v="1452030730"/>
    <b v="0"/>
    <n v="18"/>
    <b v="1"/>
    <x v="1"/>
    <x v="6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x v="0"/>
    <s v="USD"/>
    <n v="1405095300"/>
    <n v="1403146628"/>
    <b v="0"/>
    <n v="82"/>
    <b v="1"/>
    <x v="1"/>
    <x v="6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x v="0"/>
    <s v="USD"/>
    <n v="1447445820"/>
    <n v="1445077121"/>
    <b v="0"/>
    <n v="43"/>
    <b v="1"/>
    <x v="1"/>
    <x v="6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s v="successful"/>
    <x v="0"/>
    <s v="USD"/>
    <n v="1433016672"/>
    <n v="1430424672"/>
    <b v="0"/>
    <n v="8"/>
    <b v="1"/>
    <x v="1"/>
    <x v="6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x v="0"/>
    <s v="USD"/>
    <n v="1410266146"/>
    <n v="1407674146"/>
    <b v="0"/>
    <n v="45"/>
    <b v="1"/>
    <x v="1"/>
    <x v="6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x v="2"/>
    <s v="AUD"/>
    <n v="1465394340"/>
    <n v="1464677986"/>
    <b v="0"/>
    <n v="20"/>
    <b v="1"/>
    <x v="1"/>
    <x v="6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x v="1"/>
    <s v="GBP"/>
    <n v="1445604236"/>
    <n v="1443185036"/>
    <b v="0"/>
    <n v="31"/>
    <b v="1"/>
    <x v="1"/>
    <x v="6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x v="1"/>
    <s v="GBP"/>
    <n v="1423138800"/>
    <n v="1421092725"/>
    <b v="0"/>
    <n v="25"/>
    <b v="1"/>
    <x v="1"/>
    <x v="6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s v="successful"/>
    <x v="0"/>
    <s v="USD"/>
    <n v="1458332412"/>
    <n v="1454448012"/>
    <b v="0"/>
    <n v="14"/>
    <b v="1"/>
    <x v="1"/>
    <x v="6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x v="0"/>
    <s v="USD"/>
    <n v="1418784689"/>
    <n v="1416192689"/>
    <b v="0"/>
    <n v="45"/>
    <b v="1"/>
    <x v="1"/>
    <x v="6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x v="0"/>
    <s v="USD"/>
    <n v="1468036800"/>
    <n v="1465607738"/>
    <b v="0"/>
    <n v="20"/>
    <b v="1"/>
    <x v="1"/>
    <x v="6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s v="successful"/>
    <x v="1"/>
    <s v="GBP"/>
    <n v="1427990071"/>
    <n v="1422809671"/>
    <b v="0"/>
    <n v="39"/>
    <b v="1"/>
    <x v="1"/>
    <x v="6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x v="0"/>
    <s v="USD"/>
    <n v="1429636927"/>
    <n v="1427304127"/>
    <b v="0"/>
    <n v="16"/>
    <b v="1"/>
    <x v="1"/>
    <x v="6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x v="0"/>
    <s v="USD"/>
    <n v="1406087940"/>
    <n v="1404141626"/>
    <b v="0"/>
    <n v="37"/>
    <b v="1"/>
    <x v="1"/>
    <x v="6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s v="successful"/>
    <x v="1"/>
    <s v="GBP"/>
    <n v="1471130956"/>
    <n v="1465946956"/>
    <b v="0"/>
    <n v="14"/>
    <b v="1"/>
    <x v="1"/>
    <x v="6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x v="1"/>
    <s v="GBP"/>
    <n v="1406825159"/>
    <n v="1404233159"/>
    <b v="0"/>
    <n v="21"/>
    <b v="1"/>
    <x v="1"/>
    <x v="6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x v="0"/>
    <s v="USD"/>
    <n v="1476381627"/>
    <n v="1473789627"/>
    <b v="0"/>
    <n v="69"/>
    <b v="1"/>
    <x v="1"/>
    <x v="6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s v="successful"/>
    <x v="0"/>
    <s v="USD"/>
    <n v="1406876340"/>
    <n v="1404190567"/>
    <b v="0"/>
    <n v="16"/>
    <b v="1"/>
    <x v="1"/>
    <x v="6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s v="successful"/>
    <x v="0"/>
    <s v="USD"/>
    <n v="1423720740"/>
    <n v="1421081857"/>
    <b v="0"/>
    <n v="55"/>
    <b v="1"/>
    <x v="1"/>
    <x v="6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x v="0"/>
    <s v="USD"/>
    <n v="1422937620"/>
    <n v="1420606303"/>
    <b v="0"/>
    <n v="27"/>
    <b v="1"/>
    <x v="1"/>
    <x v="6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x v="1"/>
    <s v="GBP"/>
    <n v="1463743860"/>
    <n v="1461151860"/>
    <b v="0"/>
    <n v="36"/>
    <b v="1"/>
    <x v="1"/>
    <x v="6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s v="successful"/>
    <x v="1"/>
    <s v="GBP"/>
    <n v="1408106352"/>
    <n v="1406896752"/>
    <b v="0"/>
    <n v="19"/>
    <b v="1"/>
    <x v="1"/>
    <x v="6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x v="0"/>
    <s v="USD"/>
    <n v="1477710000"/>
    <n v="1475248279"/>
    <b v="0"/>
    <n v="12"/>
    <b v="1"/>
    <x v="1"/>
    <x v="6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s v="successful"/>
    <x v="0"/>
    <s v="USD"/>
    <n v="1436551200"/>
    <n v="1435181628"/>
    <b v="0"/>
    <n v="17"/>
    <b v="1"/>
    <x v="1"/>
    <x v="6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x v="5"/>
    <s v="CAD"/>
    <n v="1476158340"/>
    <n v="1472594585"/>
    <b v="0"/>
    <n v="114"/>
    <b v="1"/>
    <x v="1"/>
    <x v="6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x v="0"/>
    <s v="USD"/>
    <n v="1471921637"/>
    <n v="1469329637"/>
    <b v="0"/>
    <n v="93"/>
    <b v="1"/>
    <x v="1"/>
    <x v="6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x v="1"/>
    <s v="GBP"/>
    <n v="1439136000"/>
    <n v="1436972472"/>
    <b v="0"/>
    <n v="36"/>
    <b v="1"/>
    <x v="1"/>
    <x v="6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s v="successful"/>
    <x v="0"/>
    <s v="USD"/>
    <n v="1461108450"/>
    <n v="1455928050"/>
    <b v="0"/>
    <n v="61"/>
    <b v="1"/>
    <x v="1"/>
    <x v="6"/>
    <n v="127"/>
    <n v="72.95"/>
    <x v="3466"/>
    <d v="2016-04-19T23:27:30"/>
  </r>
  <r>
    <n v="3467"/>
    <s v="Venus in Fur, Los Angeles."/>
    <s v="Venus in Fur, By David Ives."/>
    <n v="3000"/>
    <n v="3030"/>
    <s v="successful"/>
    <x v="0"/>
    <s v="USD"/>
    <n v="1426864032"/>
    <n v="1424275632"/>
    <b v="0"/>
    <n v="47"/>
    <b v="1"/>
    <x v="1"/>
    <x v="6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x v="0"/>
    <s v="USD"/>
    <n v="1474426800"/>
    <n v="1471976529"/>
    <b v="0"/>
    <n v="17"/>
    <b v="1"/>
    <x v="1"/>
    <x v="6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x v="0"/>
    <s v="USD"/>
    <n v="1461857045"/>
    <n v="1459265045"/>
    <b v="0"/>
    <n v="63"/>
    <b v="1"/>
    <x v="1"/>
    <x v="6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s v="successful"/>
    <x v="0"/>
    <s v="USD"/>
    <n v="1468618680"/>
    <n v="1465345902"/>
    <b v="0"/>
    <n v="9"/>
    <b v="1"/>
    <x v="1"/>
    <x v="6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s v="successful"/>
    <x v="1"/>
    <s v="GBP"/>
    <n v="1409515200"/>
    <n v="1405971690"/>
    <b v="0"/>
    <n v="30"/>
    <b v="1"/>
    <x v="1"/>
    <x v="6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x v="0"/>
    <s v="USD"/>
    <n v="1415253540"/>
    <n v="1413432331"/>
    <b v="0"/>
    <n v="23"/>
    <b v="1"/>
    <x v="1"/>
    <x v="6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s v="successful"/>
    <x v="0"/>
    <s v="USD"/>
    <n v="1426883220"/>
    <n v="1425067296"/>
    <b v="0"/>
    <n v="33"/>
    <b v="1"/>
    <x v="1"/>
    <x v="6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s v="successful"/>
    <x v="1"/>
    <s v="GBP"/>
    <n v="1469016131"/>
    <n v="1466424131"/>
    <b v="0"/>
    <n v="39"/>
    <b v="1"/>
    <x v="1"/>
    <x v="6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s v="successful"/>
    <x v="1"/>
    <s v="GBP"/>
    <n v="1414972800"/>
    <n v="1412629704"/>
    <b v="0"/>
    <n v="17"/>
    <b v="1"/>
    <x v="1"/>
    <x v="6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x v="0"/>
    <s v="USD"/>
    <n v="1414378800"/>
    <n v="1412836990"/>
    <b v="0"/>
    <n v="6"/>
    <b v="1"/>
    <x v="1"/>
    <x v="6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x v="0"/>
    <s v="USD"/>
    <n v="1431831600"/>
    <n v="1430761243"/>
    <b v="0"/>
    <n v="39"/>
    <b v="1"/>
    <x v="1"/>
    <x v="6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x v="0"/>
    <s v="USD"/>
    <n v="1426539600"/>
    <n v="1424296822"/>
    <b v="0"/>
    <n v="57"/>
    <b v="1"/>
    <x v="1"/>
    <x v="6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s v="successful"/>
    <x v="1"/>
    <s v="GBP"/>
    <n v="1403382680"/>
    <n v="1400790680"/>
    <b v="0"/>
    <n v="56"/>
    <b v="1"/>
    <x v="1"/>
    <x v="6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x v="0"/>
    <s v="USD"/>
    <n v="1436562000"/>
    <n v="1434440227"/>
    <b v="0"/>
    <n v="13"/>
    <b v="1"/>
    <x v="1"/>
    <x v="6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s v="successful"/>
    <x v="2"/>
    <s v="AUD"/>
    <n v="1420178188"/>
    <n v="1418709388"/>
    <b v="0"/>
    <n v="95"/>
    <b v="1"/>
    <x v="1"/>
    <x v="6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s v="successful"/>
    <x v="1"/>
    <s v="GBP"/>
    <n v="1404671466"/>
    <n v="1402079466"/>
    <b v="0"/>
    <n v="80"/>
    <b v="1"/>
    <x v="1"/>
    <x v="6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s v="successful"/>
    <x v="0"/>
    <s v="USD"/>
    <n v="1404403381"/>
    <n v="1401811381"/>
    <b v="0"/>
    <n v="133"/>
    <b v="1"/>
    <x v="1"/>
    <x v="6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x v="0"/>
    <s v="USD"/>
    <n v="1466014499"/>
    <n v="1463422499"/>
    <b v="0"/>
    <n v="44"/>
    <b v="1"/>
    <x v="1"/>
    <x v="6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x v="0"/>
    <s v="USD"/>
    <n v="1454431080"/>
    <n v="1451839080"/>
    <b v="0"/>
    <n v="30"/>
    <b v="1"/>
    <x v="1"/>
    <x v="6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x v="0"/>
    <s v="USD"/>
    <n v="1433314740"/>
    <n v="1430600401"/>
    <b v="0"/>
    <n v="56"/>
    <b v="1"/>
    <x v="1"/>
    <x v="6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s v="successful"/>
    <x v="1"/>
    <s v="GBP"/>
    <n v="1435185252"/>
    <n v="1432593252"/>
    <b v="0"/>
    <n v="66"/>
    <b v="1"/>
    <x v="1"/>
    <x v="6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x v="0"/>
    <s v="USD"/>
    <n v="1429286400"/>
    <n v="1427221560"/>
    <b v="0"/>
    <n v="29"/>
    <b v="1"/>
    <x v="1"/>
    <x v="6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x v="1"/>
    <s v="GBP"/>
    <n v="1400965200"/>
    <n v="1398352531"/>
    <b v="0"/>
    <n v="72"/>
    <b v="1"/>
    <x v="1"/>
    <x v="6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x v="0"/>
    <s v="USD"/>
    <n v="1460574924"/>
    <n v="1457982924"/>
    <b v="0"/>
    <n v="27"/>
    <b v="1"/>
    <x v="1"/>
    <x v="6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x v="0"/>
    <s v="USD"/>
    <n v="1431928784"/>
    <n v="1430114384"/>
    <b v="0"/>
    <n v="10"/>
    <b v="1"/>
    <x v="1"/>
    <x v="6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x v="0"/>
    <s v="USD"/>
    <n v="1445818397"/>
    <n v="1442794397"/>
    <b v="0"/>
    <n v="35"/>
    <b v="1"/>
    <x v="1"/>
    <x v="6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x v="0"/>
    <s v="USD"/>
    <n v="1408252260"/>
    <n v="1406580436"/>
    <b v="0"/>
    <n v="29"/>
    <b v="1"/>
    <x v="1"/>
    <x v="6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x v="0"/>
    <s v="USD"/>
    <n v="1480140000"/>
    <n v="1479186575"/>
    <b v="0"/>
    <n v="13"/>
    <b v="1"/>
    <x v="1"/>
    <x v="6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x v="5"/>
    <s v="CAD"/>
    <n v="1414862280"/>
    <n v="1412360309"/>
    <b v="0"/>
    <n v="72"/>
    <b v="1"/>
    <x v="1"/>
    <x v="6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x v="0"/>
    <s v="USD"/>
    <n v="1473625166"/>
    <n v="1470169166"/>
    <b v="0"/>
    <n v="78"/>
    <b v="1"/>
    <x v="1"/>
    <x v="6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x v="0"/>
    <s v="USD"/>
    <n v="1464904800"/>
    <n v="1463852904"/>
    <b v="0"/>
    <n v="49"/>
    <b v="1"/>
    <x v="1"/>
    <x v="6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x v="5"/>
    <s v="CAD"/>
    <n v="1464471840"/>
    <n v="1459309704"/>
    <b v="0"/>
    <n v="42"/>
    <b v="1"/>
    <x v="1"/>
    <x v="6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s v="successful"/>
    <x v="0"/>
    <s v="USD"/>
    <n v="1435733940"/>
    <n v="1431046325"/>
    <b v="0"/>
    <n v="35"/>
    <b v="1"/>
    <x v="1"/>
    <x v="6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x v="0"/>
    <s v="USD"/>
    <n v="1457326740"/>
    <n v="1455919438"/>
    <b v="0"/>
    <n v="42"/>
    <b v="1"/>
    <x v="1"/>
    <x v="6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x v="1"/>
    <s v="GBP"/>
    <n v="1441995595"/>
    <n v="1439835595"/>
    <b v="0"/>
    <n v="42"/>
    <b v="1"/>
    <x v="1"/>
    <x v="6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s v="successful"/>
    <x v="0"/>
    <s v="USD"/>
    <n v="1458100740"/>
    <n v="1456862924"/>
    <b v="0"/>
    <n v="31"/>
    <b v="1"/>
    <x v="1"/>
    <x v="6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s v="successful"/>
    <x v="1"/>
    <s v="GBP"/>
    <n v="1469359728"/>
    <n v="1466767728"/>
    <b v="0"/>
    <n v="38"/>
    <b v="1"/>
    <x v="1"/>
    <x v="6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x v="0"/>
    <s v="USD"/>
    <n v="1447959491"/>
    <n v="1445363891"/>
    <b v="0"/>
    <n v="8"/>
    <b v="1"/>
    <x v="1"/>
    <x v="6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x v="0"/>
    <s v="USD"/>
    <n v="1399953600"/>
    <n v="1398983245"/>
    <b v="0"/>
    <n v="39"/>
    <b v="1"/>
    <x v="1"/>
    <x v="6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x v="0"/>
    <s v="USD"/>
    <n v="1408815440"/>
    <n v="1404927440"/>
    <b v="0"/>
    <n v="29"/>
    <b v="1"/>
    <x v="1"/>
    <x v="6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s v="successful"/>
    <x v="0"/>
    <s v="USD"/>
    <n v="1464732537"/>
    <n v="1462140537"/>
    <b v="0"/>
    <n v="72"/>
    <b v="1"/>
    <x v="1"/>
    <x v="6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s v="successful"/>
    <x v="1"/>
    <s v="GBP"/>
    <n v="1462914000"/>
    <n v="1460914253"/>
    <b v="0"/>
    <n v="15"/>
    <b v="1"/>
    <x v="1"/>
    <x v="6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x v="0"/>
    <s v="USD"/>
    <n v="1416545700"/>
    <n v="1415392666"/>
    <b v="0"/>
    <n v="33"/>
    <b v="1"/>
    <x v="1"/>
    <x v="6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x v="0"/>
    <s v="USD"/>
    <n v="1404312846"/>
    <n v="1402584846"/>
    <b v="0"/>
    <n v="15"/>
    <b v="1"/>
    <x v="1"/>
    <x v="6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s v="successful"/>
    <x v="1"/>
    <s v="GBP"/>
    <n v="1415385000"/>
    <n v="1413406695"/>
    <b v="0"/>
    <n v="19"/>
    <b v="1"/>
    <x v="1"/>
    <x v="6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x v="1"/>
    <s v="GBP"/>
    <n v="1429789992"/>
    <n v="1424609592"/>
    <b v="0"/>
    <n v="17"/>
    <b v="1"/>
    <x v="1"/>
    <x v="6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x v="0"/>
    <s v="USD"/>
    <n v="1401857940"/>
    <n v="1400725112"/>
    <b v="0"/>
    <n v="44"/>
    <b v="1"/>
    <x v="1"/>
    <x v="6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x v="0"/>
    <s v="USD"/>
    <n v="1422853140"/>
    <n v="1421439552"/>
    <b v="0"/>
    <n v="10"/>
    <b v="1"/>
    <x v="1"/>
    <x v="6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s v="successful"/>
    <x v="0"/>
    <s v="USD"/>
    <n v="1433097171"/>
    <n v="1430505171"/>
    <b v="0"/>
    <n v="46"/>
    <b v="1"/>
    <x v="1"/>
    <x v="6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x v="0"/>
    <s v="USD"/>
    <n v="1410145200"/>
    <n v="1407197670"/>
    <b v="0"/>
    <n v="11"/>
    <b v="1"/>
    <x v="1"/>
    <x v="6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s v="successful"/>
    <x v="1"/>
    <s v="GBP"/>
    <n v="1404471600"/>
    <n v="1401910634"/>
    <b v="0"/>
    <n v="13"/>
    <b v="1"/>
    <x v="1"/>
    <x v="6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s v="successful"/>
    <x v="0"/>
    <s v="USD"/>
    <n v="1412259660"/>
    <n v="1410461299"/>
    <b v="0"/>
    <n v="33"/>
    <b v="1"/>
    <x v="1"/>
    <x v="6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s v="successful"/>
    <x v="1"/>
    <s v="GBP"/>
    <n v="1425478950"/>
    <n v="1422886950"/>
    <b v="0"/>
    <n v="28"/>
    <b v="1"/>
    <x v="1"/>
    <x v="6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s v="successful"/>
    <x v="1"/>
    <s v="GBP"/>
    <n v="1441547220"/>
    <n v="1439322412"/>
    <b v="0"/>
    <n v="21"/>
    <b v="1"/>
    <x v="1"/>
    <x v="6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x v="0"/>
    <s v="USD"/>
    <n v="1411980020"/>
    <n v="1409388020"/>
    <b v="0"/>
    <n v="13"/>
    <b v="1"/>
    <x v="1"/>
    <x v="6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x v="1"/>
    <s v="GBP"/>
    <n v="1442311560"/>
    <n v="1439924246"/>
    <b v="0"/>
    <n v="34"/>
    <b v="1"/>
    <x v="1"/>
    <x v="6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s v="successful"/>
    <x v="1"/>
    <s v="GBP"/>
    <n v="1474844400"/>
    <n v="1469871148"/>
    <b v="0"/>
    <n v="80"/>
    <b v="1"/>
    <x v="1"/>
    <x v="6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x v="0"/>
    <s v="USD"/>
    <n v="1410580800"/>
    <n v="1409336373"/>
    <b v="0"/>
    <n v="74"/>
    <b v="1"/>
    <x v="1"/>
    <x v="6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x v="0"/>
    <s v="USD"/>
    <n v="1439136000"/>
    <n v="1438188106"/>
    <b v="0"/>
    <n v="7"/>
    <b v="1"/>
    <x v="1"/>
    <x v="6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x v="0"/>
    <s v="USD"/>
    <n v="1461823140"/>
    <n v="1459411371"/>
    <b v="0"/>
    <n v="34"/>
    <b v="1"/>
    <x v="1"/>
    <x v="6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x v="0"/>
    <s v="USD"/>
    <n v="1436587140"/>
    <n v="1434069205"/>
    <b v="0"/>
    <n v="86"/>
    <b v="1"/>
    <x v="1"/>
    <x v="6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x v="1"/>
    <s v="GBP"/>
    <n v="1484740918"/>
    <n v="1483012918"/>
    <b v="0"/>
    <n v="37"/>
    <b v="1"/>
    <x v="1"/>
    <x v="6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x v="0"/>
    <s v="USD"/>
    <n v="1436749200"/>
    <n v="1434997018"/>
    <b v="0"/>
    <n v="18"/>
    <b v="1"/>
    <x v="1"/>
    <x v="6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x v="1"/>
    <s v="GBP"/>
    <n v="1460318400"/>
    <n v="1457881057"/>
    <b v="0"/>
    <n v="22"/>
    <b v="1"/>
    <x v="1"/>
    <x v="6"/>
    <n v="100"/>
    <n v="125"/>
    <x v="3530"/>
    <d v="2016-04-10T20:00:00"/>
  </r>
  <r>
    <n v="3531"/>
    <s v="The Reinvention of Lily Johnson"/>
    <s v="A political comedy for a crazy election year"/>
    <n v="1000"/>
    <n v="1280"/>
    <s v="successful"/>
    <x v="0"/>
    <s v="USD"/>
    <n v="1467301334"/>
    <n v="1464709334"/>
    <b v="0"/>
    <n v="26"/>
    <b v="1"/>
    <x v="1"/>
    <x v="6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x v="0"/>
    <s v="USD"/>
    <n v="1411012740"/>
    <n v="1409667827"/>
    <b v="0"/>
    <n v="27"/>
    <b v="1"/>
    <x v="1"/>
    <x v="6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x v="0"/>
    <s v="USD"/>
    <n v="1447269367"/>
    <n v="1444673767"/>
    <b v="0"/>
    <n v="8"/>
    <b v="1"/>
    <x v="1"/>
    <x v="6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s v="successful"/>
    <x v="0"/>
    <s v="USD"/>
    <n v="1443711623"/>
    <n v="1440687623"/>
    <b v="0"/>
    <n v="204"/>
    <b v="1"/>
    <x v="1"/>
    <x v="6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s v="successful"/>
    <x v="1"/>
    <s v="GBP"/>
    <n v="1443808800"/>
    <n v="1441120910"/>
    <b v="0"/>
    <n v="46"/>
    <b v="1"/>
    <x v="1"/>
    <x v="6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x v="1"/>
    <s v="GBP"/>
    <n v="1450612740"/>
    <n v="1448040425"/>
    <b v="0"/>
    <n v="17"/>
    <b v="1"/>
    <x v="1"/>
    <x v="6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x v="5"/>
    <s v="CAD"/>
    <n v="1416211140"/>
    <n v="1413016216"/>
    <b v="0"/>
    <n v="28"/>
    <b v="1"/>
    <x v="1"/>
    <x v="6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x v="1"/>
    <s v="GBP"/>
    <n v="1471428340"/>
    <n v="1469009140"/>
    <b v="0"/>
    <n v="83"/>
    <b v="1"/>
    <x v="1"/>
    <x v="6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s v="successful"/>
    <x v="0"/>
    <s v="USD"/>
    <n v="1473358122"/>
    <n v="1471543722"/>
    <b v="0"/>
    <n v="13"/>
    <b v="1"/>
    <x v="1"/>
    <x v="6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x v="1"/>
    <s v="GBP"/>
    <n v="1466899491"/>
    <n v="1464307491"/>
    <b v="0"/>
    <n v="8"/>
    <b v="1"/>
    <x v="1"/>
    <x v="6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x v="1"/>
    <s v="GBP"/>
    <n v="1441042275"/>
    <n v="1438882275"/>
    <b v="0"/>
    <n v="32"/>
    <b v="1"/>
    <x v="1"/>
    <x v="6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s v="successful"/>
    <x v="0"/>
    <s v="USD"/>
    <n v="1410099822"/>
    <n v="1404915822"/>
    <b v="0"/>
    <n v="85"/>
    <b v="1"/>
    <x v="1"/>
    <x v="6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x v="12"/>
    <s v="EUR"/>
    <n v="1435255659"/>
    <n v="1432663659"/>
    <b v="0"/>
    <n v="29"/>
    <b v="1"/>
    <x v="1"/>
    <x v="6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s v="successful"/>
    <x v="0"/>
    <s v="USD"/>
    <n v="1425758257"/>
    <n v="1423166257"/>
    <b v="0"/>
    <n v="24"/>
    <b v="1"/>
    <x v="1"/>
    <x v="6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x v="0"/>
    <s v="USD"/>
    <n v="1428780159"/>
    <n v="1426188159"/>
    <b v="0"/>
    <n v="8"/>
    <b v="1"/>
    <x v="1"/>
    <x v="6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x v="0"/>
    <s v="USD"/>
    <n v="1427860740"/>
    <n v="1426002684"/>
    <b v="0"/>
    <n v="19"/>
    <b v="1"/>
    <x v="1"/>
    <x v="6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x v="0"/>
    <s v="USD"/>
    <n v="1463198340"/>
    <n v="1461117201"/>
    <b v="0"/>
    <n v="336"/>
    <b v="1"/>
    <x v="1"/>
    <x v="6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s v="successful"/>
    <x v="0"/>
    <s v="USD"/>
    <n v="1457139600"/>
    <n v="1455230214"/>
    <b v="0"/>
    <n v="13"/>
    <b v="1"/>
    <x v="1"/>
    <x v="6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s v="successful"/>
    <x v="1"/>
    <s v="GBP"/>
    <n v="1441358873"/>
    <n v="1438939673"/>
    <b v="0"/>
    <n v="42"/>
    <b v="1"/>
    <x v="1"/>
    <x v="6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s v="successful"/>
    <x v="1"/>
    <s v="GBP"/>
    <n v="1462224398"/>
    <n v="1459632398"/>
    <b v="0"/>
    <n v="64"/>
    <b v="1"/>
    <x v="1"/>
    <x v="6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x v="0"/>
    <s v="USD"/>
    <n v="1400796420"/>
    <n v="1398342170"/>
    <b v="0"/>
    <n v="25"/>
    <b v="1"/>
    <x v="1"/>
    <x v="6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x v="1"/>
    <s v="GBP"/>
    <n v="1403964324"/>
    <n v="1401372324"/>
    <b v="0"/>
    <n v="20"/>
    <b v="1"/>
    <x v="1"/>
    <x v="6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s v="successful"/>
    <x v="0"/>
    <s v="USD"/>
    <n v="1439337600"/>
    <n v="1436575280"/>
    <b v="0"/>
    <n v="104"/>
    <b v="1"/>
    <x v="1"/>
    <x v="6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s v="successful"/>
    <x v="0"/>
    <s v="USD"/>
    <n v="1423674000"/>
    <n v="1421025159"/>
    <b v="0"/>
    <n v="53"/>
    <b v="1"/>
    <x v="1"/>
    <x v="6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x v="13"/>
    <s v="EUR"/>
    <n v="1479382594"/>
    <n v="1476786994"/>
    <b v="0"/>
    <n v="14"/>
    <b v="1"/>
    <x v="1"/>
    <x v="6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s v="successful"/>
    <x v="1"/>
    <s v="GBP"/>
    <n v="1408289724"/>
    <n v="1403105724"/>
    <b v="0"/>
    <n v="20"/>
    <b v="1"/>
    <x v="1"/>
    <x v="6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x v="0"/>
    <s v="USD"/>
    <n v="1399271911"/>
    <n v="1396334311"/>
    <b v="0"/>
    <n v="558"/>
    <b v="1"/>
    <x v="1"/>
    <x v="6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x v="1"/>
    <s v="GBP"/>
    <n v="1435352400"/>
    <n v="1431718575"/>
    <b v="0"/>
    <n v="22"/>
    <b v="1"/>
    <x v="1"/>
    <x v="6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x v="2"/>
    <s v="AUD"/>
    <n v="1438333080"/>
    <n v="1436408308"/>
    <b v="0"/>
    <n v="24"/>
    <b v="1"/>
    <x v="1"/>
    <x v="6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x v="5"/>
    <s v="CAD"/>
    <n v="1432694700"/>
    <n v="1429651266"/>
    <b v="0"/>
    <n v="74"/>
    <b v="1"/>
    <x v="1"/>
    <x v="6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x v="0"/>
    <s v="USD"/>
    <n v="1438799760"/>
    <n v="1437236378"/>
    <b v="0"/>
    <n v="54"/>
    <b v="1"/>
    <x v="1"/>
    <x v="6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x v="1"/>
    <s v="GBP"/>
    <n v="1457906400"/>
    <n v="1457115427"/>
    <b v="0"/>
    <n v="31"/>
    <b v="1"/>
    <x v="1"/>
    <x v="6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x v="1"/>
    <s v="GBP"/>
    <n v="1470078000"/>
    <n v="1467648456"/>
    <b v="0"/>
    <n v="25"/>
    <b v="1"/>
    <x v="1"/>
    <x v="6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s v="successful"/>
    <x v="1"/>
    <s v="GBP"/>
    <n v="1444060800"/>
    <n v="1440082649"/>
    <b v="0"/>
    <n v="17"/>
    <b v="1"/>
    <x v="1"/>
    <x v="6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x v="0"/>
    <s v="USD"/>
    <n v="1420048208"/>
    <n v="1417456208"/>
    <b v="0"/>
    <n v="12"/>
    <b v="1"/>
    <x v="1"/>
    <x v="6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x v="1"/>
    <s v="GBP"/>
    <n v="1422015083"/>
    <n v="1419423083"/>
    <b v="0"/>
    <n v="38"/>
    <b v="1"/>
    <x v="1"/>
    <x v="6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x v="1"/>
    <s v="GBP"/>
    <n v="1433964444"/>
    <n v="1431372444"/>
    <b v="0"/>
    <n v="41"/>
    <b v="1"/>
    <x v="1"/>
    <x v="6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x v="0"/>
    <s v="USD"/>
    <n v="1410975994"/>
    <n v="1408383994"/>
    <b v="0"/>
    <n v="19"/>
    <b v="1"/>
    <x v="1"/>
    <x v="6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x v="0"/>
    <s v="USD"/>
    <n v="1420734696"/>
    <n v="1418142696"/>
    <b v="0"/>
    <n v="41"/>
    <b v="1"/>
    <x v="1"/>
    <x v="6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s v="successful"/>
    <x v="0"/>
    <s v="USD"/>
    <n v="1420009200"/>
    <n v="1417593483"/>
    <b v="0"/>
    <n v="26"/>
    <b v="1"/>
    <x v="1"/>
    <x v="6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s v="successful"/>
    <x v="1"/>
    <s v="GBP"/>
    <n v="1414701413"/>
    <n v="1412109413"/>
    <b v="0"/>
    <n v="25"/>
    <b v="1"/>
    <x v="1"/>
    <x v="6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s v="successful"/>
    <x v="1"/>
    <s v="GBP"/>
    <n v="1434894082"/>
    <n v="1432302082"/>
    <b v="0"/>
    <n v="9"/>
    <b v="1"/>
    <x v="1"/>
    <x v="6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s v="successful"/>
    <x v="1"/>
    <s v="GBP"/>
    <n v="1415440846"/>
    <n v="1412845246"/>
    <b v="0"/>
    <n v="78"/>
    <b v="1"/>
    <x v="1"/>
    <x v="6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x v="0"/>
    <s v="USD"/>
    <n v="1415921848"/>
    <n v="1413326248"/>
    <b v="0"/>
    <n v="45"/>
    <b v="1"/>
    <x v="1"/>
    <x v="6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x v="0"/>
    <s v="USD"/>
    <n v="1470887940"/>
    <n v="1468176527"/>
    <b v="0"/>
    <n v="102"/>
    <b v="1"/>
    <x v="1"/>
    <x v="6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s v="successful"/>
    <x v="0"/>
    <s v="USD"/>
    <n v="1480947054"/>
    <n v="1475759454"/>
    <b v="0"/>
    <n v="5"/>
    <b v="1"/>
    <x v="1"/>
    <x v="6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s v="successful"/>
    <x v="0"/>
    <s v="USD"/>
    <n v="1430029680"/>
    <n v="1427741583"/>
    <b v="0"/>
    <n v="27"/>
    <b v="1"/>
    <x v="1"/>
    <x v="6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s v="successful"/>
    <x v="1"/>
    <s v="GBP"/>
    <n v="1462037777"/>
    <n v="1459445777"/>
    <b v="0"/>
    <n v="37"/>
    <b v="1"/>
    <x v="1"/>
    <x v="6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x v="1"/>
    <s v="GBP"/>
    <n v="1459444656"/>
    <n v="1456856256"/>
    <b v="0"/>
    <n v="14"/>
    <b v="1"/>
    <x v="1"/>
    <x v="6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s v="successful"/>
    <x v="0"/>
    <s v="USD"/>
    <n v="1425185940"/>
    <n v="1421900022"/>
    <b v="0"/>
    <n v="27"/>
    <b v="1"/>
    <x v="1"/>
    <x v="6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x v="1"/>
    <s v="GBP"/>
    <n v="1406719110"/>
    <n v="1405509510"/>
    <b v="0"/>
    <n v="45"/>
    <b v="1"/>
    <x v="1"/>
    <x v="6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s v="successful"/>
    <x v="0"/>
    <s v="USD"/>
    <n v="1459822682"/>
    <n v="1458613082"/>
    <b v="0"/>
    <n v="49"/>
    <b v="1"/>
    <x v="1"/>
    <x v="6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x v="0"/>
    <s v="USD"/>
    <n v="1460970805"/>
    <n v="1455790405"/>
    <b v="0"/>
    <n v="24"/>
    <b v="1"/>
    <x v="1"/>
    <x v="6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x v="1"/>
    <s v="GBP"/>
    <n v="1436772944"/>
    <n v="1434180944"/>
    <b v="0"/>
    <n v="112"/>
    <b v="1"/>
    <x v="1"/>
    <x v="6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s v="successful"/>
    <x v="0"/>
    <s v="USD"/>
    <n v="1419181890"/>
    <n v="1416589890"/>
    <b v="0"/>
    <n v="23"/>
    <b v="1"/>
    <x v="1"/>
    <x v="6"/>
    <n v="119"/>
    <n v="176.09"/>
    <x v="3585"/>
    <d v="2014-12-21T17:11:30"/>
  </r>
  <r>
    <n v="3586"/>
    <s v="Actors &amp; Musicians who are Blind or Autistic"/>
    <s v="See Theatre In A New Light"/>
    <n v="7500"/>
    <n v="8207"/>
    <s v="successful"/>
    <x v="0"/>
    <s v="USD"/>
    <n v="1474649070"/>
    <n v="1469465070"/>
    <b v="0"/>
    <n v="54"/>
    <b v="1"/>
    <x v="1"/>
    <x v="6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s v="successful"/>
    <x v="1"/>
    <s v="GBP"/>
    <n v="1467054000"/>
    <n v="1463144254"/>
    <b v="0"/>
    <n v="28"/>
    <b v="1"/>
    <x v="1"/>
    <x v="6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s v="successful"/>
    <x v="1"/>
    <s v="GBP"/>
    <n v="1430348400"/>
    <n v="1428436410"/>
    <b v="0"/>
    <n v="11"/>
    <b v="1"/>
    <x v="1"/>
    <x v="6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x v="0"/>
    <s v="USD"/>
    <n v="1432654347"/>
    <n v="1430494347"/>
    <b v="0"/>
    <n v="62"/>
    <b v="1"/>
    <x v="1"/>
    <x v="6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s v="successful"/>
    <x v="1"/>
    <s v="GBP"/>
    <n v="1413792034"/>
    <n v="1411200034"/>
    <b v="0"/>
    <n v="73"/>
    <b v="1"/>
    <x v="1"/>
    <x v="6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x v="0"/>
    <s v="USD"/>
    <n v="1422075540"/>
    <n v="1419979544"/>
    <b v="0"/>
    <n v="18"/>
    <b v="1"/>
    <x v="1"/>
    <x v="6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s v="successful"/>
    <x v="0"/>
    <s v="USD"/>
    <n v="1423630740"/>
    <n v="1418673307"/>
    <b v="0"/>
    <n v="35"/>
    <b v="1"/>
    <x v="1"/>
    <x v="6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x v="0"/>
    <s v="USD"/>
    <n v="1420489560"/>
    <n v="1417469639"/>
    <b v="0"/>
    <n v="43"/>
    <b v="1"/>
    <x v="1"/>
    <x v="6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s v="successful"/>
    <x v="0"/>
    <s v="USD"/>
    <n v="1472952982"/>
    <n v="1470792982"/>
    <b v="0"/>
    <n v="36"/>
    <b v="1"/>
    <x v="1"/>
    <x v="6"/>
    <n v="126"/>
    <n v="55.97"/>
    <x v="3594"/>
    <d v="2016-09-04T01:36:22"/>
  </r>
  <r>
    <n v="3595"/>
    <s v="The Flu Season"/>
    <s v="A new theatre company staging Will Eno's The Flu Season in Seattle"/>
    <n v="2600"/>
    <n v="3081"/>
    <s v="successful"/>
    <x v="0"/>
    <s v="USD"/>
    <n v="1426229940"/>
    <n v="1423959123"/>
    <b v="0"/>
    <n v="62"/>
    <b v="1"/>
    <x v="1"/>
    <x v="6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x v="5"/>
    <s v="CAD"/>
    <n v="1409072982"/>
    <n v="1407258582"/>
    <b v="0"/>
    <n v="15"/>
    <b v="1"/>
    <x v="1"/>
    <x v="6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s v="successful"/>
    <x v="0"/>
    <s v="USD"/>
    <n v="1456984740"/>
    <n v="1455717790"/>
    <b v="0"/>
    <n v="33"/>
    <b v="1"/>
    <x v="1"/>
    <x v="6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s v="successful"/>
    <x v="0"/>
    <s v="USD"/>
    <n v="1409720340"/>
    <n v="1408129822"/>
    <b v="0"/>
    <n v="27"/>
    <b v="1"/>
    <x v="1"/>
    <x v="6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s v="successful"/>
    <x v="0"/>
    <s v="USD"/>
    <n v="1440892800"/>
    <n v="1438715077"/>
    <b v="0"/>
    <n v="17"/>
    <b v="1"/>
    <x v="1"/>
    <x v="6"/>
    <n v="202"/>
    <n v="59.41"/>
    <x v="3599"/>
    <d v="2015-08-30T00:00:00"/>
  </r>
  <r>
    <n v="3600"/>
    <s v="Pariah"/>
    <s v="The First Play From The Man Who Brought You The Black James Bond!"/>
    <n v="10"/>
    <n v="13"/>
    <s v="successful"/>
    <x v="0"/>
    <s v="USD"/>
    <n v="1476390164"/>
    <n v="1473970964"/>
    <b v="0"/>
    <n v="4"/>
    <b v="1"/>
    <x v="1"/>
    <x v="6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x v="1"/>
    <s v="GBP"/>
    <n v="1421452682"/>
    <n v="1418860682"/>
    <b v="0"/>
    <n v="53"/>
    <b v="1"/>
    <x v="1"/>
    <x v="6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x v="0"/>
    <s v="USD"/>
    <n v="1463520479"/>
    <n v="1458336479"/>
    <b v="0"/>
    <n v="49"/>
    <b v="1"/>
    <x v="1"/>
    <x v="6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x v="0"/>
    <s v="USD"/>
    <n v="1446759880"/>
    <n v="1444164280"/>
    <b v="0"/>
    <n v="57"/>
    <b v="1"/>
    <x v="1"/>
    <x v="6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x v="0"/>
    <s v="USD"/>
    <n v="1461913140"/>
    <n v="1461370956"/>
    <b v="0"/>
    <n v="69"/>
    <b v="1"/>
    <x v="1"/>
    <x v="6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x v="1"/>
    <s v="GBP"/>
    <n v="1455390126"/>
    <n v="1452798126"/>
    <b v="0"/>
    <n v="15"/>
    <b v="1"/>
    <x v="1"/>
    <x v="6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x v="1"/>
    <s v="GBP"/>
    <n v="1471185057"/>
    <n v="1468593057"/>
    <b v="0"/>
    <n v="64"/>
    <b v="1"/>
    <x v="1"/>
    <x v="6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s v="successful"/>
    <x v="1"/>
    <s v="GBP"/>
    <n v="1450137600"/>
    <n v="1448924882"/>
    <b v="0"/>
    <n v="20"/>
    <b v="1"/>
    <x v="1"/>
    <x v="6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s v="successful"/>
    <x v="1"/>
    <s v="GBP"/>
    <n v="1466172000"/>
    <n v="1463418090"/>
    <b v="0"/>
    <n v="27"/>
    <b v="1"/>
    <x v="1"/>
    <x v="6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x v="1"/>
    <s v="GBP"/>
    <n v="1459378085"/>
    <n v="1456789685"/>
    <b v="0"/>
    <n v="21"/>
    <b v="1"/>
    <x v="1"/>
    <x v="6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x v="1"/>
    <s v="GBP"/>
    <n v="1439806936"/>
    <n v="1437214936"/>
    <b v="0"/>
    <n v="31"/>
    <b v="1"/>
    <x v="1"/>
    <x v="6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x v="1"/>
    <s v="GBP"/>
    <n v="1428483201"/>
    <n v="1425891201"/>
    <b v="0"/>
    <n v="51"/>
    <b v="1"/>
    <x v="1"/>
    <x v="6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x v="5"/>
    <s v="CAD"/>
    <n v="1402334811"/>
    <n v="1401470811"/>
    <b v="0"/>
    <n v="57"/>
    <b v="1"/>
    <x v="1"/>
    <x v="6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s v="successful"/>
    <x v="0"/>
    <s v="USD"/>
    <n v="1403964574"/>
    <n v="1401372574"/>
    <b v="0"/>
    <n v="20"/>
    <b v="1"/>
    <x v="1"/>
    <x v="6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s v="successful"/>
    <x v="0"/>
    <s v="USD"/>
    <n v="1434675616"/>
    <n v="1432083616"/>
    <b v="0"/>
    <n v="71"/>
    <b v="1"/>
    <x v="1"/>
    <x v="6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x v="1"/>
    <s v="GBP"/>
    <n v="1449756896"/>
    <n v="1447164896"/>
    <b v="0"/>
    <n v="72"/>
    <b v="1"/>
    <x v="1"/>
    <x v="6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x v="1"/>
    <s v="GBP"/>
    <n v="1426801664"/>
    <n v="1424213264"/>
    <b v="0"/>
    <n v="45"/>
    <b v="1"/>
    <x v="1"/>
    <x v="6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x v="1"/>
    <s v="GBP"/>
    <n v="1488240000"/>
    <n v="1486996729"/>
    <b v="0"/>
    <n v="51"/>
    <b v="1"/>
    <x v="1"/>
    <x v="6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x v="1"/>
    <s v="GBP"/>
    <n v="1433343850"/>
    <n v="1430751850"/>
    <b v="0"/>
    <n v="56"/>
    <b v="1"/>
    <x v="1"/>
    <x v="6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x v="0"/>
    <s v="USD"/>
    <n v="1479592800"/>
    <n v="1476760226"/>
    <b v="0"/>
    <n v="17"/>
    <b v="1"/>
    <x v="1"/>
    <x v="6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x v="0"/>
    <s v="USD"/>
    <n v="1425528000"/>
    <n v="1422916261"/>
    <b v="0"/>
    <n v="197"/>
    <b v="1"/>
    <x v="1"/>
    <x v="6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s v="successful"/>
    <x v="0"/>
    <s v="USD"/>
    <n v="1475269200"/>
    <n v="1473200844"/>
    <b v="0"/>
    <n v="70"/>
    <b v="1"/>
    <x v="1"/>
    <x v="6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s v="successful"/>
    <x v="0"/>
    <s v="USD"/>
    <n v="1411874580"/>
    <n v="1409030371"/>
    <b v="0"/>
    <n v="21"/>
    <b v="1"/>
    <x v="1"/>
    <x v="6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s v="successful"/>
    <x v="0"/>
    <s v="USD"/>
    <n v="1406358000"/>
    <n v="1404841270"/>
    <b v="0"/>
    <n v="34"/>
    <b v="1"/>
    <x v="1"/>
    <x v="6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x v="0"/>
    <s v="USD"/>
    <n v="1471977290"/>
    <n v="1466793290"/>
    <b v="0"/>
    <n v="39"/>
    <b v="1"/>
    <x v="1"/>
    <x v="6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x v="1"/>
    <s v="GBP"/>
    <n v="1435851577"/>
    <n v="1433259577"/>
    <b v="0"/>
    <n v="78"/>
    <b v="1"/>
    <x v="1"/>
    <x v="6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x v="1"/>
    <s v="GBP"/>
    <n v="1408204857"/>
    <n v="1406390457"/>
    <b v="0"/>
    <n v="48"/>
    <b v="1"/>
    <x v="1"/>
    <x v="6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x v="0"/>
    <s v="USD"/>
    <n v="1463803140"/>
    <n v="1459446487"/>
    <b v="0"/>
    <n v="29"/>
    <b v="1"/>
    <x v="1"/>
    <x v="6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x v="0"/>
    <s v="USD"/>
    <n v="1450040396"/>
    <n v="1444852796"/>
    <b v="0"/>
    <n v="0"/>
    <b v="0"/>
    <x v="1"/>
    <x v="40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x v="0"/>
    <s v="USD"/>
    <n v="1462467600"/>
    <n v="1457403364"/>
    <b v="0"/>
    <n v="2"/>
    <b v="0"/>
    <x v="1"/>
    <x v="40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s v="failed"/>
    <x v="1"/>
    <s v="GBP"/>
    <n v="1417295990"/>
    <n v="1414700390"/>
    <b v="0"/>
    <n v="1"/>
    <b v="0"/>
    <x v="1"/>
    <x v="40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x v="0"/>
    <s v="USD"/>
    <n v="1411444740"/>
    <n v="1409335497"/>
    <b v="0"/>
    <n v="59"/>
    <b v="0"/>
    <x v="1"/>
    <x v="40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x v="1"/>
    <s v="GBP"/>
    <n v="1416781749"/>
    <n v="1415053749"/>
    <b v="0"/>
    <n v="1"/>
    <b v="0"/>
    <x v="1"/>
    <x v="40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s v="failed"/>
    <x v="0"/>
    <s v="USD"/>
    <n v="1479517200"/>
    <n v="1475765867"/>
    <b v="0"/>
    <n v="31"/>
    <b v="0"/>
    <x v="1"/>
    <x v="40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x v="5"/>
    <s v="CAD"/>
    <n v="1484366340"/>
    <n v="1480219174"/>
    <b v="0"/>
    <n v="18"/>
    <b v="0"/>
    <x v="1"/>
    <x v="40"/>
    <n v="4"/>
    <n v="176.94"/>
    <x v="3634"/>
    <d v="2017-01-14T03:59:00"/>
  </r>
  <r>
    <n v="3635"/>
    <s v="Mary's Son"/>
    <s v="Mary's Son is a pop opera about Jesus and the hope he brings to all people."/>
    <n v="3500"/>
    <n v="1276"/>
    <s v="failed"/>
    <x v="0"/>
    <s v="USD"/>
    <n v="1461186676"/>
    <n v="1458594676"/>
    <b v="0"/>
    <n v="10"/>
    <b v="0"/>
    <x v="1"/>
    <x v="40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s v="failed"/>
    <x v="0"/>
    <s v="USD"/>
    <n v="1442248829"/>
    <n v="1439224829"/>
    <b v="0"/>
    <n v="0"/>
    <b v="0"/>
    <x v="1"/>
    <x v="40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x v="0"/>
    <s v="USD"/>
    <n v="1420130935"/>
    <n v="1417538935"/>
    <b v="0"/>
    <n v="14"/>
    <b v="0"/>
    <x v="1"/>
    <x v="40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s v="failed"/>
    <x v="5"/>
    <s v="CAD"/>
    <n v="1429456132"/>
    <n v="1424275732"/>
    <b v="0"/>
    <n v="2"/>
    <b v="0"/>
    <x v="1"/>
    <x v="40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s v="failed"/>
    <x v="0"/>
    <s v="USD"/>
    <n v="1475853060"/>
    <n v="1470672906"/>
    <b v="0"/>
    <n v="1"/>
    <b v="0"/>
    <x v="1"/>
    <x v="40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x v="0"/>
    <s v="USD"/>
    <n v="1431283530"/>
    <n v="1428691530"/>
    <b v="0"/>
    <n v="3"/>
    <b v="0"/>
    <x v="1"/>
    <x v="40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x v="0"/>
    <s v="USD"/>
    <n v="1412485200"/>
    <n v="1410966179"/>
    <b v="0"/>
    <n v="0"/>
    <b v="0"/>
    <x v="1"/>
    <x v="40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s v="failed"/>
    <x v="12"/>
    <s v="EUR"/>
    <n v="1448902800"/>
    <n v="1445369727"/>
    <b v="0"/>
    <n v="2"/>
    <b v="0"/>
    <x v="1"/>
    <x v="40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s v="failed"/>
    <x v="0"/>
    <s v="USD"/>
    <n v="1447734439"/>
    <n v="1444274839"/>
    <b v="0"/>
    <n v="0"/>
    <b v="0"/>
    <x v="1"/>
    <x v="40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s v="failed"/>
    <x v="0"/>
    <s v="USD"/>
    <n v="1457413140"/>
    <n v="1454996887"/>
    <b v="0"/>
    <n v="12"/>
    <b v="0"/>
    <x v="1"/>
    <x v="40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s v="failed"/>
    <x v="5"/>
    <s v="CAD"/>
    <n v="1479773838"/>
    <n v="1477178238"/>
    <b v="0"/>
    <n v="1"/>
    <b v="0"/>
    <x v="1"/>
    <x v="40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s v="failed"/>
    <x v="0"/>
    <s v="USD"/>
    <n v="1434497400"/>
    <n v="1431770802"/>
    <b v="0"/>
    <n v="8"/>
    <b v="0"/>
    <x v="1"/>
    <x v="40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x v="1"/>
    <s v="GBP"/>
    <n v="1475258327"/>
    <n v="1471370327"/>
    <b v="0"/>
    <n v="2"/>
    <b v="0"/>
    <x v="1"/>
    <x v="40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s v="successful"/>
    <x v="0"/>
    <s v="USD"/>
    <n v="1412492445"/>
    <n v="1409900445"/>
    <b v="0"/>
    <n v="73"/>
    <b v="1"/>
    <x v="1"/>
    <x v="6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x v="5"/>
    <s v="CAD"/>
    <n v="1402938394"/>
    <n v="1400691994"/>
    <b v="0"/>
    <n v="8"/>
    <b v="1"/>
    <x v="1"/>
    <x v="6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x v="1"/>
    <s v="GBP"/>
    <n v="1454412584"/>
    <n v="1452598184"/>
    <b v="0"/>
    <n v="17"/>
    <b v="1"/>
    <x v="1"/>
    <x v="6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x v="0"/>
    <s v="USD"/>
    <n v="1407686340"/>
    <n v="1404833442"/>
    <b v="0"/>
    <n v="9"/>
    <b v="1"/>
    <x v="1"/>
    <x v="6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x v="5"/>
    <s v="CAD"/>
    <n v="1472097540"/>
    <n v="1471188502"/>
    <b v="0"/>
    <n v="17"/>
    <b v="1"/>
    <x v="1"/>
    <x v="6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s v="successful"/>
    <x v="1"/>
    <s v="GBP"/>
    <n v="1438764207"/>
    <n v="1436172207"/>
    <b v="0"/>
    <n v="33"/>
    <b v="1"/>
    <x v="1"/>
    <x v="6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x v="1"/>
    <s v="GBP"/>
    <n v="1459702800"/>
    <n v="1457690386"/>
    <b v="0"/>
    <n v="38"/>
    <b v="1"/>
    <x v="1"/>
    <x v="6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x v="0"/>
    <s v="USD"/>
    <n v="1437202740"/>
    <n v="1434654998"/>
    <b v="0"/>
    <n v="79"/>
    <b v="1"/>
    <x v="1"/>
    <x v="6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x v="16"/>
    <s v="CHF"/>
    <n v="1485989940"/>
    <n v="1483393836"/>
    <b v="0"/>
    <n v="46"/>
    <b v="1"/>
    <x v="1"/>
    <x v="6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x v="8"/>
    <s v="DKK"/>
    <n v="1464817320"/>
    <n v="1462806419"/>
    <b v="0"/>
    <n v="20"/>
    <b v="1"/>
    <x v="1"/>
    <x v="6"/>
    <n v="111"/>
    <n v="110.75"/>
    <x v="3657"/>
    <d v="2016-06-01T21:42:00"/>
  </r>
  <r>
    <n v="3658"/>
    <s v="Mr. Marmalade"/>
    <s v="Life is hard when your own imaginary friend can't make time for you."/>
    <n v="1500"/>
    <n v="1510"/>
    <s v="successful"/>
    <x v="0"/>
    <s v="USD"/>
    <n v="1404273540"/>
    <n v="1400272580"/>
    <b v="0"/>
    <n v="20"/>
    <b v="1"/>
    <x v="1"/>
    <x v="6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s v="successful"/>
    <x v="0"/>
    <s v="USD"/>
    <n v="1426775940"/>
    <n v="1424414350"/>
    <b v="0"/>
    <n v="13"/>
    <b v="1"/>
    <x v="1"/>
    <x v="6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x v="1"/>
    <s v="GBP"/>
    <n v="1419368925"/>
    <n v="1417208925"/>
    <b v="0"/>
    <n v="22"/>
    <b v="1"/>
    <x v="1"/>
    <x v="6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x v="0"/>
    <s v="USD"/>
    <n v="1460260800"/>
    <n v="1458336672"/>
    <b v="0"/>
    <n v="36"/>
    <b v="1"/>
    <x v="1"/>
    <x v="6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x v="5"/>
    <s v="CAD"/>
    <n v="1427775414"/>
    <n v="1425187014"/>
    <b v="0"/>
    <n v="40"/>
    <b v="1"/>
    <x v="1"/>
    <x v="6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x v="1"/>
    <s v="GBP"/>
    <n v="1482321030"/>
    <n v="1477133430"/>
    <b v="0"/>
    <n v="9"/>
    <b v="1"/>
    <x v="1"/>
    <x v="6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x v="0"/>
    <s v="USD"/>
    <n v="1466056689"/>
    <n v="1464847089"/>
    <b v="0"/>
    <n v="19"/>
    <b v="1"/>
    <x v="1"/>
    <x v="6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x v="6"/>
    <s v="EUR"/>
    <n v="1446062040"/>
    <n v="1445109822"/>
    <b v="0"/>
    <n v="14"/>
    <b v="1"/>
    <x v="1"/>
    <x v="6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s v="successful"/>
    <x v="0"/>
    <s v="USD"/>
    <n v="1406185200"/>
    <n v="1404337382"/>
    <b v="0"/>
    <n v="38"/>
    <b v="1"/>
    <x v="1"/>
    <x v="6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x v="1"/>
    <s v="GBP"/>
    <n v="1437261419"/>
    <n v="1434669419"/>
    <b v="0"/>
    <n v="58"/>
    <b v="1"/>
    <x v="1"/>
    <x v="6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x v="0"/>
    <s v="USD"/>
    <n v="1437676380"/>
    <n v="1435670452"/>
    <b v="0"/>
    <n v="28"/>
    <b v="1"/>
    <x v="1"/>
    <x v="6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x v="1"/>
    <s v="GBP"/>
    <n v="1434039137"/>
    <n v="1431447137"/>
    <b v="0"/>
    <n v="17"/>
    <b v="1"/>
    <x v="1"/>
    <x v="6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x v="1"/>
    <s v="GBP"/>
    <n v="1433113200"/>
    <n v="1431951611"/>
    <b v="0"/>
    <n v="12"/>
    <b v="1"/>
    <x v="1"/>
    <x v="6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s v="successful"/>
    <x v="0"/>
    <s v="USD"/>
    <n v="1405915140"/>
    <n v="1404140667"/>
    <b v="0"/>
    <n v="40"/>
    <b v="1"/>
    <x v="1"/>
    <x v="6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x v="1"/>
    <s v="GBP"/>
    <n v="1411771384"/>
    <n v="1409179384"/>
    <b v="0"/>
    <n v="57"/>
    <b v="1"/>
    <x v="1"/>
    <x v="6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s v="successful"/>
    <x v="1"/>
    <s v="GBP"/>
    <n v="1415191920"/>
    <n v="1412233497"/>
    <b v="0"/>
    <n v="114"/>
    <b v="1"/>
    <x v="1"/>
    <x v="6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x v="12"/>
    <s v="EUR"/>
    <n v="1472936229"/>
    <n v="1467752229"/>
    <b v="0"/>
    <n v="31"/>
    <b v="1"/>
    <x v="1"/>
    <x v="6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x v="1"/>
    <s v="GBP"/>
    <n v="1463353200"/>
    <n v="1462285182"/>
    <b v="0"/>
    <n v="3"/>
    <b v="1"/>
    <x v="1"/>
    <x v="6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x v="0"/>
    <s v="USD"/>
    <n v="1410550484"/>
    <n v="1408995284"/>
    <b v="0"/>
    <n v="16"/>
    <b v="1"/>
    <x v="1"/>
    <x v="6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s v="successful"/>
    <x v="0"/>
    <s v="USD"/>
    <n v="1404359940"/>
    <n v="1402580818"/>
    <b v="0"/>
    <n v="199"/>
    <b v="1"/>
    <x v="1"/>
    <x v="6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s v="successful"/>
    <x v="1"/>
    <s v="GBP"/>
    <n v="1433076298"/>
    <n v="1430052298"/>
    <b v="0"/>
    <n v="31"/>
    <b v="1"/>
    <x v="1"/>
    <x v="6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x v="0"/>
    <s v="USD"/>
    <n v="1404190740"/>
    <n v="1401214581"/>
    <b v="0"/>
    <n v="30"/>
    <b v="1"/>
    <x v="1"/>
    <x v="6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x v="0"/>
    <s v="USD"/>
    <n v="1475664834"/>
    <n v="1473850434"/>
    <b v="0"/>
    <n v="34"/>
    <b v="1"/>
    <x v="1"/>
    <x v="6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x v="0"/>
    <s v="USD"/>
    <n v="1452872290"/>
    <n v="1452008290"/>
    <b v="0"/>
    <n v="18"/>
    <b v="1"/>
    <x v="1"/>
    <x v="6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x v="0"/>
    <s v="USD"/>
    <n v="1402901940"/>
    <n v="1399998418"/>
    <b v="0"/>
    <n v="67"/>
    <b v="1"/>
    <x v="1"/>
    <x v="6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s v="successful"/>
    <x v="0"/>
    <s v="USD"/>
    <n v="1476931696"/>
    <n v="1474339696"/>
    <b v="0"/>
    <n v="66"/>
    <b v="1"/>
    <x v="1"/>
    <x v="6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s v="successful"/>
    <x v="0"/>
    <s v="USD"/>
    <n v="1441167586"/>
    <n v="1438575586"/>
    <b v="0"/>
    <n v="23"/>
    <b v="1"/>
    <x v="1"/>
    <x v="6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x v="0"/>
    <s v="USD"/>
    <n v="1400533200"/>
    <n v="1398348859"/>
    <b v="0"/>
    <n v="126"/>
    <b v="1"/>
    <x v="1"/>
    <x v="6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s v="successful"/>
    <x v="0"/>
    <s v="USD"/>
    <n v="1440820740"/>
    <n v="1439567660"/>
    <b v="0"/>
    <n v="6"/>
    <b v="1"/>
    <x v="1"/>
    <x v="6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x v="0"/>
    <s v="USD"/>
    <n v="1403846055"/>
    <n v="1401254055"/>
    <b v="0"/>
    <n v="25"/>
    <b v="1"/>
    <x v="1"/>
    <x v="6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s v="successful"/>
    <x v="1"/>
    <s v="GBP"/>
    <n v="1407524004"/>
    <n v="1404932004"/>
    <b v="0"/>
    <n v="39"/>
    <b v="1"/>
    <x v="1"/>
    <x v="6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x v="0"/>
    <s v="USD"/>
    <n v="1434925500"/>
    <n v="1432410639"/>
    <b v="0"/>
    <n v="62"/>
    <b v="1"/>
    <x v="1"/>
    <x v="6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s v="successful"/>
    <x v="0"/>
    <s v="USD"/>
    <n v="1417101683"/>
    <n v="1414506083"/>
    <b v="0"/>
    <n v="31"/>
    <b v="1"/>
    <x v="1"/>
    <x v="6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s v="successful"/>
    <x v="0"/>
    <s v="USD"/>
    <n v="1425272340"/>
    <n v="1421426929"/>
    <b v="0"/>
    <n v="274"/>
    <b v="1"/>
    <x v="1"/>
    <x v="6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s v="successful"/>
    <x v="0"/>
    <s v="USD"/>
    <n v="1411084800"/>
    <n v="1410304179"/>
    <b v="0"/>
    <n v="17"/>
    <b v="1"/>
    <x v="1"/>
    <x v="6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x v="1"/>
    <s v="GBP"/>
    <n v="1448922600"/>
    <n v="1446352529"/>
    <b v="0"/>
    <n v="14"/>
    <b v="1"/>
    <x v="1"/>
    <x v="6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x v="0"/>
    <s v="USD"/>
    <n v="1465178400"/>
    <n v="1461985967"/>
    <b v="0"/>
    <n v="60"/>
    <b v="1"/>
    <x v="1"/>
    <x v="6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x v="0"/>
    <s v="USD"/>
    <n v="1421009610"/>
    <n v="1419281610"/>
    <b v="0"/>
    <n v="33"/>
    <b v="1"/>
    <x v="1"/>
    <x v="6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x v="1"/>
    <s v="GBP"/>
    <n v="1423838916"/>
    <n v="1418654916"/>
    <b v="0"/>
    <n v="78"/>
    <b v="1"/>
    <x v="1"/>
    <x v="6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s v="successful"/>
    <x v="1"/>
    <s v="GBP"/>
    <n v="1462878648"/>
    <n v="1461064248"/>
    <b v="0"/>
    <n v="30"/>
    <b v="1"/>
    <x v="1"/>
    <x v="6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s v="successful"/>
    <x v="0"/>
    <s v="USD"/>
    <n v="1456946487"/>
    <n v="1454354487"/>
    <b v="0"/>
    <n v="136"/>
    <b v="1"/>
    <x v="1"/>
    <x v="6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x v="0"/>
    <s v="USD"/>
    <n v="1413383216"/>
    <n v="1410791216"/>
    <b v="0"/>
    <n v="40"/>
    <b v="1"/>
    <x v="1"/>
    <x v="6"/>
    <n v="101"/>
    <n v="63"/>
    <x v="3699"/>
    <d v="2014-10-15T14:26:56"/>
  </r>
  <r>
    <n v="3700"/>
    <s v="Generations (Senior Project)"/>
    <s v="Help me produce the play I have written for my senior project!"/>
    <n v="500"/>
    <n v="606"/>
    <s v="successful"/>
    <x v="0"/>
    <s v="USD"/>
    <n v="1412092800"/>
    <n v="1409493800"/>
    <b v="0"/>
    <n v="18"/>
    <b v="1"/>
    <x v="1"/>
    <x v="6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s v="successful"/>
    <x v="1"/>
    <s v="GBP"/>
    <n v="1433422793"/>
    <n v="1430830793"/>
    <b v="0"/>
    <n v="39"/>
    <b v="1"/>
    <x v="1"/>
    <x v="6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x v="1"/>
    <s v="GBP"/>
    <n v="1468191540"/>
    <n v="1464958484"/>
    <b v="0"/>
    <n v="21"/>
    <b v="1"/>
    <x v="1"/>
    <x v="6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x v="0"/>
    <s v="USD"/>
    <n v="1471071540"/>
    <n v="1467720388"/>
    <b v="0"/>
    <n v="30"/>
    <b v="1"/>
    <x v="1"/>
    <x v="6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x v="1"/>
    <s v="GBP"/>
    <n v="1464712394"/>
    <n v="1459528394"/>
    <b v="0"/>
    <n v="27"/>
    <b v="1"/>
    <x v="1"/>
    <x v="6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x v="0"/>
    <s v="USD"/>
    <n v="1403546400"/>
    <n v="1401714114"/>
    <b v="0"/>
    <n v="35"/>
    <b v="1"/>
    <x v="1"/>
    <x v="6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x v="0"/>
    <s v="USD"/>
    <n v="1410558949"/>
    <n v="1409262949"/>
    <b v="0"/>
    <n v="13"/>
    <b v="1"/>
    <x v="1"/>
    <x v="6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s v="successful"/>
    <x v="0"/>
    <s v="USD"/>
    <n v="1469165160"/>
    <n v="1467335378"/>
    <b v="0"/>
    <n v="23"/>
    <b v="1"/>
    <x v="1"/>
    <x v="6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x v="0"/>
    <s v="USD"/>
    <n v="1404444286"/>
    <n v="1403234686"/>
    <b v="0"/>
    <n v="39"/>
    <b v="1"/>
    <x v="1"/>
    <x v="6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s v="successful"/>
    <x v="1"/>
    <s v="GBP"/>
    <n v="1403715546"/>
    <n v="1401123546"/>
    <b v="0"/>
    <n v="35"/>
    <b v="1"/>
    <x v="1"/>
    <x v="6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s v="successful"/>
    <x v="0"/>
    <s v="USD"/>
    <n v="1428068988"/>
    <n v="1425908988"/>
    <b v="0"/>
    <n v="27"/>
    <b v="1"/>
    <x v="1"/>
    <x v="6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s v="successful"/>
    <x v="0"/>
    <s v="USD"/>
    <n v="1402848000"/>
    <n v="1400606573"/>
    <b v="0"/>
    <n v="21"/>
    <b v="1"/>
    <x v="1"/>
    <x v="6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s v="successful"/>
    <x v="0"/>
    <s v="USD"/>
    <n v="1433055540"/>
    <n v="1431230867"/>
    <b v="0"/>
    <n v="104"/>
    <b v="1"/>
    <x v="1"/>
    <x v="6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x v="0"/>
    <s v="USD"/>
    <n v="1465062166"/>
    <n v="1463334166"/>
    <b v="0"/>
    <n v="19"/>
    <b v="1"/>
    <x v="1"/>
    <x v="6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x v="0"/>
    <s v="USD"/>
    <n v="1432612740"/>
    <n v="1429881667"/>
    <b v="0"/>
    <n v="97"/>
    <b v="1"/>
    <x v="1"/>
    <x v="6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s v="successful"/>
    <x v="1"/>
    <s v="GBP"/>
    <n v="1427806320"/>
    <n v="1422834819"/>
    <b v="0"/>
    <n v="27"/>
    <b v="1"/>
    <x v="1"/>
    <x v="6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s v="successful"/>
    <x v="0"/>
    <s v="USD"/>
    <n v="1453411109"/>
    <n v="1450819109"/>
    <b v="0"/>
    <n v="24"/>
    <b v="1"/>
    <x v="1"/>
    <x v="6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x v="1"/>
    <s v="GBP"/>
    <n v="1431204449"/>
    <n v="1428526049"/>
    <b v="0"/>
    <n v="13"/>
    <b v="1"/>
    <x v="1"/>
    <x v="6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s v="successful"/>
    <x v="1"/>
    <s v="GBP"/>
    <n v="1425057075"/>
    <n v="1422465075"/>
    <b v="0"/>
    <n v="46"/>
    <b v="1"/>
    <x v="1"/>
    <x v="6"/>
    <n v="239"/>
    <n v="26.02"/>
    <x v="3718"/>
    <d v="2015-02-27T17:11:15"/>
  </r>
  <r>
    <n v="3719"/>
    <s v="Corium"/>
    <s v="A new piece of physical theatre about love, regret and longing."/>
    <n v="200"/>
    <n v="420"/>
    <s v="successful"/>
    <x v="1"/>
    <s v="GBP"/>
    <n v="1434994266"/>
    <n v="1432402266"/>
    <b v="0"/>
    <n v="4"/>
    <b v="1"/>
    <x v="1"/>
    <x v="6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s v="successful"/>
    <x v="0"/>
    <s v="USD"/>
    <n v="1435881006"/>
    <n v="1433980206"/>
    <b v="0"/>
    <n v="40"/>
    <b v="1"/>
    <x v="1"/>
    <x v="6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x v="0"/>
    <s v="USD"/>
    <n v="1415230084"/>
    <n v="1413412084"/>
    <b v="0"/>
    <n v="44"/>
    <b v="1"/>
    <x v="1"/>
    <x v="6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x v="5"/>
    <s v="CAD"/>
    <n v="1455231540"/>
    <n v="1452614847"/>
    <b v="0"/>
    <n v="35"/>
    <b v="1"/>
    <x v="1"/>
    <x v="6"/>
    <n v="111"/>
    <n v="47.66"/>
    <x v="3722"/>
    <d v="2016-02-11T22:59:00"/>
  </r>
  <r>
    <n v="3723"/>
    <s v="Beauty and the Beast"/>
    <s v="Saltmine Theatre Company present Beauty and the Beast:"/>
    <n v="4500"/>
    <n v="4592"/>
    <s v="successful"/>
    <x v="1"/>
    <s v="GBP"/>
    <n v="1417374262"/>
    <n v="1414778662"/>
    <b v="0"/>
    <n v="63"/>
    <b v="1"/>
    <x v="1"/>
    <x v="6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x v="1"/>
    <s v="GBP"/>
    <n v="1462402800"/>
    <n v="1459856860"/>
    <b v="0"/>
    <n v="89"/>
    <b v="1"/>
    <x v="1"/>
    <x v="6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x v="1"/>
    <s v="GBP"/>
    <n v="1455831000"/>
    <n v="1454366467"/>
    <b v="0"/>
    <n v="15"/>
    <b v="1"/>
    <x v="1"/>
    <x v="6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s v="successful"/>
    <x v="0"/>
    <s v="USD"/>
    <n v="1461963600"/>
    <n v="1459567371"/>
    <b v="0"/>
    <n v="46"/>
    <b v="1"/>
    <x v="1"/>
    <x v="6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x v="0"/>
    <s v="USD"/>
    <n v="1476939300"/>
    <n v="1474273294"/>
    <b v="0"/>
    <n v="33"/>
    <b v="1"/>
    <x v="1"/>
    <x v="6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s v="failed"/>
    <x v="0"/>
    <s v="USD"/>
    <n v="1439957176"/>
    <n v="1437365176"/>
    <b v="0"/>
    <n v="31"/>
    <b v="0"/>
    <x v="1"/>
    <x v="6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x v="0"/>
    <s v="USD"/>
    <n v="1427082912"/>
    <n v="1423198512"/>
    <b v="0"/>
    <n v="5"/>
    <b v="0"/>
    <x v="1"/>
    <x v="6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x v="0"/>
    <s v="USD"/>
    <n v="1439828159"/>
    <n v="1437236159"/>
    <b v="0"/>
    <n v="1"/>
    <b v="0"/>
    <x v="1"/>
    <x v="6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s v="failed"/>
    <x v="0"/>
    <s v="USD"/>
    <n v="1420860180"/>
    <n v="1418234646"/>
    <b v="0"/>
    <n v="12"/>
    <b v="0"/>
    <x v="1"/>
    <x v="6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s v="failed"/>
    <x v="9"/>
    <s v="EUR"/>
    <n v="1422100800"/>
    <n v="1416932133"/>
    <b v="0"/>
    <n v="4"/>
    <b v="0"/>
    <x v="1"/>
    <x v="6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s v="failed"/>
    <x v="0"/>
    <s v="USD"/>
    <n v="1429396200"/>
    <n v="1428539708"/>
    <b v="0"/>
    <n v="0"/>
    <b v="0"/>
    <x v="1"/>
    <x v="6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s v="failed"/>
    <x v="0"/>
    <s v="USD"/>
    <n v="1432589896"/>
    <n v="1427405896"/>
    <b v="0"/>
    <n v="7"/>
    <b v="0"/>
    <x v="1"/>
    <x v="6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s v="failed"/>
    <x v="1"/>
    <s v="GBP"/>
    <n v="1432831089"/>
    <n v="1430239089"/>
    <b v="0"/>
    <n v="2"/>
    <b v="0"/>
    <x v="1"/>
    <x v="6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x v="1"/>
    <s v="GBP"/>
    <n v="1427133600"/>
    <n v="1423847093"/>
    <b v="0"/>
    <n v="1"/>
    <b v="0"/>
    <x v="1"/>
    <x v="6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s v="failed"/>
    <x v="0"/>
    <s v="USD"/>
    <n v="1447311540"/>
    <n v="1445358903"/>
    <b v="0"/>
    <n v="4"/>
    <b v="0"/>
    <x v="1"/>
    <x v="6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s v="failed"/>
    <x v="1"/>
    <s v="GBP"/>
    <n v="1405461600"/>
    <n v="1403562705"/>
    <b v="0"/>
    <n v="6"/>
    <b v="0"/>
    <x v="1"/>
    <x v="6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x v="1"/>
    <s v="GBP"/>
    <n v="1468752468"/>
    <n v="1467024468"/>
    <b v="0"/>
    <n v="8"/>
    <b v="0"/>
    <x v="1"/>
    <x v="6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x v="0"/>
    <s v="USD"/>
    <n v="1407808438"/>
    <n v="1405217355"/>
    <b v="0"/>
    <n v="14"/>
    <b v="0"/>
    <x v="1"/>
    <x v="6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s v="failed"/>
    <x v="0"/>
    <s v="USD"/>
    <n v="1450389950"/>
    <n v="1447797950"/>
    <b v="0"/>
    <n v="0"/>
    <b v="0"/>
    <x v="1"/>
    <x v="6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x v="0"/>
    <s v="USD"/>
    <n v="1409980144"/>
    <n v="1407388144"/>
    <b v="0"/>
    <n v="4"/>
    <b v="0"/>
    <x v="1"/>
    <x v="6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s v="failed"/>
    <x v="0"/>
    <s v="USD"/>
    <n v="1404406964"/>
    <n v="1401814964"/>
    <b v="0"/>
    <n v="0"/>
    <b v="0"/>
    <x v="1"/>
    <x v="6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s v="failed"/>
    <x v="0"/>
    <s v="USD"/>
    <n v="1404532740"/>
    <n v="1401823952"/>
    <b v="0"/>
    <n v="0"/>
    <b v="0"/>
    <x v="1"/>
    <x v="6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s v="failed"/>
    <x v="0"/>
    <s v="USD"/>
    <n v="1407689102"/>
    <n v="1405097102"/>
    <b v="0"/>
    <n v="1"/>
    <b v="0"/>
    <x v="1"/>
    <x v="6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s v="failed"/>
    <x v="0"/>
    <s v="USD"/>
    <n v="1475918439"/>
    <n v="1473326439"/>
    <b v="0"/>
    <n v="1"/>
    <b v="0"/>
    <x v="1"/>
    <x v="6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s v="failed"/>
    <x v="1"/>
    <s v="GBP"/>
    <n v="1436137140"/>
    <n v="1433833896"/>
    <b v="0"/>
    <n v="1"/>
    <b v="0"/>
    <x v="1"/>
    <x v="6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s v="successful"/>
    <x v="0"/>
    <s v="USD"/>
    <n v="1455602340"/>
    <n v="1453827436"/>
    <b v="0"/>
    <n v="52"/>
    <b v="1"/>
    <x v="1"/>
    <x v="40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s v="successful"/>
    <x v="0"/>
    <s v="USD"/>
    <n v="1461902340"/>
    <n v="1459220588"/>
    <b v="0"/>
    <n v="7"/>
    <b v="1"/>
    <x v="1"/>
    <x v="40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x v="0"/>
    <s v="USD"/>
    <n v="1423555140"/>
    <n v="1421105608"/>
    <b v="0"/>
    <n v="28"/>
    <b v="1"/>
    <x v="1"/>
    <x v="40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s v="successful"/>
    <x v="0"/>
    <s v="USD"/>
    <n v="1459641073"/>
    <n v="1454460673"/>
    <b v="0"/>
    <n v="11"/>
    <b v="1"/>
    <x v="1"/>
    <x v="40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x v="1"/>
    <s v="GBP"/>
    <n v="1476651600"/>
    <n v="1473189335"/>
    <b v="0"/>
    <n v="15"/>
    <b v="1"/>
    <x v="1"/>
    <x v="40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x v="0"/>
    <s v="USD"/>
    <n v="1433289600"/>
    <n v="1430768800"/>
    <b v="0"/>
    <n v="30"/>
    <b v="1"/>
    <x v="1"/>
    <x v="40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s v="successful"/>
    <x v="0"/>
    <s v="USD"/>
    <n v="1406350740"/>
    <n v="1403125737"/>
    <b v="0"/>
    <n v="27"/>
    <b v="1"/>
    <x v="1"/>
    <x v="40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s v="successful"/>
    <x v="1"/>
    <s v="GBP"/>
    <n v="1460753307"/>
    <n v="1458161307"/>
    <b v="0"/>
    <n v="28"/>
    <b v="1"/>
    <x v="1"/>
    <x v="40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x v="0"/>
    <s v="USD"/>
    <n v="1402515198"/>
    <n v="1399923198"/>
    <b v="0"/>
    <n v="17"/>
    <b v="1"/>
    <x v="1"/>
    <x v="40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x v="0"/>
    <s v="USD"/>
    <n v="1417465515"/>
    <n v="1415737515"/>
    <b v="0"/>
    <n v="50"/>
    <b v="1"/>
    <x v="1"/>
    <x v="40"/>
    <n v="109"/>
    <n v="75.959999999999994"/>
    <x v="3757"/>
    <d v="2014-12-01T20:25:15"/>
  </r>
  <r>
    <n v="3758"/>
    <s v="Luigi's Ladies"/>
    <s v="LUIGI'S LADIES: an original one-woman musical comedy"/>
    <n v="1500"/>
    <n v="1535"/>
    <s v="successful"/>
    <x v="0"/>
    <s v="USD"/>
    <n v="1400475600"/>
    <n v="1397819938"/>
    <b v="0"/>
    <n v="26"/>
    <b v="1"/>
    <x v="1"/>
    <x v="40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s v="successful"/>
    <x v="0"/>
    <s v="USD"/>
    <n v="1440556553"/>
    <n v="1435372553"/>
    <b v="0"/>
    <n v="88"/>
    <b v="1"/>
    <x v="1"/>
    <x v="40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x v="0"/>
    <s v="USD"/>
    <n v="1399293386"/>
    <n v="1397133386"/>
    <b v="0"/>
    <n v="91"/>
    <b v="1"/>
    <x v="1"/>
    <x v="40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x v="1"/>
    <s v="GBP"/>
    <n v="1439247600"/>
    <n v="1434625937"/>
    <b v="0"/>
    <n v="3"/>
    <b v="1"/>
    <x v="1"/>
    <x v="40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s v="successful"/>
    <x v="1"/>
    <s v="GBP"/>
    <n v="1438543889"/>
    <n v="1436383889"/>
    <b v="0"/>
    <n v="28"/>
    <b v="1"/>
    <x v="1"/>
    <x v="40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s v="successful"/>
    <x v="0"/>
    <s v="USD"/>
    <n v="1427907626"/>
    <n v="1425319226"/>
    <b v="0"/>
    <n v="77"/>
    <b v="1"/>
    <x v="1"/>
    <x v="40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x v="0"/>
    <s v="USD"/>
    <n v="1464482160"/>
    <n v="1462824832"/>
    <b v="0"/>
    <n v="27"/>
    <b v="1"/>
    <x v="1"/>
    <x v="40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s v="successful"/>
    <x v="0"/>
    <s v="USD"/>
    <n v="1406745482"/>
    <n v="1404153482"/>
    <b v="0"/>
    <n v="107"/>
    <b v="1"/>
    <x v="1"/>
    <x v="40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s v="successful"/>
    <x v="0"/>
    <s v="USD"/>
    <n v="1404360045"/>
    <n v="1401336045"/>
    <b v="0"/>
    <n v="96"/>
    <b v="1"/>
    <x v="1"/>
    <x v="40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s v="successful"/>
    <x v="0"/>
    <s v="USD"/>
    <n v="1425185940"/>
    <n v="1423960097"/>
    <b v="0"/>
    <n v="56"/>
    <b v="1"/>
    <x v="1"/>
    <x v="40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x v="0"/>
    <s v="USD"/>
    <n v="1402594090"/>
    <n v="1400002090"/>
    <b v="0"/>
    <n v="58"/>
    <b v="1"/>
    <x v="1"/>
    <x v="40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x v="0"/>
    <s v="USD"/>
    <n v="1460730079"/>
    <n v="1458138079"/>
    <b v="0"/>
    <n v="15"/>
    <b v="1"/>
    <x v="1"/>
    <x v="40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x v="1"/>
    <s v="GBP"/>
    <n v="1434234010"/>
    <n v="1431642010"/>
    <b v="0"/>
    <n v="20"/>
    <b v="1"/>
    <x v="1"/>
    <x v="40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s v="successful"/>
    <x v="0"/>
    <s v="USD"/>
    <n v="1463529600"/>
    <n v="1462307652"/>
    <b v="0"/>
    <n v="38"/>
    <b v="1"/>
    <x v="1"/>
    <x v="40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x v="0"/>
    <s v="USD"/>
    <n v="1480399200"/>
    <n v="1478616506"/>
    <b v="0"/>
    <n v="33"/>
    <b v="1"/>
    <x v="1"/>
    <x v="40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s v="successful"/>
    <x v="0"/>
    <s v="USD"/>
    <n v="1479175680"/>
    <n v="1476317247"/>
    <b v="0"/>
    <n v="57"/>
    <b v="1"/>
    <x v="1"/>
    <x v="40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x v="5"/>
    <s v="CAD"/>
    <n v="1428606055"/>
    <n v="1427223655"/>
    <b v="0"/>
    <n v="25"/>
    <b v="1"/>
    <x v="1"/>
    <x v="40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x v="0"/>
    <s v="USD"/>
    <n v="1428552000"/>
    <n v="1426199843"/>
    <b v="0"/>
    <n v="14"/>
    <b v="1"/>
    <x v="1"/>
    <x v="40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x v="0"/>
    <s v="USD"/>
    <n v="1406854800"/>
    <n v="1403599778"/>
    <b v="0"/>
    <n v="94"/>
    <b v="1"/>
    <x v="1"/>
    <x v="40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x v="0"/>
    <s v="USD"/>
    <n v="1411790400"/>
    <n v="1409884821"/>
    <b v="0"/>
    <n v="59"/>
    <b v="1"/>
    <x v="1"/>
    <x v="40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s v="successful"/>
    <x v="0"/>
    <s v="USD"/>
    <n v="1423942780"/>
    <n v="1418758780"/>
    <b v="0"/>
    <n v="36"/>
    <b v="1"/>
    <x v="1"/>
    <x v="40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s v="successful"/>
    <x v="0"/>
    <s v="USD"/>
    <n v="1459010340"/>
    <n v="1456421940"/>
    <b v="0"/>
    <n v="115"/>
    <b v="1"/>
    <x v="1"/>
    <x v="40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x v="0"/>
    <s v="USD"/>
    <n v="1436817960"/>
    <n v="1433999785"/>
    <b v="0"/>
    <n v="30"/>
    <b v="1"/>
    <x v="1"/>
    <x v="40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x v="0"/>
    <s v="USD"/>
    <n v="1410210685"/>
    <n v="1408050685"/>
    <b v="0"/>
    <n v="52"/>
    <b v="1"/>
    <x v="1"/>
    <x v="40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x v="1"/>
    <s v="GBP"/>
    <n v="1469401200"/>
    <n v="1466887297"/>
    <b v="0"/>
    <n v="27"/>
    <b v="1"/>
    <x v="1"/>
    <x v="40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x v="0"/>
    <s v="USD"/>
    <n v="1458057600"/>
    <n v="1455938520"/>
    <b v="0"/>
    <n v="24"/>
    <b v="1"/>
    <x v="1"/>
    <x v="40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x v="5"/>
    <s v="CAD"/>
    <n v="1468193532"/>
    <n v="1465601532"/>
    <b v="0"/>
    <n v="10"/>
    <b v="1"/>
    <x v="1"/>
    <x v="40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x v="1"/>
    <s v="GBP"/>
    <n v="1470132180"/>
    <n v="1467040769"/>
    <b v="0"/>
    <n v="30"/>
    <b v="1"/>
    <x v="1"/>
    <x v="40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x v="0"/>
    <s v="USD"/>
    <n v="1464310475"/>
    <n v="1461718475"/>
    <b v="0"/>
    <n v="71"/>
    <b v="1"/>
    <x v="1"/>
    <x v="40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x v="0"/>
    <s v="USD"/>
    <n v="1436587140"/>
    <n v="1434113406"/>
    <b v="0"/>
    <n v="10"/>
    <b v="1"/>
    <x v="1"/>
    <x v="40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x v="0"/>
    <s v="USD"/>
    <n v="1450887480"/>
    <n v="1448469719"/>
    <b v="0"/>
    <n v="1"/>
    <b v="0"/>
    <x v="1"/>
    <x v="40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s v="failed"/>
    <x v="1"/>
    <s v="GBP"/>
    <n v="1434395418"/>
    <n v="1431630618"/>
    <b v="0"/>
    <n v="4"/>
    <b v="0"/>
    <x v="1"/>
    <x v="40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x v="0"/>
    <s v="USD"/>
    <n v="1479834023"/>
    <n v="1477238423"/>
    <b v="0"/>
    <n v="0"/>
    <b v="0"/>
    <x v="1"/>
    <x v="40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s v="failed"/>
    <x v="0"/>
    <s v="USD"/>
    <n v="1404664592"/>
    <n v="1399480592"/>
    <b v="0"/>
    <n v="0"/>
    <b v="0"/>
    <x v="1"/>
    <x v="40"/>
    <n v="0"/>
    <n v="0"/>
    <x v="3791"/>
    <d v="2014-07-06T16:36:32"/>
  </r>
  <r>
    <n v="3792"/>
    <s v="BorikÃ©n: The Show"/>
    <s v="A cultural and historic journey through Puerto Rico's music and dance!"/>
    <n v="12500"/>
    <n v="35"/>
    <s v="failed"/>
    <x v="0"/>
    <s v="USD"/>
    <n v="1436957022"/>
    <n v="1434365022"/>
    <b v="0"/>
    <n v="2"/>
    <b v="0"/>
    <x v="1"/>
    <x v="40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x v="0"/>
    <s v="USD"/>
    <n v="1418769129"/>
    <n v="1416954729"/>
    <b v="0"/>
    <n v="24"/>
    <b v="0"/>
    <x v="1"/>
    <x v="40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x v="1"/>
    <s v="GBP"/>
    <n v="1433685354"/>
    <n v="1431093354"/>
    <b v="0"/>
    <n v="1"/>
    <b v="0"/>
    <x v="1"/>
    <x v="40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s v="failed"/>
    <x v="1"/>
    <s v="GBP"/>
    <n v="1440801000"/>
    <n v="1437042490"/>
    <b v="0"/>
    <n v="2"/>
    <b v="0"/>
    <x v="1"/>
    <x v="40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x v="0"/>
    <s v="USD"/>
    <n v="1484354556"/>
    <n v="1479170556"/>
    <b v="0"/>
    <n v="1"/>
    <b v="0"/>
    <x v="1"/>
    <x v="40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x v="0"/>
    <s v="USD"/>
    <n v="1429564165"/>
    <n v="1426972165"/>
    <b v="0"/>
    <n v="37"/>
    <b v="0"/>
    <x v="1"/>
    <x v="40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x v="0"/>
    <s v="USD"/>
    <n v="1407691248"/>
    <n v="1405099248"/>
    <b v="0"/>
    <n v="5"/>
    <b v="0"/>
    <x v="1"/>
    <x v="40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s v="failed"/>
    <x v="0"/>
    <s v="USD"/>
    <n v="1457734843"/>
    <n v="1455142843"/>
    <b v="0"/>
    <n v="4"/>
    <b v="0"/>
    <x v="1"/>
    <x v="40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x v="0"/>
    <s v="USD"/>
    <n v="1420952340"/>
    <n v="1418146883"/>
    <b v="0"/>
    <n v="16"/>
    <b v="0"/>
    <x v="1"/>
    <x v="40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s v="failed"/>
    <x v="0"/>
    <s v="USD"/>
    <n v="1420215216"/>
    <n v="1417536816"/>
    <b v="0"/>
    <n v="9"/>
    <b v="0"/>
    <x v="1"/>
    <x v="40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s v="failed"/>
    <x v="0"/>
    <s v="USD"/>
    <n v="1445482906"/>
    <n v="1442890906"/>
    <b v="0"/>
    <n v="0"/>
    <b v="0"/>
    <x v="1"/>
    <x v="40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s v="failed"/>
    <x v="0"/>
    <s v="USD"/>
    <n v="1457133568"/>
    <n v="1454541568"/>
    <b v="0"/>
    <n v="40"/>
    <b v="0"/>
    <x v="1"/>
    <x v="40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x v="0"/>
    <s v="USD"/>
    <n v="1469948400"/>
    <n v="1465172024"/>
    <b v="0"/>
    <n v="0"/>
    <b v="0"/>
    <x v="1"/>
    <x v="40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x v="0"/>
    <s v="USD"/>
    <n v="1411852640"/>
    <n v="1406668640"/>
    <b v="0"/>
    <n v="2"/>
    <b v="0"/>
    <x v="1"/>
    <x v="40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x v="2"/>
    <s v="AUD"/>
    <n v="1404022381"/>
    <n v="1402294381"/>
    <b v="0"/>
    <n v="1"/>
    <b v="0"/>
    <x v="1"/>
    <x v="40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x v="0"/>
    <s v="USD"/>
    <n v="1428097739"/>
    <n v="1427492939"/>
    <b v="0"/>
    <n v="9"/>
    <b v="0"/>
    <x v="1"/>
    <x v="40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x v="1"/>
    <s v="GBP"/>
    <n v="1429955619"/>
    <n v="1424775219"/>
    <b v="0"/>
    <n v="24"/>
    <b v="1"/>
    <x v="1"/>
    <x v="6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x v="1"/>
    <s v="GBP"/>
    <n v="1406761200"/>
    <n v="1402403907"/>
    <b v="0"/>
    <n v="38"/>
    <b v="1"/>
    <x v="1"/>
    <x v="6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s v="successful"/>
    <x v="0"/>
    <s v="USD"/>
    <n v="1426965758"/>
    <n v="1424377358"/>
    <b v="0"/>
    <n v="26"/>
    <b v="1"/>
    <x v="1"/>
    <x v="6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s v="successful"/>
    <x v="1"/>
    <s v="GBP"/>
    <n v="1464692400"/>
    <n v="1461769373"/>
    <b v="0"/>
    <n v="19"/>
    <b v="1"/>
    <x v="1"/>
    <x v="6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x v="5"/>
    <s v="CAD"/>
    <n v="1433131140"/>
    <n v="1429120908"/>
    <b v="0"/>
    <n v="11"/>
    <b v="1"/>
    <x v="1"/>
    <x v="6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x v="0"/>
    <s v="USD"/>
    <n v="1465940580"/>
    <n v="1462603021"/>
    <b v="0"/>
    <n v="27"/>
    <b v="1"/>
    <x v="1"/>
    <x v="6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x v="0"/>
    <s v="USD"/>
    <n v="1427860740"/>
    <n v="1424727712"/>
    <b v="0"/>
    <n v="34"/>
    <b v="1"/>
    <x v="1"/>
    <x v="6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s v="successful"/>
    <x v="1"/>
    <s v="GBP"/>
    <n v="1440111600"/>
    <n v="1437545657"/>
    <b v="0"/>
    <n v="20"/>
    <b v="1"/>
    <x v="1"/>
    <x v="6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x v="0"/>
    <s v="USD"/>
    <n v="1405614823"/>
    <n v="1403022823"/>
    <b v="0"/>
    <n v="37"/>
    <b v="1"/>
    <x v="1"/>
    <x v="6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x v="0"/>
    <s v="USD"/>
    <n v="1445659140"/>
    <n v="1444236216"/>
    <b v="0"/>
    <n v="20"/>
    <b v="1"/>
    <x v="1"/>
    <x v="6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s v="successful"/>
    <x v="0"/>
    <s v="USD"/>
    <n v="1426187582"/>
    <n v="1423599182"/>
    <b v="0"/>
    <n v="10"/>
    <b v="1"/>
    <x v="1"/>
    <x v="6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x v="0"/>
    <s v="USD"/>
    <n v="1437166920"/>
    <n v="1435554104"/>
    <b v="0"/>
    <n v="26"/>
    <b v="1"/>
    <x v="1"/>
    <x v="6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s v="successful"/>
    <x v="1"/>
    <s v="GBP"/>
    <n v="1436110717"/>
    <n v="1433518717"/>
    <b v="0"/>
    <n v="20"/>
    <b v="1"/>
    <x v="1"/>
    <x v="6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x v="0"/>
    <s v="USD"/>
    <n v="1451881207"/>
    <n v="1449116407"/>
    <b v="0"/>
    <n v="46"/>
    <b v="1"/>
    <x v="1"/>
    <x v="6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x v="12"/>
    <s v="EUR"/>
    <n v="1453244340"/>
    <n v="1448136417"/>
    <b v="0"/>
    <n v="76"/>
    <b v="1"/>
    <x v="1"/>
    <x v="6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s v="successful"/>
    <x v="0"/>
    <s v="USD"/>
    <n v="1437364740"/>
    <n v="1434405044"/>
    <b v="0"/>
    <n v="41"/>
    <b v="1"/>
    <x v="1"/>
    <x v="6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x v="1"/>
    <s v="GBP"/>
    <n v="1470058860"/>
    <n v="1469026903"/>
    <b v="0"/>
    <n v="7"/>
    <b v="1"/>
    <x v="1"/>
    <x v="6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x v="0"/>
    <s v="USD"/>
    <n v="1434505214"/>
    <n v="1432690814"/>
    <b v="0"/>
    <n v="49"/>
    <b v="1"/>
    <x v="1"/>
    <x v="6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s v="successful"/>
    <x v="1"/>
    <s v="GBP"/>
    <n v="1430993394"/>
    <n v="1428401394"/>
    <b v="0"/>
    <n v="26"/>
    <b v="1"/>
    <x v="1"/>
    <x v="6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x v="1"/>
    <s v="GBP"/>
    <n v="1427414400"/>
    <n v="1422656201"/>
    <b v="0"/>
    <n v="65"/>
    <b v="1"/>
    <x v="1"/>
    <x v="6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x v="0"/>
    <s v="USD"/>
    <n v="1420033187"/>
    <n v="1414845587"/>
    <b v="0"/>
    <n v="28"/>
    <b v="1"/>
    <x v="1"/>
    <x v="6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s v="successful"/>
    <x v="0"/>
    <s v="USD"/>
    <n v="1472676371"/>
    <n v="1470948371"/>
    <b v="0"/>
    <n v="8"/>
    <b v="1"/>
    <x v="1"/>
    <x v="6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s v="successful"/>
    <x v="0"/>
    <s v="USD"/>
    <n v="1464371211"/>
    <n v="1463161611"/>
    <b v="0"/>
    <n v="3"/>
    <b v="1"/>
    <x v="1"/>
    <x v="6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x v="0"/>
    <s v="USD"/>
    <n v="1415222545"/>
    <n v="1413404545"/>
    <b v="0"/>
    <n v="9"/>
    <b v="1"/>
    <x v="1"/>
    <x v="6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x v="0"/>
    <s v="USD"/>
    <n v="1455936335"/>
    <n v="1452048335"/>
    <b v="0"/>
    <n v="9"/>
    <b v="1"/>
    <x v="1"/>
    <x v="6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x v="5"/>
    <s v="CAD"/>
    <n v="1417460940"/>
    <n v="1416516972"/>
    <b v="0"/>
    <n v="20"/>
    <b v="1"/>
    <x v="1"/>
    <x v="6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x v="1"/>
    <s v="GBP"/>
    <n v="1434624067"/>
    <n v="1432032067"/>
    <b v="0"/>
    <n v="57"/>
    <b v="1"/>
    <x v="1"/>
    <x v="6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x v="1"/>
    <s v="GBP"/>
    <n v="1461278208"/>
    <n v="1459463808"/>
    <b v="0"/>
    <n v="8"/>
    <b v="1"/>
    <x v="1"/>
    <x v="6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s v="successful"/>
    <x v="0"/>
    <s v="USD"/>
    <n v="1470197340"/>
    <n v="1467497652"/>
    <b v="0"/>
    <n v="14"/>
    <b v="1"/>
    <x v="1"/>
    <x v="6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s v="successful"/>
    <x v="1"/>
    <s v="GBP"/>
    <n v="1435947758"/>
    <n v="1432837358"/>
    <b v="0"/>
    <n v="17"/>
    <b v="1"/>
    <x v="1"/>
    <x v="6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x v="11"/>
    <s v="SEK"/>
    <n v="1432314209"/>
    <n v="1429722209"/>
    <b v="0"/>
    <n v="100"/>
    <b v="1"/>
    <x v="1"/>
    <x v="6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x v="0"/>
    <s v="USD"/>
    <n v="1438226724"/>
    <n v="1433042724"/>
    <b v="0"/>
    <n v="32"/>
    <b v="1"/>
    <x v="1"/>
    <x v="6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s v="successful"/>
    <x v="1"/>
    <s v="GBP"/>
    <n v="1459180229"/>
    <n v="1457023829"/>
    <b v="0"/>
    <n v="3"/>
    <b v="1"/>
    <x v="1"/>
    <x v="6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x v="0"/>
    <s v="USD"/>
    <n v="1405882287"/>
    <n v="1400698287"/>
    <b v="1"/>
    <n v="34"/>
    <b v="0"/>
    <x v="1"/>
    <x v="6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x v="1"/>
    <s v="GBP"/>
    <n v="1399809052"/>
    <n v="1397217052"/>
    <b v="1"/>
    <n v="23"/>
    <b v="0"/>
    <x v="1"/>
    <x v="6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s v="failed"/>
    <x v="0"/>
    <s v="USD"/>
    <n v="1401587064"/>
    <n v="1399427064"/>
    <b v="1"/>
    <n v="19"/>
    <b v="0"/>
    <x v="1"/>
    <x v="6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x v="0"/>
    <s v="USD"/>
    <n v="1401778740"/>
    <n v="1399474134"/>
    <b v="1"/>
    <n v="50"/>
    <b v="0"/>
    <x v="1"/>
    <x v="6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x v="0"/>
    <s v="USD"/>
    <n v="1443711774"/>
    <n v="1441119774"/>
    <b v="1"/>
    <n v="12"/>
    <b v="0"/>
    <x v="1"/>
    <x v="6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s v="failed"/>
    <x v="0"/>
    <s v="USD"/>
    <n v="1412405940"/>
    <n v="1409721542"/>
    <b v="1"/>
    <n v="8"/>
    <b v="0"/>
    <x v="1"/>
    <x v="6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s v="failed"/>
    <x v="0"/>
    <s v="USD"/>
    <n v="1437283391"/>
    <n v="1433395391"/>
    <b v="1"/>
    <n v="9"/>
    <b v="0"/>
    <x v="1"/>
    <x v="6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x v="0"/>
    <s v="USD"/>
    <n v="1445196989"/>
    <n v="1442604989"/>
    <b v="1"/>
    <n v="43"/>
    <b v="0"/>
    <x v="1"/>
    <x v="6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x v="12"/>
    <s v="EUR"/>
    <n v="1434047084"/>
    <n v="1431455084"/>
    <b v="1"/>
    <n v="28"/>
    <b v="0"/>
    <x v="1"/>
    <x v="6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s v="failed"/>
    <x v="0"/>
    <s v="USD"/>
    <n v="1420081143"/>
    <n v="1417489143"/>
    <b v="1"/>
    <n v="4"/>
    <b v="0"/>
    <x v="1"/>
    <x v="6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s v="failed"/>
    <x v="1"/>
    <s v="GBP"/>
    <n v="1437129179"/>
    <n v="1434537179"/>
    <b v="1"/>
    <n v="24"/>
    <b v="0"/>
    <x v="1"/>
    <x v="6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x v="0"/>
    <s v="USD"/>
    <n v="1427427276"/>
    <n v="1425270876"/>
    <b v="0"/>
    <n v="2"/>
    <b v="0"/>
    <x v="1"/>
    <x v="6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s v="failed"/>
    <x v="0"/>
    <s v="USD"/>
    <n v="1409602178"/>
    <n v="1406578178"/>
    <b v="0"/>
    <n v="2"/>
    <b v="0"/>
    <x v="1"/>
    <x v="6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s v="failed"/>
    <x v="0"/>
    <s v="USD"/>
    <n v="1431206058"/>
    <n v="1428614058"/>
    <b v="0"/>
    <n v="20"/>
    <b v="0"/>
    <x v="1"/>
    <x v="6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x v="0"/>
    <s v="USD"/>
    <n v="1427408271"/>
    <n v="1424819871"/>
    <b v="0"/>
    <n v="1"/>
    <b v="0"/>
    <x v="1"/>
    <x v="6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x v="0"/>
    <s v="USD"/>
    <n v="1425833403"/>
    <n v="1423245003"/>
    <b v="0"/>
    <n v="1"/>
    <b v="0"/>
    <x v="1"/>
    <x v="6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s v="failed"/>
    <x v="0"/>
    <s v="USD"/>
    <n v="1406913120"/>
    <n v="1404927690"/>
    <b v="0"/>
    <n v="4"/>
    <b v="0"/>
    <x v="1"/>
    <x v="6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x v="1"/>
    <s v="GBP"/>
    <n v="1432328400"/>
    <n v="1430734844"/>
    <b v="0"/>
    <n v="1"/>
    <b v="0"/>
    <x v="1"/>
    <x v="6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s v="failed"/>
    <x v="0"/>
    <s v="USD"/>
    <n v="1403730000"/>
    <n v="1401485207"/>
    <b v="0"/>
    <n v="1"/>
    <b v="0"/>
    <x v="1"/>
    <x v="6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x v="0"/>
    <s v="USD"/>
    <n v="1407858710"/>
    <n v="1405266710"/>
    <b v="0"/>
    <n v="13"/>
    <b v="0"/>
    <x v="1"/>
    <x v="6"/>
    <n v="18"/>
    <n v="81.540000000000006"/>
    <x v="3860"/>
    <d v="2014-08-12T15:51:50"/>
  </r>
  <r>
    <n v="3861"/>
    <s v="READY OR NOT HERE I COME"/>
    <s v="THE COMING OF THE LORD!"/>
    <n v="2000"/>
    <n v="100"/>
    <s v="failed"/>
    <x v="0"/>
    <s v="USD"/>
    <n v="1415828820"/>
    <n v="1412258977"/>
    <b v="0"/>
    <n v="1"/>
    <b v="0"/>
    <x v="1"/>
    <x v="6"/>
    <n v="5"/>
    <n v="100"/>
    <x v="3861"/>
    <d v="2014-11-12T21:47:00"/>
  </r>
  <r>
    <n v="3862"/>
    <s v="The Container Play"/>
    <s v="The hit immersive theatre experience of England comes to Corpus Christi!"/>
    <n v="7500"/>
    <n v="1"/>
    <s v="failed"/>
    <x v="0"/>
    <s v="USD"/>
    <n v="1473699540"/>
    <n v="1472451356"/>
    <b v="0"/>
    <n v="1"/>
    <b v="0"/>
    <x v="1"/>
    <x v="6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s v="failed"/>
    <x v="0"/>
    <s v="USD"/>
    <n v="1446739905"/>
    <n v="1441552305"/>
    <b v="0"/>
    <n v="0"/>
    <b v="0"/>
    <x v="1"/>
    <x v="6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s v="failed"/>
    <x v="0"/>
    <s v="USD"/>
    <n v="1447799054"/>
    <n v="1445203454"/>
    <b v="0"/>
    <n v="3"/>
    <b v="0"/>
    <x v="1"/>
    <x v="6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s v="failed"/>
    <x v="5"/>
    <s v="CAD"/>
    <n v="1409376600"/>
    <n v="1405957098"/>
    <b v="0"/>
    <n v="14"/>
    <b v="0"/>
    <x v="1"/>
    <x v="6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s v="failed"/>
    <x v="0"/>
    <s v="USD"/>
    <n v="1458703740"/>
    <n v="1454453021"/>
    <b v="0"/>
    <n v="2"/>
    <b v="0"/>
    <x v="1"/>
    <x v="6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x v="0"/>
    <s v="USD"/>
    <n v="1466278339"/>
    <n v="1463686339"/>
    <b v="0"/>
    <n v="5"/>
    <b v="0"/>
    <x v="1"/>
    <x v="6"/>
    <n v="13"/>
    <n v="50.2"/>
    <x v="3867"/>
    <d v="2016-06-18T19:32:19"/>
  </r>
  <r>
    <n v="3868"/>
    <s v="1000 words (Canceled)"/>
    <s v="New collection of music by Scott Evan Davis!"/>
    <n v="5000"/>
    <n v="10"/>
    <s v="canceled"/>
    <x v="1"/>
    <s v="GBP"/>
    <n v="1410191405"/>
    <n v="1408031405"/>
    <b v="0"/>
    <n v="1"/>
    <b v="0"/>
    <x v="1"/>
    <x v="40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s v="canceled"/>
    <x v="0"/>
    <s v="USD"/>
    <n v="1426302660"/>
    <n v="1423761792"/>
    <b v="0"/>
    <n v="15"/>
    <b v="0"/>
    <x v="1"/>
    <x v="40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x v="0"/>
    <s v="USD"/>
    <n v="1404360478"/>
    <n v="1401768478"/>
    <b v="0"/>
    <n v="10"/>
    <b v="0"/>
    <x v="1"/>
    <x v="40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s v="canceled"/>
    <x v="0"/>
    <s v="USD"/>
    <n v="1490809450"/>
    <n v="1485629050"/>
    <b v="0"/>
    <n v="3"/>
    <b v="0"/>
    <x v="1"/>
    <x v="40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s v="canceled"/>
    <x v="0"/>
    <s v="USD"/>
    <n v="1439522996"/>
    <n v="1435202996"/>
    <b v="0"/>
    <n v="0"/>
    <b v="0"/>
    <x v="1"/>
    <x v="40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x v="0"/>
    <s v="USD"/>
    <n v="1444322535"/>
    <n v="1441730535"/>
    <b v="0"/>
    <n v="0"/>
    <b v="0"/>
    <x v="1"/>
    <x v="40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x v="4"/>
    <s v="NZD"/>
    <n v="1422061200"/>
    <n v="1420244622"/>
    <b v="0"/>
    <n v="0"/>
    <b v="0"/>
    <x v="1"/>
    <x v="40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x v="8"/>
    <s v="DKK"/>
    <n v="1472896800"/>
    <n v="1472804365"/>
    <b v="0"/>
    <n v="0"/>
    <b v="0"/>
    <x v="1"/>
    <x v="40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x v="1"/>
    <s v="GBP"/>
    <n v="1454425128"/>
    <n v="1451833128"/>
    <b v="0"/>
    <n v="46"/>
    <b v="0"/>
    <x v="1"/>
    <x v="40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x v="0"/>
    <s v="USD"/>
    <n v="1481213752"/>
    <n v="1478621752"/>
    <b v="0"/>
    <n v="14"/>
    <b v="0"/>
    <x v="1"/>
    <x v="40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x v="0"/>
    <s v="USD"/>
    <n v="1435636740"/>
    <n v="1433014746"/>
    <b v="0"/>
    <n v="1"/>
    <b v="0"/>
    <x v="1"/>
    <x v="40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s v="canceled"/>
    <x v="1"/>
    <s v="GBP"/>
    <n v="1422218396"/>
    <n v="1419626396"/>
    <b v="0"/>
    <n v="0"/>
    <b v="0"/>
    <x v="1"/>
    <x v="40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x v="1"/>
    <s v="GBP"/>
    <n v="1406761200"/>
    <n v="1403724820"/>
    <b v="0"/>
    <n v="17"/>
    <b v="0"/>
    <x v="1"/>
    <x v="40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s v="canceled"/>
    <x v="0"/>
    <s v="USD"/>
    <n v="1487550399"/>
    <n v="1484958399"/>
    <b v="0"/>
    <n v="1"/>
    <b v="0"/>
    <x v="1"/>
    <x v="40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x v="2"/>
    <s v="AUD"/>
    <n v="1454281380"/>
    <n v="1451950570"/>
    <b v="0"/>
    <n v="0"/>
    <b v="0"/>
    <x v="1"/>
    <x v="40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x v="1"/>
    <s v="GBP"/>
    <n v="1409668069"/>
    <n v="1407076069"/>
    <b v="0"/>
    <n v="0"/>
    <b v="0"/>
    <x v="1"/>
    <x v="40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x v="0"/>
    <s v="USD"/>
    <n v="1427479192"/>
    <n v="1425322792"/>
    <b v="0"/>
    <n v="0"/>
    <b v="0"/>
    <x v="1"/>
    <x v="40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x v="0"/>
    <s v="USD"/>
    <n v="1462834191"/>
    <n v="1460242191"/>
    <b v="0"/>
    <n v="0"/>
    <b v="0"/>
    <x v="1"/>
    <x v="40"/>
    <n v="0"/>
    <n v="0"/>
    <x v="3885"/>
    <d v="2016-05-09T22:49:51"/>
  </r>
  <r>
    <n v="3886"/>
    <s v="a (Canceled)"/>
    <n v="1"/>
    <n v="10000"/>
    <n v="0"/>
    <s v="canceled"/>
    <x v="2"/>
    <s v="AUD"/>
    <n v="1418275702"/>
    <n v="1415683702"/>
    <b v="0"/>
    <n v="0"/>
    <b v="0"/>
    <x v="1"/>
    <x v="40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x v="0"/>
    <s v="USD"/>
    <n v="1430517600"/>
    <n v="1426538129"/>
    <b v="0"/>
    <n v="2"/>
    <b v="0"/>
    <x v="1"/>
    <x v="40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x v="1"/>
    <s v="GBP"/>
    <n v="1488114358"/>
    <n v="1485522358"/>
    <b v="0"/>
    <n v="14"/>
    <b v="0"/>
    <x v="1"/>
    <x v="6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x v="0"/>
    <s v="USD"/>
    <n v="1420413960"/>
    <n v="1417651630"/>
    <b v="0"/>
    <n v="9"/>
    <b v="0"/>
    <x v="1"/>
    <x v="6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x v="0"/>
    <s v="USD"/>
    <n v="1439662344"/>
    <n v="1434478344"/>
    <b v="0"/>
    <n v="8"/>
    <b v="0"/>
    <x v="1"/>
    <x v="6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s v="failed"/>
    <x v="0"/>
    <s v="USD"/>
    <n v="1427086740"/>
    <n v="1424488244"/>
    <b v="0"/>
    <n v="7"/>
    <b v="0"/>
    <x v="1"/>
    <x v="6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x v="0"/>
    <s v="USD"/>
    <n v="1408863600"/>
    <n v="1408203557"/>
    <b v="0"/>
    <n v="0"/>
    <b v="0"/>
    <x v="1"/>
    <x v="6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x v="0"/>
    <s v="USD"/>
    <n v="1404194400"/>
    <n v="1400600840"/>
    <b v="0"/>
    <n v="84"/>
    <b v="0"/>
    <x v="1"/>
    <x v="6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x v="0"/>
    <s v="USD"/>
    <n v="1481000340"/>
    <n v="1478386812"/>
    <b v="0"/>
    <n v="11"/>
    <b v="0"/>
    <x v="1"/>
    <x v="6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s v="failed"/>
    <x v="0"/>
    <s v="USD"/>
    <n v="1425103218"/>
    <n v="1422424818"/>
    <b v="0"/>
    <n v="1"/>
    <b v="0"/>
    <x v="1"/>
    <x v="6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s v="failed"/>
    <x v="0"/>
    <s v="USD"/>
    <n v="1402979778"/>
    <n v="1401770178"/>
    <b v="0"/>
    <n v="4"/>
    <b v="0"/>
    <x v="1"/>
    <x v="6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x v="4"/>
    <s v="NZD"/>
    <n v="1420750683"/>
    <n v="1418158683"/>
    <b v="0"/>
    <n v="10"/>
    <b v="0"/>
    <x v="1"/>
    <x v="6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x v="1"/>
    <s v="GBP"/>
    <n v="1439827200"/>
    <n v="1436355270"/>
    <b v="0"/>
    <n v="16"/>
    <b v="0"/>
    <x v="1"/>
    <x v="6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x v="0"/>
    <s v="USD"/>
    <n v="1407868561"/>
    <n v="1406140561"/>
    <b v="0"/>
    <n v="2"/>
    <b v="0"/>
    <x v="1"/>
    <x v="6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s v="failed"/>
    <x v="0"/>
    <s v="USD"/>
    <n v="1433988791"/>
    <n v="1431396791"/>
    <b v="0"/>
    <n v="5"/>
    <b v="0"/>
    <x v="1"/>
    <x v="6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x v="0"/>
    <s v="USD"/>
    <n v="1450554599"/>
    <n v="1447098599"/>
    <b v="0"/>
    <n v="1"/>
    <b v="0"/>
    <x v="1"/>
    <x v="6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x v="1"/>
    <s v="GBP"/>
    <n v="1479125642"/>
    <n v="1476962042"/>
    <b v="0"/>
    <n v="31"/>
    <b v="0"/>
    <x v="1"/>
    <x v="6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s v="failed"/>
    <x v="0"/>
    <s v="USD"/>
    <n v="1439581080"/>
    <n v="1435709765"/>
    <b v="0"/>
    <n v="0"/>
    <b v="0"/>
    <x v="1"/>
    <x v="6"/>
    <n v="0"/>
    <n v="0"/>
    <x v="3903"/>
    <d v="2015-08-14T19:38:00"/>
  </r>
  <r>
    <n v="3904"/>
    <s v="Black America from Prophets to Pimps"/>
    <s v="A play that will cover 4000 years of black history."/>
    <n v="10000"/>
    <n v="3"/>
    <s v="failed"/>
    <x v="0"/>
    <s v="USD"/>
    <n v="1429074240"/>
    <n v="1427866200"/>
    <b v="0"/>
    <n v="2"/>
    <b v="0"/>
    <x v="1"/>
    <x v="6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x v="1"/>
    <s v="GBP"/>
    <n v="1434063600"/>
    <n v="1430405903"/>
    <b v="0"/>
    <n v="7"/>
    <b v="0"/>
    <x v="1"/>
    <x v="6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s v="failed"/>
    <x v="1"/>
    <s v="GBP"/>
    <n v="1435325100"/>
    <n v="1432072893"/>
    <b v="0"/>
    <n v="16"/>
    <b v="0"/>
    <x v="1"/>
    <x v="6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x v="0"/>
    <s v="USD"/>
    <n v="1414354080"/>
    <n v="1411587606"/>
    <b v="0"/>
    <n v="4"/>
    <b v="0"/>
    <x v="1"/>
    <x v="6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s v="failed"/>
    <x v="0"/>
    <s v="USD"/>
    <n v="1406603696"/>
    <n v="1405307696"/>
    <b v="0"/>
    <n v="4"/>
    <b v="0"/>
    <x v="1"/>
    <x v="6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s v="failed"/>
    <x v="0"/>
    <s v="USD"/>
    <n v="1410424642"/>
    <n v="1407832642"/>
    <b v="0"/>
    <n v="4"/>
    <b v="0"/>
    <x v="1"/>
    <x v="6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x v="0"/>
    <s v="USD"/>
    <n v="1441649397"/>
    <n v="1439057397"/>
    <b v="0"/>
    <n v="3"/>
    <b v="0"/>
    <x v="1"/>
    <x v="6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s v="failed"/>
    <x v="0"/>
    <s v="USD"/>
    <n v="1417033777"/>
    <n v="1414438177"/>
    <b v="0"/>
    <n v="36"/>
    <b v="0"/>
    <x v="1"/>
    <x v="6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s v="failed"/>
    <x v="0"/>
    <s v="USD"/>
    <n v="1429936500"/>
    <n v="1424759330"/>
    <b v="0"/>
    <n v="1"/>
    <b v="0"/>
    <x v="1"/>
    <x v="6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x v="0"/>
    <s v="USD"/>
    <n v="1448863449"/>
    <n v="1446267849"/>
    <b v="0"/>
    <n v="7"/>
    <b v="0"/>
    <x v="1"/>
    <x v="6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x v="1"/>
    <s v="GBP"/>
    <n v="1431298740"/>
    <n v="1429558756"/>
    <b v="0"/>
    <n v="27"/>
    <b v="0"/>
    <x v="1"/>
    <x v="6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s v="failed"/>
    <x v="1"/>
    <s v="GBP"/>
    <n v="1464824309"/>
    <n v="1462232309"/>
    <b v="0"/>
    <n v="1"/>
    <b v="0"/>
    <x v="1"/>
    <x v="6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s v="failed"/>
    <x v="8"/>
    <s v="DKK"/>
    <n v="1464952752"/>
    <n v="1462360752"/>
    <b v="0"/>
    <n v="0"/>
    <b v="0"/>
    <x v="1"/>
    <x v="6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s v="failed"/>
    <x v="1"/>
    <s v="GBP"/>
    <n v="1410439161"/>
    <n v="1407847161"/>
    <b v="0"/>
    <n v="1"/>
    <b v="0"/>
    <x v="1"/>
    <x v="6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s v="failed"/>
    <x v="1"/>
    <s v="GBP"/>
    <n v="1407168000"/>
    <n v="1406131023"/>
    <b v="0"/>
    <n v="3"/>
    <b v="0"/>
    <x v="1"/>
    <x v="6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s v="failed"/>
    <x v="1"/>
    <s v="GBP"/>
    <n v="1453075200"/>
    <n v="1450628773"/>
    <b v="0"/>
    <n v="3"/>
    <b v="0"/>
    <x v="1"/>
    <x v="6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x v="1"/>
    <s v="GBP"/>
    <n v="1479032260"/>
    <n v="1476436660"/>
    <b v="0"/>
    <n v="3"/>
    <b v="0"/>
    <x v="1"/>
    <x v="6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x v="1"/>
    <s v="GBP"/>
    <n v="1414346400"/>
    <n v="1413291655"/>
    <b v="0"/>
    <n v="0"/>
    <b v="0"/>
    <x v="1"/>
    <x v="6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x v="0"/>
    <s v="USD"/>
    <n v="1425337200"/>
    <n v="1421432810"/>
    <b v="0"/>
    <n v="6"/>
    <b v="0"/>
    <x v="1"/>
    <x v="6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x v="1"/>
    <s v="GBP"/>
    <n v="1428622271"/>
    <n v="1426203071"/>
    <b v="0"/>
    <n v="17"/>
    <b v="0"/>
    <x v="1"/>
    <x v="6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x v="0"/>
    <s v="USD"/>
    <n v="1403823722"/>
    <n v="1401231722"/>
    <b v="0"/>
    <n v="40"/>
    <b v="0"/>
    <x v="1"/>
    <x v="6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s v="failed"/>
    <x v="0"/>
    <s v="USD"/>
    <n v="1406753639"/>
    <n v="1404161639"/>
    <b v="0"/>
    <n v="3"/>
    <b v="0"/>
    <x v="1"/>
    <x v="6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s v="failed"/>
    <x v="2"/>
    <s v="AUD"/>
    <n v="1419645748"/>
    <n v="1417053748"/>
    <b v="0"/>
    <n v="1"/>
    <b v="0"/>
    <x v="1"/>
    <x v="6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x v="1"/>
    <s v="GBP"/>
    <n v="1407565504"/>
    <n v="1404973504"/>
    <b v="0"/>
    <n v="2"/>
    <b v="0"/>
    <x v="1"/>
    <x v="6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x v="0"/>
    <s v="USD"/>
    <n v="1444971540"/>
    <n v="1442593427"/>
    <b v="0"/>
    <n v="7"/>
    <b v="0"/>
    <x v="1"/>
    <x v="6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x v="0"/>
    <s v="USD"/>
    <n v="1474228265"/>
    <n v="1471636265"/>
    <b v="0"/>
    <n v="14"/>
    <b v="0"/>
    <x v="1"/>
    <x v="6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x v="2"/>
    <s v="AUD"/>
    <n v="1459490400"/>
    <n v="1457078868"/>
    <b v="0"/>
    <n v="0"/>
    <b v="0"/>
    <x v="1"/>
    <x v="6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s v="failed"/>
    <x v="0"/>
    <s v="USD"/>
    <n v="1441510707"/>
    <n v="1439350707"/>
    <b v="0"/>
    <n v="0"/>
    <b v="0"/>
    <x v="1"/>
    <x v="6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x v="0"/>
    <s v="USD"/>
    <n v="1458097364"/>
    <n v="1455508964"/>
    <b v="0"/>
    <n v="1"/>
    <b v="0"/>
    <x v="1"/>
    <x v="6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x v="0"/>
    <s v="USD"/>
    <n v="1468716180"/>
    <n v="1466205262"/>
    <b v="0"/>
    <n v="12"/>
    <b v="0"/>
    <x v="1"/>
    <x v="6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s v="failed"/>
    <x v="0"/>
    <s v="USD"/>
    <n v="1443704400"/>
    <n v="1439827639"/>
    <b v="0"/>
    <n v="12"/>
    <b v="0"/>
    <x v="1"/>
    <x v="6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x v="1"/>
    <s v="GBP"/>
    <n v="1443973546"/>
    <n v="1438789546"/>
    <b v="0"/>
    <n v="23"/>
    <b v="0"/>
    <x v="1"/>
    <x v="6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s v="failed"/>
    <x v="0"/>
    <s v="USD"/>
    <n v="1480576720"/>
    <n v="1477981120"/>
    <b v="0"/>
    <n v="0"/>
    <b v="0"/>
    <x v="1"/>
    <x v="6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s v="failed"/>
    <x v="0"/>
    <s v="USD"/>
    <n v="1468249760"/>
    <n v="1465830560"/>
    <b v="0"/>
    <n v="10"/>
    <b v="0"/>
    <x v="1"/>
    <x v="6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x v="0"/>
    <s v="USD"/>
    <n v="1435441454"/>
    <n v="1432763054"/>
    <b v="0"/>
    <n v="5"/>
    <b v="0"/>
    <x v="1"/>
    <x v="6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s v="failed"/>
    <x v="2"/>
    <s v="AUD"/>
    <n v="1412656200"/>
    <n v="1412328979"/>
    <b v="0"/>
    <n v="1"/>
    <b v="0"/>
    <x v="1"/>
    <x v="6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s v="failed"/>
    <x v="0"/>
    <s v="USD"/>
    <n v="1420199351"/>
    <n v="1416311351"/>
    <b v="0"/>
    <n v="2"/>
    <b v="0"/>
    <x v="1"/>
    <x v="6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x v="0"/>
    <s v="USD"/>
    <n v="1416877200"/>
    <n v="1414505137"/>
    <b v="0"/>
    <n v="2"/>
    <b v="0"/>
    <x v="1"/>
    <x v="6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s v="failed"/>
    <x v="0"/>
    <s v="USD"/>
    <n v="1434490914"/>
    <n v="1429306914"/>
    <b v="0"/>
    <n v="0"/>
    <b v="0"/>
    <x v="1"/>
    <x v="6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x v="0"/>
    <s v="USD"/>
    <n v="1446483000"/>
    <n v="1443811268"/>
    <b v="0"/>
    <n v="13"/>
    <b v="0"/>
    <x v="1"/>
    <x v="6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x v="0"/>
    <s v="USD"/>
    <n v="1440690875"/>
    <n v="1438098875"/>
    <b v="0"/>
    <n v="0"/>
    <b v="0"/>
    <x v="1"/>
    <x v="6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x v="0"/>
    <s v="USD"/>
    <n v="1431717268"/>
    <n v="1429125268"/>
    <b v="0"/>
    <n v="1"/>
    <b v="0"/>
    <x v="1"/>
    <x v="6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s v="failed"/>
    <x v="0"/>
    <s v="USD"/>
    <n v="1425110400"/>
    <n v="1422388822"/>
    <b v="0"/>
    <n v="5"/>
    <b v="0"/>
    <x v="1"/>
    <x v="6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x v="0"/>
    <s v="USD"/>
    <n v="1475378744"/>
    <n v="1472786744"/>
    <b v="0"/>
    <n v="2"/>
    <b v="0"/>
    <x v="1"/>
    <x v="6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x v="2"/>
    <s v="AUD"/>
    <n v="1410076123"/>
    <n v="1404892123"/>
    <b v="0"/>
    <n v="0"/>
    <b v="0"/>
    <x v="1"/>
    <x v="6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x v="2"/>
    <s v="AUD"/>
    <n v="1423623221"/>
    <n v="1421031221"/>
    <b v="0"/>
    <n v="32"/>
    <b v="0"/>
    <x v="1"/>
    <x v="6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x v="0"/>
    <s v="USD"/>
    <n v="1460140500"/>
    <n v="1457628680"/>
    <b v="0"/>
    <n v="1"/>
    <b v="0"/>
    <x v="1"/>
    <x v="6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x v="17"/>
    <s v="EUR"/>
    <n v="1462301342"/>
    <n v="1457120942"/>
    <b v="0"/>
    <n v="1"/>
    <b v="0"/>
    <x v="1"/>
    <x v="6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x v="0"/>
    <s v="USD"/>
    <n v="1445885890"/>
    <n v="1440701890"/>
    <b v="0"/>
    <n v="1"/>
    <b v="0"/>
    <x v="1"/>
    <x v="6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s v="failed"/>
    <x v="0"/>
    <s v="USD"/>
    <n v="1469834940"/>
    <n v="1467162586"/>
    <b v="0"/>
    <n v="0"/>
    <b v="0"/>
    <x v="1"/>
    <x v="6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s v="failed"/>
    <x v="5"/>
    <s v="CAD"/>
    <n v="1405352264"/>
    <n v="1400168264"/>
    <b v="0"/>
    <n v="0"/>
    <b v="0"/>
    <x v="1"/>
    <x v="6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x v="0"/>
    <s v="USD"/>
    <n v="1448745741"/>
    <n v="1446150141"/>
    <b v="0"/>
    <n v="8"/>
    <b v="0"/>
    <x v="1"/>
    <x v="6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s v="failed"/>
    <x v="0"/>
    <s v="USD"/>
    <n v="1461543600"/>
    <n v="1459203727"/>
    <b v="0"/>
    <n v="0"/>
    <b v="0"/>
    <x v="1"/>
    <x v="6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x v="0"/>
    <s v="USD"/>
    <n v="1468020354"/>
    <n v="1464045954"/>
    <b v="0"/>
    <n v="1"/>
    <b v="0"/>
    <x v="1"/>
    <x v="6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x v="0"/>
    <s v="USD"/>
    <n v="1406988000"/>
    <n v="1403822912"/>
    <b v="0"/>
    <n v="16"/>
    <b v="0"/>
    <x v="1"/>
    <x v="6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x v="0"/>
    <s v="USD"/>
    <n v="1411930556"/>
    <n v="1409338556"/>
    <b v="0"/>
    <n v="12"/>
    <b v="0"/>
    <x v="1"/>
    <x v="6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x v="0"/>
    <s v="USD"/>
    <n v="1451852256"/>
    <n v="1449260256"/>
    <b v="0"/>
    <n v="4"/>
    <b v="0"/>
    <x v="1"/>
    <x v="6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s v="failed"/>
    <x v="1"/>
    <s v="GBP"/>
    <n v="1399584210"/>
    <n v="1397683410"/>
    <b v="0"/>
    <n v="2"/>
    <b v="0"/>
    <x v="1"/>
    <x v="6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x v="1"/>
    <s v="GBP"/>
    <n v="1448722494"/>
    <n v="1446562494"/>
    <b v="0"/>
    <n v="3"/>
    <b v="0"/>
    <x v="1"/>
    <x v="6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x v="5"/>
    <s v="CAD"/>
    <n v="1447821717"/>
    <n v="1445226117"/>
    <b v="0"/>
    <n v="0"/>
    <b v="0"/>
    <x v="1"/>
    <x v="6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s v="failed"/>
    <x v="0"/>
    <s v="USD"/>
    <n v="1429460386"/>
    <n v="1424279986"/>
    <b v="0"/>
    <n v="3"/>
    <b v="0"/>
    <x v="1"/>
    <x v="6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x v="0"/>
    <s v="USD"/>
    <n v="1460608780"/>
    <n v="1455428380"/>
    <b v="0"/>
    <n v="4"/>
    <b v="0"/>
    <x v="1"/>
    <x v="6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x v="0"/>
    <s v="USD"/>
    <n v="1406170740"/>
    <n v="1402506278"/>
    <b v="0"/>
    <n v="2"/>
    <b v="0"/>
    <x v="1"/>
    <x v="6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x v="0"/>
    <s v="USD"/>
    <n v="1488783507"/>
    <n v="1486191507"/>
    <b v="0"/>
    <n v="10"/>
    <b v="0"/>
    <x v="1"/>
    <x v="6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s v="failed"/>
    <x v="0"/>
    <s v="USD"/>
    <n v="1463945673"/>
    <n v="1458761673"/>
    <b v="0"/>
    <n v="11"/>
    <b v="0"/>
    <x v="1"/>
    <x v="6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x v="0"/>
    <s v="USD"/>
    <n v="1472442900"/>
    <n v="1471638646"/>
    <b v="0"/>
    <n v="6"/>
    <b v="0"/>
    <x v="1"/>
    <x v="6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x v="0"/>
    <s v="USD"/>
    <n v="1460925811"/>
    <n v="1458333811"/>
    <b v="0"/>
    <n v="2"/>
    <b v="0"/>
    <x v="1"/>
    <x v="6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x v="0"/>
    <s v="USD"/>
    <n v="1405947126"/>
    <n v="1403355126"/>
    <b v="0"/>
    <n v="6"/>
    <b v="0"/>
    <x v="1"/>
    <x v="6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s v="failed"/>
    <x v="0"/>
    <s v="USD"/>
    <n v="1423186634"/>
    <n v="1418002634"/>
    <b v="0"/>
    <n v="8"/>
    <b v="0"/>
    <x v="1"/>
    <x v="6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x v="0"/>
    <s v="USD"/>
    <n v="1462766400"/>
    <n v="1460219110"/>
    <b v="0"/>
    <n v="37"/>
    <b v="0"/>
    <x v="1"/>
    <x v="6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x v="1"/>
    <s v="GBP"/>
    <n v="1464872848"/>
    <n v="1462280848"/>
    <b v="0"/>
    <n v="11"/>
    <b v="0"/>
    <x v="1"/>
    <x v="6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s v="failed"/>
    <x v="0"/>
    <s v="USD"/>
    <n v="1468442898"/>
    <n v="1465850898"/>
    <b v="0"/>
    <n v="0"/>
    <b v="0"/>
    <x v="1"/>
    <x v="6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x v="0"/>
    <s v="USD"/>
    <n v="1406876400"/>
    <n v="1405024561"/>
    <b v="0"/>
    <n v="10"/>
    <b v="0"/>
    <x v="1"/>
    <x v="6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x v="0"/>
    <s v="USD"/>
    <n v="1469213732"/>
    <n v="1466621732"/>
    <b v="0"/>
    <n v="6"/>
    <b v="0"/>
    <x v="1"/>
    <x v="6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x v="0"/>
    <s v="USD"/>
    <n v="1422717953"/>
    <n v="1417533953"/>
    <b v="0"/>
    <n v="8"/>
    <b v="0"/>
    <x v="1"/>
    <x v="6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x v="1"/>
    <s v="GBP"/>
    <n v="1427659200"/>
    <n v="1425678057"/>
    <b v="0"/>
    <n v="6"/>
    <b v="0"/>
    <x v="1"/>
    <x v="6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x v="0"/>
    <s v="USD"/>
    <n v="1404570147"/>
    <n v="1401978147"/>
    <b v="0"/>
    <n v="7"/>
    <b v="0"/>
    <x v="1"/>
    <x v="6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s v="failed"/>
    <x v="0"/>
    <s v="USD"/>
    <n v="1468729149"/>
    <n v="1463545149"/>
    <b v="0"/>
    <n v="7"/>
    <b v="0"/>
    <x v="1"/>
    <x v="6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x v="1"/>
    <s v="GBP"/>
    <n v="1436297180"/>
    <n v="1431113180"/>
    <b v="0"/>
    <n v="5"/>
    <b v="0"/>
    <x v="1"/>
    <x v="6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x v="0"/>
    <s v="USD"/>
    <n v="1400569140"/>
    <n v="1397854356"/>
    <b v="0"/>
    <n v="46"/>
    <b v="0"/>
    <x v="1"/>
    <x v="6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x v="1"/>
    <s v="GBP"/>
    <n v="1415404800"/>
    <n v="1412809644"/>
    <b v="0"/>
    <n v="10"/>
    <b v="0"/>
    <x v="1"/>
    <x v="6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x v="0"/>
    <s v="USD"/>
    <n v="1456002300"/>
    <n v="1454173120"/>
    <b v="0"/>
    <n v="19"/>
    <b v="0"/>
    <x v="1"/>
    <x v="6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x v="1"/>
    <s v="GBP"/>
    <n v="1462539840"/>
    <n v="1460034594"/>
    <b v="0"/>
    <n v="13"/>
    <b v="0"/>
    <x v="1"/>
    <x v="6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s v="failed"/>
    <x v="1"/>
    <s v="GBP"/>
    <n v="1400278290"/>
    <n v="1399414290"/>
    <b v="0"/>
    <n v="13"/>
    <b v="0"/>
    <x v="1"/>
    <x v="6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s v="failed"/>
    <x v="0"/>
    <s v="USD"/>
    <n v="1440813413"/>
    <n v="1439517413"/>
    <b v="0"/>
    <n v="4"/>
    <b v="0"/>
    <x v="1"/>
    <x v="6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x v="0"/>
    <s v="USD"/>
    <n v="1447009181"/>
    <n v="1444413581"/>
    <b v="0"/>
    <n v="0"/>
    <b v="0"/>
    <x v="1"/>
    <x v="6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x v="1"/>
    <s v="GBP"/>
    <n v="1456934893"/>
    <n v="1454342893"/>
    <b v="0"/>
    <n v="3"/>
    <b v="0"/>
    <x v="1"/>
    <x v="6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s v="failed"/>
    <x v="0"/>
    <s v="USD"/>
    <n v="1433086082"/>
    <n v="1430494082"/>
    <b v="0"/>
    <n v="1"/>
    <b v="0"/>
    <x v="1"/>
    <x v="6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x v="0"/>
    <s v="USD"/>
    <n v="1449876859"/>
    <n v="1444689259"/>
    <b v="0"/>
    <n v="9"/>
    <b v="0"/>
    <x v="1"/>
    <x v="6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s v="failed"/>
    <x v="0"/>
    <s v="USD"/>
    <n v="1431549912"/>
    <n v="1428957912"/>
    <b v="0"/>
    <n v="1"/>
    <b v="0"/>
    <x v="1"/>
    <x v="6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s v="failed"/>
    <x v="0"/>
    <s v="USD"/>
    <n v="1405761690"/>
    <n v="1403169690"/>
    <b v="0"/>
    <n v="1"/>
    <b v="0"/>
    <x v="1"/>
    <x v="6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x v="1"/>
    <s v="GBP"/>
    <n v="1423913220"/>
    <n v="1421339077"/>
    <b v="0"/>
    <n v="4"/>
    <b v="0"/>
    <x v="1"/>
    <x v="6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x v="0"/>
    <s v="USD"/>
    <n v="1416499440"/>
    <n v="1415341464"/>
    <b v="0"/>
    <n v="17"/>
    <b v="0"/>
    <x v="1"/>
    <x v="6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s v="failed"/>
    <x v="1"/>
    <s v="GBP"/>
    <n v="1428222221"/>
    <n v="1425633821"/>
    <b v="0"/>
    <n v="0"/>
    <b v="0"/>
    <x v="1"/>
    <x v="6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s v="failed"/>
    <x v="0"/>
    <s v="USD"/>
    <n v="1427580426"/>
    <n v="1424992026"/>
    <b v="0"/>
    <n v="12"/>
    <b v="0"/>
    <x v="1"/>
    <x v="6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x v="0"/>
    <s v="USD"/>
    <n v="1409514709"/>
    <n v="1406058798"/>
    <b v="0"/>
    <n v="14"/>
    <b v="0"/>
    <x v="1"/>
    <x v="6"/>
    <n v="17"/>
    <n v="82.57"/>
    <x v="3999"/>
    <d v="2014-08-31T19:51:49"/>
  </r>
  <r>
    <n v="4000"/>
    <s v="The Escorts"/>
    <s v="An Enticing Trip into the World of Assisted Dying"/>
    <n v="8000"/>
    <n v="10"/>
    <s v="failed"/>
    <x v="0"/>
    <s v="USD"/>
    <n v="1462631358"/>
    <n v="1457450958"/>
    <b v="0"/>
    <n v="1"/>
    <b v="0"/>
    <x v="1"/>
    <x v="6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x v="1"/>
    <s v="GBP"/>
    <n v="1488394800"/>
    <n v="1486681708"/>
    <b v="0"/>
    <n v="14"/>
    <b v="0"/>
    <x v="1"/>
    <x v="6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x v="0"/>
    <s v="USD"/>
    <n v="1411779761"/>
    <n v="1409187761"/>
    <b v="0"/>
    <n v="4"/>
    <b v="0"/>
    <x v="1"/>
    <x v="6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s v="failed"/>
    <x v="0"/>
    <s v="USD"/>
    <n v="1424009147"/>
    <n v="1421417147"/>
    <b v="0"/>
    <n v="2"/>
    <b v="0"/>
    <x v="1"/>
    <x v="6"/>
    <n v="10"/>
    <n v="100.5"/>
    <x v="4003"/>
    <d v="2015-02-15T14:05:47"/>
  </r>
  <r>
    <n v="4004"/>
    <s v="South Florida Tours"/>
    <s v="Help Launch The Queen Into South Florida!"/>
    <n v="500"/>
    <n v="1"/>
    <s v="failed"/>
    <x v="0"/>
    <s v="USD"/>
    <n v="1412740457"/>
    <n v="1410148457"/>
    <b v="0"/>
    <n v="1"/>
    <b v="0"/>
    <x v="1"/>
    <x v="6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s v="failed"/>
    <x v="0"/>
    <s v="USD"/>
    <n v="1413832985"/>
    <n v="1408648985"/>
    <b v="0"/>
    <n v="2"/>
    <b v="0"/>
    <x v="1"/>
    <x v="6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x v="0"/>
    <s v="USD"/>
    <n v="1455647587"/>
    <n v="1453487587"/>
    <b v="0"/>
    <n v="1"/>
    <b v="0"/>
    <x v="1"/>
    <x v="6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s v="failed"/>
    <x v="0"/>
    <s v="USD"/>
    <n v="1409070480"/>
    <n v="1406572381"/>
    <b v="0"/>
    <n v="1"/>
    <b v="0"/>
    <x v="1"/>
    <x v="6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x v="1"/>
    <s v="GBP"/>
    <n v="1437606507"/>
    <n v="1435014507"/>
    <b v="0"/>
    <n v="4"/>
    <b v="0"/>
    <x v="1"/>
    <x v="6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x v="1"/>
    <s v="GBP"/>
    <n v="1410281360"/>
    <n v="1406825360"/>
    <b v="0"/>
    <n v="3"/>
    <b v="0"/>
    <x v="1"/>
    <x v="6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s v="failed"/>
    <x v="0"/>
    <s v="USD"/>
    <n v="1414348166"/>
    <n v="1412879366"/>
    <b v="0"/>
    <n v="38"/>
    <b v="0"/>
    <x v="1"/>
    <x v="6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x v="1"/>
    <s v="GBP"/>
    <n v="1422450278"/>
    <n v="1419858278"/>
    <b v="0"/>
    <n v="4"/>
    <b v="0"/>
    <x v="1"/>
    <x v="6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s v="failed"/>
    <x v="1"/>
    <s v="GBP"/>
    <n v="1430571849"/>
    <n v="1427979849"/>
    <b v="0"/>
    <n v="0"/>
    <b v="0"/>
    <x v="1"/>
    <x v="6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x v="0"/>
    <s v="USD"/>
    <n v="1424070823"/>
    <n v="1421478823"/>
    <b v="0"/>
    <n v="2"/>
    <b v="0"/>
    <x v="1"/>
    <x v="6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s v="failed"/>
    <x v="0"/>
    <s v="USD"/>
    <n v="1457157269"/>
    <n v="1455861269"/>
    <b v="0"/>
    <n v="0"/>
    <b v="0"/>
    <x v="1"/>
    <x v="6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s v="failed"/>
    <x v="0"/>
    <s v="USD"/>
    <n v="1437331463"/>
    <n v="1434739463"/>
    <b v="0"/>
    <n v="1"/>
    <b v="0"/>
    <x v="1"/>
    <x v="6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s v="failed"/>
    <x v="1"/>
    <s v="GBP"/>
    <n v="1410987400"/>
    <n v="1408395400"/>
    <b v="0"/>
    <n v="7"/>
    <b v="0"/>
    <x v="1"/>
    <x v="6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x v="0"/>
    <s v="USD"/>
    <n v="1409846874"/>
    <n v="1407254874"/>
    <b v="0"/>
    <n v="2"/>
    <b v="0"/>
    <x v="1"/>
    <x v="6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s v="failed"/>
    <x v="1"/>
    <s v="GBP"/>
    <n v="1475877108"/>
    <n v="1473285108"/>
    <b v="0"/>
    <n v="4"/>
    <b v="0"/>
    <x v="1"/>
    <x v="6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s v="failed"/>
    <x v="0"/>
    <s v="USD"/>
    <n v="1460737680"/>
    <n v="1455725596"/>
    <b v="0"/>
    <n v="4"/>
    <b v="0"/>
    <x v="1"/>
    <x v="6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s v="failed"/>
    <x v="0"/>
    <s v="USD"/>
    <n v="1427168099"/>
    <n v="1424579699"/>
    <b v="0"/>
    <n v="3"/>
    <b v="0"/>
    <x v="1"/>
    <x v="6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s v="failed"/>
    <x v="0"/>
    <s v="USD"/>
    <n v="1414360358"/>
    <n v="1409176358"/>
    <b v="0"/>
    <n v="2"/>
    <b v="0"/>
    <x v="1"/>
    <x v="6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s v="failed"/>
    <x v="0"/>
    <s v="USD"/>
    <n v="1422759240"/>
    <n v="1418824867"/>
    <b v="0"/>
    <n v="197"/>
    <b v="0"/>
    <x v="1"/>
    <x v="6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s v="failed"/>
    <x v="0"/>
    <s v="USD"/>
    <n v="1458860363"/>
    <n v="1454975963"/>
    <b v="0"/>
    <n v="0"/>
    <b v="0"/>
    <x v="1"/>
    <x v="6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x v="0"/>
    <s v="USD"/>
    <n v="1441037097"/>
    <n v="1438445097"/>
    <b v="0"/>
    <n v="1"/>
    <b v="0"/>
    <x v="1"/>
    <x v="6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x v="6"/>
    <s v="EUR"/>
    <n v="1437889336"/>
    <n v="1432705336"/>
    <b v="0"/>
    <n v="4"/>
    <b v="0"/>
    <x v="1"/>
    <x v="6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s v="failed"/>
    <x v="0"/>
    <s v="USD"/>
    <n v="1449247439"/>
    <n v="1444059839"/>
    <b v="0"/>
    <n v="0"/>
    <b v="0"/>
    <x v="1"/>
    <x v="6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x v="0"/>
    <s v="USD"/>
    <n v="1487811600"/>
    <n v="1486077481"/>
    <b v="0"/>
    <n v="7"/>
    <b v="0"/>
    <x v="1"/>
    <x v="6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x v="0"/>
    <s v="USD"/>
    <n v="1402007500"/>
    <n v="1399415500"/>
    <b v="0"/>
    <n v="11"/>
    <b v="0"/>
    <x v="1"/>
    <x v="6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s v="failed"/>
    <x v="0"/>
    <s v="USD"/>
    <n v="1450053370"/>
    <n v="1447461370"/>
    <b v="0"/>
    <n v="0"/>
    <b v="0"/>
    <x v="1"/>
    <x v="6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s v="failed"/>
    <x v="0"/>
    <s v="USD"/>
    <n v="1454525340"/>
    <n v="1452008599"/>
    <b v="0"/>
    <n v="6"/>
    <b v="0"/>
    <x v="1"/>
    <x v="6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x v="0"/>
    <s v="USD"/>
    <n v="1418914964"/>
    <n v="1414591364"/>
    <b v="0"/>
    <n v="0"/>
    <b v="0"/>
    <x v="1"/>
    <x v="6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x v="0"/>
    <s v="USD"/>
    <n v="1450211116"/>
    <n v="1445023516"/>
    <b v="0"/>
    <n v="7"/>
    <b v="0"/>
    <x v="1"/>
    <x v="6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x v="1"/>
    <s v="GBP"/>
    <n v="1475398800"/>
    <n v="1472711224"/>
    <b v="0"/>
    <n v="94"/>
    <b v="0"/>
    <x v="1"/>
    <x v="6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x v="0"/>
    <s v="USD"/>
    <n v="1428097450"/>
    <n v="1425509050"/>
    <b v="0"/>
    <n v="2"/>
    <b v="0"/>
    <x v="1"/>
    <x v="6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s v="failed"/>
    <x v="0"/>
    <s v="USD"/>
    <n v="1413925887"/>
    <n v="1411333887"/>
    <b v="0"/>
    <n v="25"/>
    <b v="0"/>
    <x v="1"/>
    <x v="6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x v="0"/>
    <s v="USD"/>
    <n v="1404253800"/>
    <n v="1402784964"/>
    <b v="0"/>
    <n v="17"/>
    <b v="0"/>
    <x v="1"/>
    <x v="6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x v="0"/>
    <s v="USD"/>
    <n v="1464099900"/>
    <n v="1462585315"/>
    <b v="0"/>
    <n v="2"/>
    <b v="0"/>
    <x v="1"/>
    <x v="6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x v="0"/>
    <s v="USD"/>
    <n v="1413573010"/>
    <n v="1408389010"/>
    <b v="0"/>
    <n v="4"/>
    <b v="0"/>
    <x v="1"/>
    <x v="6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s v="failed"/>
    <x v="0"/>
    <s v="USD"/>
    <n v="1448949540"/>
    <n v="1446048367"/>
    <b v="0"/>
    <n v="5"/>
    <b v="0"/>
    <x v="1"/>
    <x v="6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s v="failed"/>
    <x v="0"/>
    <s v="USD"/>
    <n v="1437188400"/>
    <n v="1432100004"/>
    <b v="0"/>
    <n v="2"/>
    <b v="0"/>
    <x v="1"/>
    <x v="6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s v="failed"/>
    <x v="1"/>
    <s v="GBP"/>
    <n v="1473160954"/>
    <n v="1467976954"/>
    <b v="0"/>
    <n v="2"/>
    <b v="0"/>
    <x v="1"/>
    <x v="6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s v="failed"/>
    <x v="0"/>
    <s v="USD"/>
    <n v="1421781360"/>
    <n v="1419213664"/>
    <b v="0"/>
    <n v="3"/>
    <b v="0"/>
    <x v="1"/>
    <x v="6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s v="failed"/>
    <x v="5"/>
    <s v="CAD"/>
    <n v="1416524325"/>
    <n v="1415228325"/>
    <b v="0"/>
    <n v="0"/>
    <b v="0"/>
    <x v="1"/>
    <x v="6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x v="0"/>
    <s v="USD"/>
    <n v="1428642000"/>
    <n v="1426050982"/>
    <b v="0"/>
    <n v="4"/>
    <b v="0"/>
    <x v="1"/>
    <x v="6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s v="failed"/>
    <x v="2"/>
    <s v="AUD"/>
    <n v="1408596589"/>
    <n v="1406004589"/>
    <b v="0"/>
    <n v="1"/>
    <b v="0"/>
    <x v="1"/>
    <x v="6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x v="0"/>
    <s v="USD"/>
    <n v="1413992210"/>
    <n v="1411400210"/>
    <b v="0"/>
    <n v="12"/>
    <b v="0"/>
    <x v="1"/>
    <x v="6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x v="0"/>
    <s v="USD"/>
    <n v="1420938000"/>
    <n v="1418862743"/>
    <b v="0"/>
    <n v="4"/>
    <b v="0"/>
    <x v="1"/>
    <x v="6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s v="failed"/>
    <x v="1"/>
    <s v="GBP"/>
    <n v="1460373187"/>
    <n v="1457352787"/>
    <b v="0"/>
    <n v="91"/>
    <b v="0"/>
    <x v="1"/>
    <x v="6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x v="0"/>
    <s v="USD"/>
    <n v="1436914815"/>
    <n v="1434322815"/>
    <b v="0"/>
    <n v="1"/>
    <b v="0"/>
    <x v="1"/>
    <x v="6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x v="0"/>
    <s v="USD"/>
    <n v="1414077391"/>
    <n v="1411485391"/>
    <b v="0"/>
    <n v="1"/>
    <b v="0"/>
    <x v="1"/>
    <x v="6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s v="failed"/>
    <x v="0"/>
    <s v="USD"/>
    <n v="1399618380"/>
    <n v="1399058797"/>
    <b v="0"/>
    <n v="0"/>
    <b v="0"/>
    <x v="1"/>
    <x v="6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x v="0"/>
    <s v="USD"/>
    <n v="1413234316"/>
    <n v="1408050316"/>
    <b v="0"/>
    <n v="13"/>
    <b v="0"/>
    <x v="1"/>
    <x v="6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x v="1"/>
    <s v="GBP"/>
    <n v="1416081600"/>
    <n v="1413477228"/>
    <b v="0"/>
    <n v="2"/>
    <b v="0"/>
    <x v="1"/>
    <x v="6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x v="0"/>
    <s v="USD"/>
    <n v="1475294400"/>
    <n v="1472674285"/>
    <b v="0"/>
    <n v="0"/>
    <b v="0"/>
    <x v="1"/>
    <x v="6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x v="1"/>
    <s v="GBP"/>
    <n v="1403192031"/>
    <n v="1400600031"/>
    <b v="0"/>
    <n v="21"/>
    <b v="0"/>
    <x v="1"/>
    <x v="6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s v="failed"/>
    <x v="0"/>
    <s v="USD"/>
    <n v="1467575940"/>
    <n v="1465856639"/>
    <b v="0"/>
    <n v="9"/>
    <b v="0"/>
    <x v="1"/>
    <x v="6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x v="1"/>
    <s v="GBP"/>
    <n v="1448492400"/>
    <n v="1446506080"/>
    <b v="0"/>
    <n v="6"/>
    <b v="0"/>
    <x v="1"/>
    <x v="6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s v="failed"/>
    <x v="0"/>
    <s v="USD"/>
    <n v="1459483140"/>
    <n v="1458178044"/>
    <b v="0"/>
    <n v="4"/>
    <b v="0"/>
    <x v="1"/>
    <x v="6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s v="failed"/>
    <x v="5"/>
    <s v="CAD"/>
    <n v="1410836400"/>
    <n v="1408116152"/>
    <b v="0"/>
    <n v="7"/>
    <b v="0"/>
    <x v="1"/>
    <x v="6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x v="5"/>
    <s v="CAD"/>
    <n v="1403539200"/>
    <n v="1400604056"/>
    <b v="0"/>
    <n v="5"/>
    <b v="0"/>
    <x v="1"/>
    <x v="6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s v="failed"/>
    <x v="0"/>
    <s v="USD"/>
    <n v="1461205423"/>
    <n v="1456025023"/>
    <b v="0"/>
    <n v="0"/>
    <b v="0"/>
    <x v="1"/>
    <x v="6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x v="0"/>
    <s v="USD"/>
    <n v="1467481468"/>
    <n v="1464889468"/>
    <b v="0"/>
    <n v="3"/>
    <b v="0"/>
    <x v="1"/>
    <x v="6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x v="1"/>
    <s v="GBP"/>
    <n v="1403886084"/>
    <n v="1401294084"/>
    <b v="0"/>
    <n v="9"/>
    <b v="0"/>
    <x v="1"/>
    <x v="6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x v="2"/>
    <s v="AUD"/>
    <n v="1430316426"/>
    <n v="1427724426"/>
    <b v="0"/>
    <n v="6"/>
    <b v="0"/>
    <x v="1"/>
    <x v="6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s v="failed"/>
    <x v="0"/>
    <s v="USD"/>
    <n v="1407883811"/>
    <n v="1405291811"/>
    <b v="0"/>
    <n v="4"/>
    <b v="0"/>
    <x v="1"/>
    <x v="6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x v="0"/>
    <s v="USD"/>
    <n v="1463619388"/>
    <n v="1461027388"/>
    <b v="0"/>
    <n v="1"/>
    <b v="0"/>
    <x v="1"/>
    <x v="6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x v="0"/>
    <s v="USD"/>
    <n v="1443408550"/>
    <n v="1439952550"/>
    <b v="0"/>
    <n v="17"/>
    <b v="0"/>
    <x v="1"/>
    <x v="6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s v="failed"/>
    <x v="0"/>
    <s v="USD"/>
    <n v="1484348700"/>
    <n v="1481756855"/>
    <b v="0"/>
    <n v="1"/>
    <b v="0"/>
    <x v="1"/>
    <x v="6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s v="failed"/>
    <x v="1"/>
    <s v="GBP"/>
    <n v="1425124800"/>
    <n v="1421596356"/>
    <b v="0"/>
    <n v="13"/>
    <b v="0"/>
    <x v="1"/>
    <x v="6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s v="failed"/>
    <x v="0"/>
    <s v="USD"/>
    <n v="1425178800"/>
    <n v="1422374420"/>
    <b v="0"/>
    <n v="6"/>
    <b v="0"/>
    <x v="1"/>
    <x v="6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s v="failed"/>
    <x v="14"/>
    <s v="MXN"/>
    <n v="1482779931"/>
    <n v="1480187931"/>
    <b v="0"/>
    <n v="0"/>
    <b v="0"/>
    <x v="1"/>
    <x v="6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x v="1"/>
    <s v="GBP"/>
    <n v="1408646111"/>
    <n v="1403462111"/>
    <b v="0"/>
    <n v="2"/>
    <b v="0"/>
    <x v="1"/>
    <x v="6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x v="0"/>
    <s v="USD"/>
    <n v="1431144000"/>
    <n v="1426407426"/>
    <b v="0"/>
    <n v="2"/>
    <b v="0"/>
    <x v="1"/>
    <x v="6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x v="1"/>
    <s v="GBP"/>
    <n v="1446732975"/>
    <n v="1444137375"/>
    <b v="0"/>
    <n v="21"/>
    <b v="0"/>
    <x v="1"/>
    <x v="6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x v="1"/>
    <s v="GBP"/>
    <n v="1404149280"/>
    <n v="1400547969"/>
    <b v="0"/>
    <n v="13"/>
    <b v="0"/>
    <x v="1"/>
    <x v="6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s v="failed"/>
    <x v="0"/>
    <s v="USD"/>
    <n v="1413921060"/>
    <n v="1411499149"/>
    <b v="0"/>
    <n v="0"/>
    <b v="0"/>
    <x v="1"/>
    <x v="6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x v="0"/>
    <s v="USD"/>
    <n v="1482339794"/>
    <n v="1479747794"/>
    <b v="0"/>
    <n v="6"/>
    <b v="0"/>
    <x v="1"/>
    <x v="6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s v="failed"/>
    <x v="1"/>
    <s v="GBP"/>
    <n v="1485543242"/>
    <n v="1482951242"/>
    <b v="0"/>
    <n v="0"/>
    <b v="0"/>
    <x v="1"/>
    <x v="6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x v="0"/>
    <s v="USD"/>
    <n v="1466375521"/>
    <n v="1463783521"/>
    <b v="0"/>
    <n v="1"/>
    <b v="0"/>
    <x v="1"/>
    <x v="6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s v="failed"/>
    <x v="0"/>
    <s v="USD"/>
    <n v="1465930440"/>
    <n v="1463849116"/>
    <b v="0"/>
    <n v="0"/>
    <b v="0"/>
    <x v="1"/>
    <x v="6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x v="0"/>
    <s v="USD"/>
    <n v="1425819425"/>
    <n v="1423231025"/>
    <b v="0"/>
    <n v="12"/>
    <b v="0"/>
    <x v="1"/>
    <x v="6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x v="0"/>
    <s v="USD"/>
    <n v="1447542000"/>
    <n v="1446179553"/>
    <b v="0"/>
    <n v="2"/>
    <b v="0"/>
    <x v="1"/>
    <x v="6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x v="0"/>
    <s v="USD"/>
    <n v="1452795416"/>
    <n v="1450203416"/>
    <b v="0"/>
    <n v="6"/>
    <b v="0"/>
    <x v="1"/>
    <x v="6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x v="13"/>
    <s v="EUR"/>
    <n v="1476008906"/>
    <n v="1473416906"/>
    <b v="0"/>
    <n v="1"/>
    <b v="0"/>
    <x v="1"/>
    <x v="6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x v="0"/>
    <s v="USD"/>
    <n v="1427169540"/>
    <n v="1424701775"/>
    <b v="0"/>
    <n v="1"/>
    <b v="0"/>
    <x v="1"/>
    <x v="6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x v="0"/>
    <s v="USD"/>
    <n v="1448078400"/>
    <n v="1445985299"/>
    <b v="0"/>
    <n v="5"/>
    <b v="0"/>
    <x v="1"/>
    <x v="6"/>
    <n v="5"/>
    <n v="9.4"/>
    <x v="4086"/>
    <d v="2015-11-21T04:00:00"/>
  </r>
  <r>
    <n v="4087"/>
    <s v="Stage Production &quot;The Nail Shop&quot;"/>
    <s v="Comedy Stage Play"/>
    <n v="9600"/>
    <n v="0"/>
    <s v="failed"/>
    <x v="0"/>
    <s v="USD"/>
    <n v="1468777786"/>
    <n v="1466185786"/>
    <b v="0"/>
    <n v="0"/>
    <b v="0"/>
    <x v="1"/>
    <x v="6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x v="1"/>
    <s v="GBP"/>
    <n v="1421403960"/>
    <n v="1418827324"/>
    <b v="0"/>
    <n v="3"/>
    <b v="0"/>
    <x v="1"/>
    <x v="6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x v="0"/>
    <s v="USD"/>
    <n v="1433093700"/>
    <n v="1430242488"/>
    <b v="0"/>
    <n v="8"/>
    <b v="0"/>
    <x v="1"/>
    <x v="6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s v="failed"/>
    <x v="0"/>
    <s v="USD"/>
    <n v="1438959600"/>
    <n v="1437754137"/>
    <b v="0"/>
    <n v="3"/>
    <b v="0"/>
    <x v="1"/>
    <x v="6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x v="0"/>
    <s v="USD"/>
    <n v="1421410151"/>
    <n v="1418818151"/>
    <b v="0"/>
    <n v="8"/>
    <b v="0"/>
    <x v="1"/>
    <x v="6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s v="failed"/>
    <x v="0"/>
    <s v="USD"/>
    <n v="1428205247"/>
    <n v="1423024847"/>
    <b v="0"/>
    <n v="1"/>
    <b v="0"/>
    <x v="1"/>
    <x v="6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x v="1"/>
    <s v="GBP"/>
    <n v="1440272093"/>
    <n v="1435088093"/>
    <b v="0"/>
    <n v="4"/>
    <b v="0"/>
    <x v="1"/>
    <x v="6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x v="0"/>
    <s v="USD"/>
    <n v="1413953940"/>
    <n v="1410141900"/>
    <b v="0"/>
    <n v="8"/>
    <b v="0"/>
    <x v="1"/>
    <x v="6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s v="failed"/>
    <x v="14"/>
    <s v="MXN"/>
    <n v="1482108350"/>
    <n v="1479516350"/>
    <b v="0"/>
    <n v="1"/>
    <b v="0"/>
    <x v="1"/>
    <x v="6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x v="1"/>
    <s v="GBP"/>
    <n v="1488271860"/>
    <n v="1484484219"/>
    <b v="0"/>
    <n v="5"/>
    <b v="0"/>
    <x v="1"/>
    <x v="6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x v="1"/>
    <s v="GBP"/>
    <n v="1454284500"/>
    <n v="1449431237"/>
    <b v="0"/>
    <n v="0"/>
    <b v="0"/>
    <x v="1"/>
    <x v="6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s v="failed"/>
    <x v="0"/>
    <s v="USD"/>
    <n v="1465060797"/>
    <n v="1462468797"/>
    <b v="0"/>
    <n v="0"/>
    <b v="0"/>
    <x v="1"/>
    <x v="6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x v="0"/>
    <s v="USD"/>
    <n v="1472847873"/>
    <n v="1468959873"/>
    <b v="0"/>
    <n v="1"/>
    <b v="0"/>
    <x v="1"/>
    <x v="6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s v="failed"/>
    <x v="0"/>
    <s v="USD"/>
    <n v="1414205990"/>
    <n v="1413341990"/>
    <b v="0"/>
    <n v="0"/>
    <b v="0"/>
    <x v="1"/>
    <x v="6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x v="0"/>
    <s v="USD"/>
    <n v="1485380482"/>
    <n v="1482788482"/>
    <b v="0"/>
    <n v="0"/>
    <b v="0"/>
    <x v="1"/>
    <x v="6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s v="failed"/>
    <x v="0"/>
    <s v="USD"/>
    <n v="1463343673"/>
    <n v="1460751673"/>
    <b v="0"/>
    <n v="6"/>
    <b v="0"/>
    <x v="1"/>
    <x v="6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s v="failed"/>
    <x v="0"/>
    <s v="USD"/>
    <n v="1440613920"/>
    <n v="1435953566"/>
    <b v="0"/>
    <n v="6"/>
    <b v="0"/>
    <x v="1"/>
    <x v="6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x v="2"/>
    <s v="AUD"/>
    <n v="1477550434"/>
    <n v="1474958434"/>
    <b v="0"/>
    <n v="14"/>
    <b v="0"/>
    <x v="1"/>
    <x v="6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x v="14"/>
    <s v="MXN"/>
    <n v="1482711309"/>
    <n v="1479860109"/>
    <b v="0"/>
    <n v="6"/>
    <b v="0"/>
    <x v="1"/>
    <x v="6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x v="0"/>
    <s v="USD"/>
    <n v="1427936400"/>
    <n v="1424221866"/>
    <b v="0"/>
    <n v="33"/>
    <b v="0"/>
    <x v="1"/>
    <x v="6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s v="failed"/>
    <x v="0"/>
    <s v="USD"/>
    <n v="1411596001"/>
    <n v="1409608801"/>
    <b v="0"/>
    <n v="4"/>
    <b v="0"/>
    <x v="1"/>
    <x v="6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x v="0"/>
    <s v="USD"/>
    <n v="1488517200"/>
    <n v="1485909937"/>
    <b v="0"/>
    <n v="1"/>
    <b v="0"/>
    <x v="1"/>
    <x v="6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s v="failed"/>
    <x v="1"/>
    <s v="GBP"/>
    <n v="1448805404"/>
    <n v="1446209804"/>
    <b v="0"/>
    <n v="0"/>
    <b v="0"/>
    <x v="1"/>
    <x v="6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x v="1"/>
    <s v="GBP"/>
    <n v="1469113351"/>
    <n v="1463929351"/>
    <b v="0"/>
    <n v="6"/>
    <b v="0"/>
    <x v="1"/>
    <x v="6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s v="failed"/>
    <x v="0"/>
    <s v="USD"/>
    <n v="1424747740"/>
    <n v="1422155740"/>
    <b v="0"/>
    <n v="6"/>
    <b v="0"/>
    <x v="1"/>
    <x v="6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x v="17"/>
    <s v="EUR"/>
    <n v="1456617600"/>
    <n v="1454280186"/>
    <b v="0"/>
    <n v="1"/>
    <b v="0"/>
    <x v="1"/>
    <x v="6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x v="0"/>
    <s v="USD"/>
    <n v="1452234840"/>
    <n v="1450619123"/>
    <b v="0"/>
    <n v="3"/>
    <b v="0"/>
    <x v="1"/>
    <x v="6"/>
    <n v="0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0B6381-7CFC-46E5-945B-8D5D77D738C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6" hier="-1"/>
  </pageFields>
  <dataFields count="1">
    <dataField name="Count of outcomes" fld="5" subtotal="count" baseField="0" baseItem="0"/>
  </dataFields>
  <chartFormats count="5">
    <chartFormat chart="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4CB375-E93E-4014-B5D3-548949E86F15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B6" firstHeaderRow="1" firstDataRow="1" firstDataCol="1" rowPageCount="2" colPageCount="1"/>
  <pivotFields count="21">
    <pivotField showAll="0"/>
    <pivotField showAll="0"/>
    <pivotField showAll="0"/>
    <pivotField numFmtId="44" showAll="0"/>
    <pivotField numFmtId="164"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  <pivotField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2">
    <i>
      <x v="24"/>
    </i>
    <i t="grand">
      <x/>
    </i>
  </rowItems>
  <colItems count="1">
    <i/>
  </colItems>
  <pageFields count="2">
    <pageField fld="13" item="8" hier="-1"/>
    <pageField fld="6" hier="-1"/>
  </pageFields>
  <dataFields count="1">
    <dataField name="Count of Date Created Conversion" fld="17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3E80AB-7A34-4245-807F-8DE6AEB0A788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953B0-0889-479C-9012-0A9D7F1D99F6}">
  <dimension ref="A1:F47"/>
  <sheetViews>
    <sheetView workbookViewId="0">
      <selection activeCell="A9" sqref="A5:A4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8316</v>
      </c>
      <c r="B1" t="s">
        <v>8320</v>
      </c>
    </row>
    <row r="2" spans="1:6" x14ac:dyDescent="0.35">
      <c r="A2" s="11" t="s">
        <v>8222</v>
      </c>
      <c r="B2" t="s">
        <v>8320</v>
      </c>
    </row>
    <row r="4" spans="1:6" x14ac:dyDescent="0.35">
      <c r="A4" s="11" t="s">
        <v>8321</v>
      </c>
      <c r="B4" s="11" t="s">
        <v>8322</v>
      </c>
    </row>
    <row r="5" spans="1:6" x14ac:dyDescent="0.35">
      <c r="A5" s="11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35">
      <c r="A6" s="12" t="s">
        <v>8272</v>
      </c>
      <c r="B6" s="13"/>
      <c r="C6" s="13">
        <v>100</v>
      </c>
      <c r="D6" s="13"/>
      <c r="E6" s="13"/>
      <c r="F6" s="13">
        <v>100</v>
      </c>
    </row>
    <row r="7" spans="1:6" x14ac:dyDescent="0.35">
      <c r="A7" s="12" t="s">
        <v>8300</v>
      </c>
      <c r="B7" s="13">
        <v>20</v>
      </c>
      <c r="C7" s="13"/>
      <c r="D7" s="13"/>
      <c r="E7" s="13"/>
      <c r="F7" s="13">
        <v>20</v>
      </c>
    </row>
    <row r="8" spans="1:6" x14ac:dyDescent="0.35">
      <c r="A8" s="12" t="s">
        <v>8288</v>
      </c>
      <c r="B8" s="13">
        <v>24</v>
      </c>
      <c r="C8" s="13"/>
      <c r="D8" s="13"/>
      <c r="E8" s="13"/>
      <c r="F8" s="13">
        <v>24</v>
      </c>
    </row>
    <row r="9" spans="1:6" x14ac:dyDescent="0.35">
      <c r="A9" s="12" t="s">
        <v>8314</v>
      </c>
      <c r="B9" s="13"/>
      <c r="C9" s="13">
        <v>40</v>
      </c>
      <c r="D9" s="13"/>
      <c r="E9" s="13"/>
      <c r="F9" s="13">
        <v>40</v>
      </c>
    </row>
    <row r="10" spans="1:6" x14ac:dyDescent="0.35">
      <c r="A10" s="12" t="s">
        <v>8310</v>
      </c>
      <c r="B10" s="13"/>
      <c r="C10" s="13"/>
      <c r="D10" s="13"/>
      <c r="E10" s="13">
        <v>40</v>
      </c>
      <c r="F10" s="13">
        <v>40</v>
      </c>
    </row>
    <row r="11" spans="1:6" x14ac:dyDescent="0.35">
      <c r="A11" s="12" t="s">
        <v>8271</v>
      </c>
      <c r="B11" s="13"/>
      <c r="C11" s="13"/>
      <c r="D11" s="13"/>
      <c r="E11" s="13">
        <v>180</v>
      </c>
      <c r="F11" s="13">
        <v>180</v>
      </c>
    </row>
    <row r="12" spans="1:6" x14ac:dyDescent="0.35">
      <c r="A12" s="12" t="s">
        <v>8270</v>
      </c>
      <c r="B12" s="13"/>
      <c r="C12" s="13">
        <v>80</v>
      </c>
      <c r="D12" s="13"/>
      <c r="E12" s="13"/>
      <c r="F12" s="13">
        <v>80</v>
      </c>
    </row>
    <row r="13" spans="1:6" x14ac:dyDescent="0.35">
      <c r="A13" s="12" t="s">
        <v>8286</v>
      </c>
      <c r="B13" s="13"/>
      <c r="C13" s="13"/>
      <c r="D13" s="13"/>
      <c r="E13" s="13">
        <v>40</v>
      </c>
      <c r="F13" s="13">
        <v>40</v>
      </c>
    </row>
    <row r="14" spans="1:6" x14ac:dyDescent="0.35">
      <c r="A14" s="12" t="s">
        <v>8303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35">
      <c r="A15" s="12" t="s">
        <v>8280</v>
      </c>
      <c r="B15" s="13"/>
      <c r="C15" s="13">
        <v>40</v>
      </c>
      <c r="D15" s="13"/>
      <c r="E15" s="13"/>
      <c r="F15" s="13">
        <v>40</v>
      </c>
    </row>
    <row r="16" spans="1:6" x14ac:dyDescent="0.35">
      <c r="A16" s="12" t="s">
        <v>8293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35">
      <c r="A17" s="12" t="s">
        <v>8304</v>
      </c>
      <c r="B17" s="13"/>
      <c r="C17" s="13">
        <v>20</v>
      </c>
      <c r="D17" s="13"/>
      <c r="E17" s="13"/>
      <c r="F17" s="13">
        <v>20</v>
      </c>
    </row>
    <row r="18" spans="1:6" x14ac:dyDescent="0.35">
      <c r="A18" s="12" t="s">
        <v>8305</v>
      </c>
      <c r="B18" s="13"/>
      <c r="C18" s="13"/>
      <c r="D18" s="13"/>
      <c r="E18" s="13">
        <v>140</v>
      </c>
      <c r="F18" s="13">
        <v>140</v>
      </c>
    </row>
    <row r="19" spans="1:6" x14ac:dyDescent="0.35">
      <c r="A19" s="12" t="s">
        <v>8285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35">
      <c r="A20" s="12" t="s">
        <v>8284</v>
      </c>
      <c r="B20" s="13"/>
      <c r="C20" s="13">
        <v>60</v>
      </c>
      <c r="D20" s="13"/>
      <c r="E20" s="13"/>
      <c r="F20" s="13">
        <v>60</v>
      </c>
    </row>
    <row r="21" spans="1:6" x14ac:dyDescent="0.35">
      <c r="A21" s="12" t="s">
        <v>8312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35">
      <c r="A22" s="12" t="s">
        <v>8283</v>
      </c>
      <c r="B22" s="13"/>
      <c r="C22" s="13"/>
      <c r="D22" s="13"/>
      <c r="E22" s="13">
        <v>20</v>
      </c>
      <c r="F22" s="13">
        <v>20</v>
      </c>
    </row>
    <row r="23" spans="1:6" x14ac:dyDescent="0.35">
      <c r="A23" s="12" t="s">
        <v>8291</v>
      </c>
      <c r="B23" s="13"/>
      <c r="C23" s="13">
        <v>40</v>
      </c>
      <c r="D23" s="13"/>
      <c r="E23" s="13"/>
      <c r="F23" s="13">
        <v>40</v>
      </c>
    </row>
    <row r="24" spans="1:6" x14ac:dyDescent="0.35">
      <c r="A24" s="12" t="s">
        <v>8315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35">
      <c r="A25" s="12" t="s">
        <v>8299</v>
      </c>
      <c r="B25" s="13"/>
      <c r="C25" s="13">
        <v>20</v>
      </c>
      <c r="D25" s="13"/>
      <c r="E25" s="13"/>
      <c r="F25" s="13">
        <v>20</v>
      </c>
    </row>
    <row r="26" spans="1:6" x14ac:dyDescent="0.35">
      <c r="A26" s="12" t="s">
        <v>8279</v>
      </c>
      <c r="B26" s="13"/>
      <c r="C26" s="13"/>
      <c r="D26" s="13"/>
      <c r="E26" s="13">
        <v>60</v>
      </c>
      <c r="F26" s="13">
        <v>60</v>
      </c>
    </row>
    <row r="27" spans="1:6" x14ac:dyDescent="0.35">
      <c r="A27" s="12" t="s">
        <v>8306</v>
      </c>
      <c r="B27" s="13"/>
      <c r="C27" s="13">
        <v>20</v>
      </c>
      <c r="D27" s="13"/>
      <c r="E27" s="13"/>
      <c r="F27" s="13">
        <v>20</v>
      </c>
    </row>
    <row r="28" spans="1:6" x14ac:dyDescent="0.35">
      <c r="A28" s="12" t="s">
        <v>8295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35">
      <c r="A29" s="12" t="s">
        <v>8301</v>
      </c>
      <c r="B29" s="13"/>
      <c r="C29" s="13">
        <v>20</v>
      </c>
      <c r="D29" s="13"/>
      <c r="E29" s="13"/>
      <c r="F29" s="13">
        <v>20</v>
      </c>
    </row>
    <row r="30" spans="1:6" x14ac:dyDescent="0.35">
      <c r="A30" s="12" t="s">
        <v>8274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35">
      <c r="A31" s="12" t="s">
        <v>8302</v>
      </c>
      <c r="B31" s="13"/>
      <c r="C31" s="13"/>
      <c r="D31" s="13"/>
      <c r="E31" s="13">
        <v>40</v>
      </c>
      <c r="F31" s="13">
        <v>40</v>
      </c>
    </row>
    <row r="32" spans="1:6" x14ac:dyDescent="0.35">
      <c r="A32" s="12" t="s">
        <v>8298</v>
      </c>
      <c r="B32" s="13"/>
      <c r="C32" s="13"/>
      <c r="D32" s="13"/>
      <c r="E32" s="13">
        <v>20</v>
      </c>
      <c r="F32" s="13">
        <v>20</v>
      </c>
    </row>
    <row r="33" spans="1:6" x14ac:dyDescent="0.35">
      <c r="A33" s="12" t="s">
        <v>8309</v>
      </c>
      <c r="B33" s="13"/>
      <c r="C33" s="13">
        <v>20</v>
      </c>
      <c r="D33" s="13"/>
      <c r="E33" s="13"/>
      <c r="F33" s="13">
        <v>20</v>
      </c>
    </row>
    <row r="34" spans="1:6" x14ac:dyDescent="0.35">
      <c r="A34" s="12" t="s">
        <v>8282</v>
      </c>
      <c r="B34" s="13"/>
      <c r="C34" s="13"/>
      <c r="D34" s="13"/>
      <c r="E34" s="13">
        <v>260</v>
      </c>
      <c r="F34" s="13">
        <v>260</v>
      </c>
    </row>
    <row r="35" spans="1:6" x14ac:dyDescent="0.35">
      <c r="A35" s="12" t="s">
        <v>8269</v>
      </c>
      <c r="B35" s="13">
        <v>40</v>
      </c>
      <c r="C35" s="13"/>
      <c r="D35" s="13"/>
      <c r="E35" s="13"/>
      <c r="F35" s="13">
        <v>40</v>
      </c>
    </row>
    <row r="36" spans="1:6" x14ac:dyDescent="0.35">
      <c r="A36" s="12" t="s">
        <v>8268</v>
      </c>
      <c r="B36" s="13"/>
      <c r="C36" s="13"/>
      <c r="D36" s="13"/>
      <c r="E36" s="13">
        <v>60</v>
      </c>
      <c r="F36" s="13">
        <v>60</v>
      </c>
    </row>
    <row r="37" spans="1:6" x14ac:dyDescent="0.35">
      <c r="A37" s="12" t="s">
        <v>8308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35">
      <c r="A38" s="12" t="s">
        <v>8311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35">
      <c r="A39" s="12" t="s">
        <v>8313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35">
      <c r="A40" s="12" t="s">
        <v>8307</v>
      </c>
      <c r="B40" s="13"/>
      <c r="C40" s="13"/>
      <c r="D40" s="13"/>
      <c r="E40" s="13">
        <v>80</v>
      </c>
      <c r="F40" s="13">
        <v>80</v>
      </c>
    </row>
    <row r="41" spans="1:6" x14ac:dyDescent="0.35">
      <c r="A41" s="12" t="s">
        <v>8267</v>
      </c>
      <c r="B41" s="13"/>
      <c r="C41" s="13"/>
      <c r="D41" s="13"/>
      <c r="E41" s="13">
        <v>60</v>
      </c>
      <c r="F41" s="13">
        <v>60</v>
      </c>
    </row>
    <row r="42" spans="1:6" x14ac:dyDescent="0.35">
      <c r="A42" s="12" t="s">
        <v>8297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35">
      <c r="A43" s="12" t="s">
        <v>8290</v>
      </c>
      <c r="B43" s="13"/>
      <c r="C43" s="13">
        <v>100</v>
      </c>
      <c r="D43" s="13"/>
      <c r="E43" s="13"/>
      <c r="F43" s="13">
        <v>100</v>
      </c>
    </row>
    <row r="44" spans="1:6" x14ac:dyDescent="0.35">
      <c r="A44" s="12" t="s">
        <v>8277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35">
      <c r="A45" s="12" t="s">
        <v>8276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35">
      <c r="A46" s="12" t="s">
        <v>8296</v>
      </c>
      <c r="B46" s="13">
        <v>20</v>
      </c>
      <c r="C46" s="13"/>
      <c r="D46" s="13"/>
      <c r="E46" s="13"/>
      <c r="F46" s="13">
        <v>20</v>
      </c>
    </row>
    <row r="47" spans="1:6" x14ac:dyDescent="0.35">
      <c r="A47" s="12" t="s">
        <v>8319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F0561-419A-4AE6-AE0E-2CD941766077}">
  <dimension ref="A1:B6"/>
  <sheetViews>
    <sheetView workbookViewId="0">
      <selection activeCell="A16" sqref="A16"/>
    </sheetView>
  </sheetViews>
  <sheetFormatPr defaultRowHeight="14.5" x14ac:dyDescent="0.35"/>
  <cols>
    <col min="1" max="1" width="13.90625" bestFit="1" customWidth="1"/>
    <col min="2" max="3" width="29.90625" bestFit="1" customWidth="1"/>
  </cols>
  <sheetData>
    <row r="1" spans="1:2" x14ac:dyDescent="0.35">
      <c r="A1" s="11" t="s">
        <v>8316</v>
      </c>
      <c r="B1" t="s">
        <v>8273</v>
      </c>
    </row>
    <row r="2" spans="1:2" x14ac:dyDescent="0.35">
      <c r="A2" s="11" t="s">
        <v>8222</v>
      </c>
      <c r="B2" t="s">
        <v>8320</v>
      </c>
    </row>
    <row r="4" spans="1:2" x14ac:dyDescent="0.35">
      <c r="A4" s="11" t="s">
        <v>8318</v>
      </c>
      <c r="B4" t="s">
        <v>8325</v>
      </c>
    </row>
    <row r="5" spans="1:2" x14ac:dyDescent="0.35">
      <c r="A5" s="12" t="s">
        <v>8274</v>
      </c>
      <c r="B5" s="13">
        <v>1066</v>
      </c>
    </row>
    <row r="6" spans="1:2" x14ac:dyDescent="0.35">
      <c r="A6" s="12" t="s">
        <v>8319</v>
      </c>
      <c r="B6" s="13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EC3FE-6147-4F91-B5DB-44F42F1E329A}">
  <dimension ref="A1:E18"/>
  <sheetViews>
    <sheetView workbookViewId="0">
      <selection activeCell="F25" sqref="F2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11" t="s">
        <v>8316</v>
      </c>
      <c r="B1" t="s">
        <v>8320</v>
      </c>
    </row>
    <row r="2" spans="1:5" x14ac:dyDescent="0.35">
      <c r="A2" s="11" t="s">
        <v>8341</v>
      </c>
      <c r="B2" t="s">
        <v>8320</v>
      </c>
    </row>
    <row r="4" spans="1:5" x14ac:dyDescent="0.35">
      <c r="A4" s="11" t="s">
        <v>8321</v>
      </c>
      <c r="B4" s="11" t="s">
        <v>8322</v>
      </c>
    </row>
    <row r="5" spans="1:5" x14ac:dyDescent="0.35">
      <c r="A5" s="11" t="s">
        <v>8318</v>
      </c>
      <c r="B5" t="s">
        <v>8219</v>
      </c>
      <c r="C5" t="s">
        <v>8220</v>
      </c>
      <c r="D5" t="s">
        <v>8218</v>
      </c>
      <c r="E5" t="s">
        <v>8319</v>
      </c>
    </row>
    <row r="6" spans="1:5" x14ac:dyDescent="0.35">
      <c r="A6" s="16" t="s">
        <v>8348</v>
      </c>
      <c r="B6" s="13">
        <v>34</v>
      </c>
      <c r="C6" s="13">
        <v>149</v>
      </c>
      <c r="D6" s="13">
        <v>182</v>
      </c>
      <c r="E6" s="13">
        <v>365</v>
      </c>
    </row>
    <row r="7" spans="1:5" x14ac:dyDescent="0.35">
      <c r="A7" s="16" t="s">
        <v>8349</v>
      </c>
      <c r="B7" s="13">
        <v>27</v>
      </c>
      <c r="C7" s="13">
        <v>106</v>
      </c>
      <c r="D7" s="13">
        <v>202</v>
      </c>
      <c r="E7" s="13">
        <v>335</v>
      </c>
    </row>
    <row r="8" spans="1:5" x14ac:dyDescent="0.35">
      <c r="A8" s="16" t="s">
        <v>8350</v>
      </c>
      <c r="B8" s="13">
        <v>28</v>
      </c>
      <c r="C8" s="13">
        <v>108</v>
      </c>
      <c r="D8" s="13">
        <v>180</v>
      </c>
      <c r="E8" s="13">
        <v>316</v>
      </c>
    </row>
    <row r="9" spans="1:5" x14ac:dyDescent="0.35">
      <c r="A9" s="16" t="s">
        <v>8351</v>
      </c>
      <c r="B9" s="13">
        <v>27</v>
      </c>
      <c r="C9" s="13">
        <v>102</v>
      </c>
      <c r="D9" s="13">
        <v>192</v>
      </c>
      <c r="E9" s="13">
        <v>321</v>
      </c>
    </row>
    <row r="10" spans="1:5" x14ac:dyDescent="0.35">
      <c r="A10" s="16" t="s">
        <v>8342</v>
      </c>
      <c r="B10" s="13">
        <v>26</v>
      </c>
      <c r="C10" s="13">
        <v>126</v>
      </c>
      <c r="D10" s="13">
        <v>234</v>
      </c>
      <c r="E10" s="13">
        <v>386</v>
      </c>
    </row>
    <row r="11" spans="1:5" x14ac:dyDescent="0.35">
      <c r="A11" s="16" t="s">
        <v>8352</v>
      </c>
      <c r="B11" s="13">
        <v>27</v>
      </c>
      <c r="C11" s="13">
        <v>147</v>
      </c>
      <c r="D11" s="13">
        <v>211</v>
      </c>
      <c r="E11" s="13">
        <v>385</v>
      </c>
    </row>
    <row r="12" spans="1:5" x14ac:dyDescent="0.35">
      <c r="A12" s="16" t="s">
        <v>8343</v>
      </c>
      <c r="B12" s="13">
        <v>43</v>
      </c>
      <c r="C12" s="13">
        <v>150</v>
      </c>
      <c r="D12" s="13">
        <v>194</v>
      </c>
      <c r="E12" s="13">
        <v>387</v>
      </c>
    </row>
    <row r="13" spans="1:5" x14ac:dyDescent="0.35">
      <c r="A13" s="16" t="s">
        <v>8344</v>
      </c>
      <c r="B13" s="13">
        <v>33</v>
      </c>
      <c r="C13" s="13">
        <v>134</v>
      </c>
      <c r="D13" s="13">
        <v>166</v>
      </c>
      <c r="E13" s="13">
        <v>333</v>
      </c>
    </row>
    <row r="14" spans="1:5" x14ac:dyDescent="0.35">
      <c r="A14" s="16" t="s">
        <v>8345</v>
      </c>
      <c r="B14" s="13">
        <v>24</v>
      </c>
      <c r="C14" s="13">
        <v>127</v>
      </c>
      <c r="D14" s="13">
        <v>147</v>
      </c>
      <c r="E14" s="13">
        <v>298</v>
      </c>
    </row>
    <row r="15" spans="1:5" x14ac:dyDescent="0.35">
      <c r="A15" s="16" t="s">
        <v>8346</v>
      </c>
      <c r="B15" s="13">
        <v>20</v>
      </c>
      <c r="C15" s="13">
        <v>149</v>
      </c>
      <c r="D15" s="13">
        <v>183</v>
      </c>
      <c r="E15" s="13">
        <v>352</v>
      </c>
    </row>
    <row r="16" spans="1:5" x14ac:dyDescent="0.35">
      <c r="A16" s="16" t="s">
        <v>8347</v>
      </c>
      <c r="B16" s="13">
        <v>37</v>
      </c>
      <c r="C16" s="13">
        <v>114</v>
      </c>
      <c r="D16" s="13">
        <v>183</v>
      </c>
      <c r="E16" s="13">
        <v>334</v>
      </c>
    </row>
    <row r="17" spans="1:5" x14ac:dyDescent="0.35">
      <c r="A17" s="16" t="s">
        <v>8353</v>
      </c>
      <c r="B17" s="13">
        <v>23</v>
      </c>
      <c r="C17" s="13">
        <v>118</v>
      </c>
      <c r="D17" s="13">
        <v>111</v>
      </c>
      <c r="E17" s="13">
        <v>252</v>
      </c>
    </row>
    <row r="18" spans="1:5" x14ac:dyDescent="0.35">
      <c r="A18" s="16" t="s">
        <v>8319</v>
      </c>
      <c r="B18" s="13">
        <v>349</v>
      </c>
      <c r="C18" s="13">
        <v>1530</v>
      </c>
      <c r="D18" s="13">
        <v>2185</v>
      </c>
      <c r="E18" s="13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" zoomScale="95" zoomScaleNormal="95" workbookViewId="0">
      <selection activeCell="N8" sqref="N8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5" width="41.1796875" customWidth="1"/>
    <col min="18" max="19" width="10.81640625" style="14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8316</v>
      </c>
      <c r="O1" s="10" t="s">
        <v>8317</v>
      </c>
      <c r="P1" t="s">
        <v>8264</v>
      </c>
      <c r="Q1" t="s">
        <v>8265</v>
      </c>
      <c r="R1" s="14" t="s">
        <v>8323</v>
      </c>
      <c r="S1" s="10" t="s">
        <v>8324</v>
      </c>
      <c r="T1" t="s">
        <v>8341</v>
      </c>
    </row>
    <row r="2" spans="1:20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8266</v>
      </c>
      <c r="O2" t="s">
        <v>8267</v>
      </c>
      <c r="P2">
        <f>ROUND(E2/D2*100,0)</f>
        <v>137</v>
      </c>
      <c r="Q2">
        <f>IFERROR(ROUND(E2/L2,2),0)</f>
        <v>63.92</v>
      </c>
      <c r="R2" s="14">
        <f>(((J2/60)/60)/24)+DATE(1970,1,1)</f>
        <v>42177.007071759261</v>
      </c>
      <c r="S2" s="14">
        <f>(((I2/60)/60)/24)+DATE(1970,1,1)</f>
        <v>42208.125</v>
      </c>
      <c r="T2">
        <f>YEAR(R2)</f>
        <v>2015</v>
      </c>
    </row>
    <row r="3" spans="1:20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8266</v>
      </c>
      <c r="O3" t="s">
        <v>8267</v>
      </c>
      <c r="P3">
        <f t="shared" ref="P3:P66" si="0">ROUND(E3/D3*100,0)</f>
        <v>143</v>
      </c>
      <c r="Q3">
        <f t="shared" ref="Q3:Q66" si="1">IFERROR(ROUND(E3/L3,2),0)</f>
        <v>185.48</v>
      </c>
      <c r="R3" s="14">
        <f t="shared" ref="R3:R66" si="2">(((J3/60)/60)/24)+DATE(1970,1,1)</f>
        <v>42766.600497685184</v>
      </c>
      <c r="S3" s="14">
        <f t="shared" ref="S3:S66" si="3">(((I3/60)/60)/24)+DATE(1970,1,1)</f>
        <v>42796.600497685184</v>
      </c>
      <c r="T3">
        <f t="shared" ref="T3:T66" si="4">YEAR(R3)</f>
        <v>2017</v>
      </c>
    </row>
    <row r="4" spans="1:20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8266</v>
      </c>
      <c r="O4" t="s">
        <v>8267</v>
      </c>
      <c r="P4">
        <f t="shared" si="0"/>
        <v>105</v>
      </c>
      <c r="Q4">
        <f t="shared" si="1"/>
        <v>15</v>
      </c>
      <c r="R4" s="14">
        <f t="shared" si="2"/>
        <v>42405.702349537038</v>
      </c>
      <c r="S4" s="14">
        <f t="shared" si="3"/>
        <v>42415.702349537038</v>
      </c>
      <c r="T4">
        <f t="shared" si="4"/>
        <v>2016</v>
      </c>
    </row>
    <row r="5" spans="1:20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8266</v>
      </c>
      <c r="O5" t="s">
        <v>8267</v>
      </c>
      <c r="P5">
        <f t="shared" si="0"/>
        <v>104</v>
      </c>
      <c r="Q5">
        <f t="shared" si="1"/>
        <v>69.27</v>
      </c>
      <c r="R5" s="14">
        <f t="shared" si="2"/>
        <v>41828.515127314815</v>
      </c>
      <c r="S5" s="14">
        <f t="shared" si="3"/>
        <v>41858.515127314815</v>
      </c>
      <c r="T5">
        <f t="shared" si="4"/>
        <v>2014</v>
      </c>
    </row>
    <row r="6" spans="1:20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8266</v>
      </c>
      <c r="O6" t="s">
        <v>8267</v>
      </c>
      <c r="P6">
        <f t="shared" si="0"/>
        <v>123</v>
      </c>
      <c r="Q6">
        <f t="shared" si="1"/>
        <v>190.55</v>
      </c>
      <c r="R6" s="14">
        <f t="shared" si="2"/>
        <v>42327.834247685183</v>
      </c>
      <c r="S6" s="14">
        <f t="shared" si="3"/>
        <v>42357.834247685183</v>
      </c>
      <c r="T6">
        <f t="shared" si="4"/>
        <v>2015</v>
      </c>
    </row>
    <row r="7" spans="1:20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8266</v>
      </c>
      <c r="O7" t="s">
        <v>8267</v>
      </c>
      <c r="P7">
        <f t="shared" si="0"/>
        <v>110</v>
      </c>
      <c r="Q7">
        <f t="shared" si="1"/>
        <v>93.4</v>
      </c>
      <c r="R7" s="14">
        <f t="shared" si="2"/>
        <v>42563.932951388888</v>
      </c>
      <c r="S7" s="14">
        <f t="shared" si="3"/>
        <v>42580.232638888891</v>
      </c>
      <c r="T7">
        <f t="shared" si="4"/>
        <v>2016</v>
      </c>
    </row>
    <row r="8" spans="1:20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8266</v>
      </c>
      <c r="O8" t="s">
        <v>8267</v>
      </c>
      <c r="P8">
        <f t="shared" si="0"/>
        <v>106</v>
      </c>
      <c r="Q8">
        <f t="shared" si="1"/>
        <v>146.88</v>
      </c>
      <c r="R8" s="14">
        <f t="shared" si="2"/>
        <v>41794.072337962964</v>
      </c>
      <c r="S8" s="14">
        <f t="shared" si="3"/>
        <v>41804.072337962964</v>
      </c>
      <c r="T8">
        <f t="shared" si="4"/>
        <v>2014</v>
      </c>
    </row>
    <row r="9" spans="1:20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8266</v>
      </c>
      <c r="O9" t="s">
        <v>8267</v>
      </c>
      <c r="P9">
        <f t="shared" si="0"/>
        <v>101</v>
      </c>
      <c r="Q9">
        <f t="shared" si="1"/>
        <v>159.82</v>
      </c>
      <c r="R9" s="14">
        <f t="shared" si="2"/>
        <v>42516.047071759262</v>
      </c>
      <c r="S9" s="14">
        <f t="shared" si="3"/>
        <v>42556.047071759262</v>
      </c>
      <c r="T9">
        <f t="shared" si="4"/>
        <v>2016</v>
      </c>
    </row>
    <row r="10" spans="1:20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8266</v>
      </c>
      <c r="O10" t="s">
        <v>8267</v>
      </c>
      <c r="P10">
        <f t="shared" si="0"/>
        <v>100</v>
      </c>
      <c r="Q10">
        <f t="shared" si="1"/>
        <v>291.79000000000002</v>
      </c>
      <c r="R10" s="14">
        <f t="shared" si="2"/>
        <v>42468.94458333333</v>
      </c>
      <c r="S10" s="14">
        <f t="shared" si="3"/>
        <v>42475.875</v>
      </c>
      <c r="T10">
        <f t="shared" si="4"/>
        <v>2016</v>
      </c>
    </row>
    <row r="11" spans="1:20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8266</v>
      </c>
      <c r="O11" t="s">
        <v>8267</v>
      </c>
      <c r="P11">
        <f t="shared" si="0"/>
        <v>126</v>
      </c>
      <c r="Q11">
        <f t="shared" si="1"/>
        <v>31.5</v>
      </c>
      <c r="R11" s="14">
        <f t="shared" si="2"/>
        <v>42447.103518518517</v>
      </c>
      <c r="S11" s="14">
        <f t="shared" si="3"/>
        <v>42477.103518518517</v>
      </c>
      <c r="T11">
        <f t="shared" si="4"/>
        <v>2016</v>
      </c>
    </row>
    <row r="12" spans="1:20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8266</v>
      </c>
      <c r="O12" t="s">
        <v>8267</v>
      </c>
      <c r="P12">
        <f t="shared" si="0"/>
        <v>101</v>
      </c>
      <c r="Q12">
        <f t="shared" si="1"/>
        <v>158.68</v>
      </c>
      <c r="R12" s="14">
        <f t="shared" si="2"/>
        <v>41780.068043981482</v>
      </c>
      <c r="S12" s="14">
        <f t="shared" si="3"/>
        <v>41815.068043981482</v>
      </c>
      <c r="T12">
        <f t="shared" si="4"/>
        <v>2014</v>
      </c>
    </row>
    <row r="13" spans="1:20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8266</v>
      </c>
      <c r="O13" t="s">
        <v>8267</v>
      </c>
      <c r="P13">
        <f t="shared" si="0"/>
        <v>121</v>
      </c>
      <c r="Q13">
        <f t="shared" si="1"/>
        <v>80.33</v>
      </c>
      <c r="R13" s="14">
        <f t="shared" si="2"/>
        <v>42572.778495370367</v>
      </c>
      <c r="S13" s="14">
        <f t="shared" si="3"/>
        <v>42604.125</v>
      </c>
      <c r="T13">
        <f t="shared" si="4"/>
        <v>2016</v>
      </c>
    </row>
    <row r="14" spans="1:20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8266</v>
      </c>
      <c r="O14" t="s">
        <v>8267</v>
      </c>
      <c r="P14">
        <f t="shared" si="0"/>
        <v>165</v>
      </c>
      <c r="Q14">
        <f t="shared" si="1"/>
        <v>59.96</v>
      </c>
      <c r="R14" s="14">
        <f t="shared" si="2"/>
        <v>41791.713252314818</v>
      </c>
      <c r="S14" s="14">
        <f t="shared" si="3"/>
        <v>41836.125</v>
      </c>
      <c r="T14">
        <f t="shared" si="4"/>
        <v>2014</v>
      </c>
    </row>
    <row r="15" spans="1:20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8266</v>
      </c>
      <c r="O15" t="s">
        <v>8267</v>
      </c>
      <c r="P15">
        <f t="shared" si="0"/>
        <v>160</v>
      </c>
      <c r="Q15">
        <f t="shared" si="1"/>
        <v>109.78</v>
      </c>
      <c r="R15" s="14">
        <f t="shared" si="2"/>
        <v>42508.677187499998</v>
      </c>
      <c r="S15" s="14">
        <f t="shared" si="3"/>
        <v>42544.852083333331</v>
      </c>
      <c r="T15">
        <f t="shared" si="4"/>
        <v>2016</v>
      </c>
    </row>
    <row r="16" spans="1:20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8266</v>
      </c>
      <c r="O16" t="s">
        <v>8267</v>
      </c>
      <c r="P16">
        <f t="shared" si="0"/>
        <v>101</v>
      </c>
      <c r="Q16">
        <f t="shared" si="1"/>
        <v>147.71</v>
      </c>
      <c r="R16" s="14">
        <f t="shared" si="2"/>
        <v>41808.02648148148</v>
      </c>
      <c r="S16" s="14">
        <f t="shared" si="3"/>
        <v>41833.582638888889</v>
      </c>
      <c r="T16">
        <f t="shared" si="4"/>
        <v>2014</v>
      </c>
    </row>
    <row r="17" spans="1:20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8266</v>
      </c>
      <c r="O17" t="s">
        <v>8267</v>
      </c>
      <c r="P17">
        <f t="shared" si="0"/>
        <v>107</v>
      </c>
      <c r="Q17">
        <f t="shared" si="1"/>
        <v>21.76</v>
      </c>
      <c r="R17" s="14">
        <f t="shared" si="2"/>
        <v>42256.391875000001</v>
      </c>
      <c r="S17" s="14">
        <f t="shared" si="3"/>
        <v>42274.843055555553</v>
      </c>
      <c r="T17">
        <f t="shared" si="4"/>
        <v>2015</v>
      </c>
    </row>
    <row r="18" spans="1:20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8266</v>
      </c>
      <c r="O18" t="s">
        <v>8267</v>
      </c>
      <c r="P18">
        <f t="shared" si="0"/>
        <v>100</v>
      </c>
      <c r="Q18">
        <f t="shared" si="1"/>
        <v>171.84</v>
      </c>
      <c r="R18" s="14">
        <f t="shared" si="2"/>
        <v>41760.796423611115</v>
      </c>
      <c r="S18" s="14">
        <f t="shared" si="3"/>
        <v>41806.229166666664</v>
      </c>
      <c r="T18">
        <f t="shared" si="4"/>
        <v>2014</v>
      </c>
    </row>
    <row r="19" spans="1:20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8266</v>
      </c>
      <c r="O19" t="s">
        <v>8267</v>
      </c>
      <c r="P19">
        <f t="shared" si="0"/>
        <v>101</v>
      </c>
      <c r="Q19">
        <f t="shared" si="1"/>
        <v>41.94</v>
      </c>
      <c r="R19" s="14">
        <f t="shared" si="2"/>
        <v>41917.731736111113</v>
      </c>
      <c r="S19" s="14">
        <f t="shared" si="3"/>
        <v>41947.773402777777</v>
      </c>
      <c r="T19">
        <f t="shared" si="4"/>
        <v>2014</v>
      </c>
    </row>
    <row r="20" spans="1:20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8266</v>
      </c>
      <c r="O20" t="s">
        <v>8267</v>
      </c>
      <c r="P20">
        <f t="shared" si="0"/>
        <v>106</v>
      </c>
      <c r="Q20">
        <f t="shared" si="1"/>
        <v>93.26</v>
      </c>
      <c r="R20" s="14">
        <f t="shared" si="2"/>
        <v>41869.542314814818</v>
      </c>
      <c r="S20" s="14">
        <f t="shared" si="3"/>
        <v>41899.542314814818</v>
      </c>
      <c r="T20">
        <f t="shared" si="4"/>
        <v>2014</v>
      </c>
    </row>
    <row r="21" spans="1:20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8266</v>
      </c>
      <c r="O21" t="s">
        <v>8267</v>
      </c>
      <c r="P21">
        <f t="shared" si="0"/>
        <v>145</v>
      </c>
      <c r="Q21">
        <f t="shared" si="1"/>
        <v>56.14</v>
      </c>
      <c r="R21" s="14">
        <f t="shared" si="2"/>
        <v>42175.816365740742</v>
      </c>
      <c r="S21" s="14">
        <f t="shared" si="3"/>
        <v>42205.816365740742</v>
      </c>
      <c r="T21">
        <f t="shared" si="4"/>
        <v>2015</v>
      </c>
    </row>
    <row r="22" spans="1:20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8266</v>
      </c>
      <c r="O22" t="s">
        <v>8267</v>
      </c>
      <c r="P22">
        <f t="shared" si="0"/>
        <v>100</v>
      </c>
      <c r="Q22">
        <f t="shared" si="1"/>
        <v>80.16</v>
      </c>
      <c r="R22" s="14">
        <f t="shared" si="2"/>
        <v>42200.758240740746</v>
      </c>
      <c r="S22" s="14">
        <f t="shared" si="3"/>
        <v>42260.758240740746</v>
      </c>
      <c r="T22">
        <f t="shared" si="4"/>
        <v>2015</v>
      </c>
    </row>
    <row r="23" spans="1:20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8266</v>
      </c>
      <c r="O23" t="s">
        <v>8267</v>
      </c>
      <c r="P23">
        <f t="shared" si="0"/>
        <v>109</v>
      </c>
      <c r="Q23">
        <f t="shared" si="1"/>
        <v>199.9</v>
      </c>
      <c r="R23" s="14">
        <f t="shared" si="2"/>
        <v>41878.627187500002</v>
      </c>
      <c r="S23" s="14">
        <f t="shared" si="3"/>
        <v>41908.627187500002</v>
      </c>
      <c r="T23">
        <f t="shared" si="4"/>
        <v>2014</v>
      </c>
    </row>
    <row r="24" spans="1:20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8266</v>
      </c>
      <c r="O24" t="s">
        <v>8267</v>
      </c>
      <c r="P24">
        <f t="shared" si="0"/>
        <v>117</v>
      </c>
      <c r="Q24">
        <f t="shared" si="1"/>
        <v>51.25</v>
      </c>
      <c r="R24" s="14">
        <f t="shared" si="2"/>
        <v>41989.91134259259</v>
      </c>
      <c r="S24" s="14">
        <f t="shared" si="3"/>
        <v>42005.332638888889</v>
      </c>
      <c r="T24">
        <f t="shared" si="4"/>
        <v>2014</v>
      </c>
    </row>
    <row r="25" spans="1:20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8266</v>
      </c>
      <c r="O25" t="s">
        <v>8267</v>
      </c>
      <c r="P25">
        <f t="shared" si="0"/>
        <v>119</v>
      </c>
      <c r="Q25">
        <f t="shared" si="1"/>
        <v>103.04</v>
      </c>
      <c r="R25" s="14">
        <f t="shared" si="2"/>
        <v>42097.778946759259</v>
      </c>
      <c r="S25" s="14">
        <f t="shared" si="3"/>
        <v>42124.638888888891</v>
      </c>
      <c r="T25">
        <f t="shared" si="4"/>
        <v>2015</v>
      </c>
    </row>
    <row r="26" spans="1:20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8266</v>
      </c>
      <c r="O26" t="s">
        <v>8267</v>
      </c>
      <c r="P26">
        <f t="shared" si="0"/>
        <v>109</v>
      </c>
      <c r="Q26">
        <f t="shared" si="1"/>
        <v>66.349999999999994</v>
      </c>
      <c r="R26" s="14">
        <f t="shared" si="2"/>
        <v>42229.820173611108</v>
      </c>
      <c r="S26" s="14">
        <f t="shared" si="3"/>
        <v>42262.818750000006</v>
      </c>
      <c r="T26">
        <f t="shared" si="4"/>
        <v>2015</v>
      </c>
    </row>
    <row r="27" spans="1:20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8266</v>
      </c>
      <c r="O27" t="s">
        <v>8267</v>
      </c>
      <c r="P27">
        <f t="shared" si="0"/>
        <v>133</v>
      </c>
      <c r="Q27">
        <f t="shared" si="1"/>
        <v>57.14</v>
      </c>
      <c r="R27" s="14">
        <f t="shared" si="2"/>
        <v>42318.025011574078</v>
      </c>
      <c r="S27" s="14">
        <f t="shared" si="3"/>
        <v>42378.025011574078</v>
      </c>
      <c r="T27">
        <f t="shared" si="4"/>
        <v>2015</v>
      </c>
    </row>
    <row r="28" spans="1:20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8266</v>
      </c>
      <c r="O28" t="s">
        <v>8267</v>
      </c>
      <c r="P28">
        <f t="shared" si="0"/>
        <v>155</v>
      </c>
      <c r="Q28">
        <f t="shared" si="1"/>
        <v>102.11</v>
      </c>
      <c r="R28" s="14">
        <f t="shared" si="2"/>
        <v>41828.515555555554</v>
      </c>
      <c r="S28" s="14">
        <f t="shared" si="3"/>
        <v>41868.515555555554</v>
      </c>
      <c r="T28">
        <f t="shared" si="4"/>
        <v>2014</v>
      </c>
    </row>
    <row r="29" spans="1:20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8266</v>
      </c>
      <c r="O29" t="s">
        <v>8267</v>
      </c>
      <c r="P29">
        <f t="shared" si="0"/>
        <v>112</v>
      </c>
      <c r="Q29">
        <f t="shared" si="1"/>
        <v>148.97</v>
      </c>
      <c r="R29" s="14">
        <f t="shared" si="2"/>
        <v>41929.164733796293</v>
      </c>
      <c r="S29" s="14">
        <f t="shared" si="3"/>
        <v>41959.206400462965</v>
      </c>
      <c r="T29">
        <f t="shared" si="4"/>
        <v>2014</v>
      </c>
    </row>
    <row r="30" spans="1:20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8266</v>
      </c>
      <c r="O30" t="s">
        <v>8267</v>
      </c>
      <c r="P30">
        <f t="shared" si="0"/>
        <v>100</v>
      </c>
      <c r="Q30">
        <f t="shared" si="1"/>
        <v>169.61</v>
      </c>
      <c r="R30" s="14">
        <f t="shared" si="2"/>
        <v>42324.96393518518</v>
      </c>
      <c r="S30" s="14">
        <f t="shared" si="3"/>
        <v>42354.96393518518</v>
      </c>
      <c r="T30">
        <f t="shared" si="4"/>
        <v>2015</v>
      </c>
    </row>
    <row r="31" spans="1:20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8266</v>
      </c>
      <c r="O31" t="s">
        <v>8267</v>
      </c>
      <c r="P31">
        <f t="shared" si="0"/>
        <v>123</v>
      </c>
      <c r="Q31">
        <f t="shared" si="1"/>
        <v>31.62</v>
      </c>
      <c r="R31" s="14">
        <f t="shared" si="2"/>
        <v>41812.67324074074</v>
      </c>
      <c r="S31" s="14">
        <f t="shared" si="3"/>
        <v>41842.67324074074</v>
      </c>
      <c r="T31">
        <f t="shared" si="4"/>
        <v>2014</v>
      </c>
    </row>
    <row r="32" spans="1:20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8266</v>
      </c>
      <c r="O32" t="s">
        <v>8267</v>
      </c>
      <c r="P32">
        <f t="shared" si="0"/>
        <v>101</v>
      </c>
      <c r="Q32">
        <f t="shared" si="1"/>
        <v>76.45</v>
      </c>
      <c r="R32" s="14">
        <f t="shared" si="2"/>
        <v>41842.292997685188</v>
      </c>
      <c r="S32" s="14">
        <f t="shared" si="3"/>
        <v>41872.292997685188</v>
      </c>
      <c r="T32">
        <f t="shared" si="4"/>
        <v>2014</v>
      </c>
    </row>
    <row r="33" spans="1:20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8266</v>
      </c>
      <c r="O33" t="s">
        <v>8267</v>
      </c>
      <c r="P33">
        <f t="shared" si="0"/>
        <v>100</v>
      </c>
      <c r="Q33">
        <f t="shared" si="1"/>
        <v>13</v>
      </c>
      <c r="R33" s="14">
        <f t="shared" si="2"/>
        <v>42376.79206018518</v>
      </c>
      <c r="S33" s="14">
        <f t="shared" si="3"/>
        <v>42394.79206018518</v>
      </c>
      <c r="T33">
        <f t="shared" si="4"/>
        <v>2016</v>
      </c>
    </row>
    <row r="34" spans="1:20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8266</v>
      </c>
      <c r="O34" t="s">
        <v>8267</v>
      </c>
      <c r="P34">
        <f t="shared" si="0"/>
        <v>100</v>
      </c>
      <c r="Q34">
        <f t="shared" si="1"/>
        <v>320.45</v>
      </c>
      <c r="R34" s="14">
        <f t="shared" si="2"/>
        <v>42461.627511574072</v>
      </c>
      <c r="S34" s="14">
        <f t="shared" si="3"/>
        <v>42503.165972222225</v>
      </c>
      <c r="T34">
        <f t="shared" si="4"/>
        <v>2016</v>
      </c>
    </row>
    <row r="35" spans="1:20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8266</v>
      </c>
      <c r="O35" t="s">
        <v>8267</v>
      </c>
      <c r="P35">
        <f t="shared" si="0"/>
        <v>102</v>
      </c>
      <c r="Q35">
        <f t="shared" si="1"/>
        <v>83.75</v>
      </c>
      <c r="R35" s="14">
        <f t="shared" si="2"/>
        <v>42286.660891203705</v>
      </c>
      <c r="S35" s="14">
        <f t="shared" si="3"/>
        <v>42316.702557870376</v>
      </c>
      <c r="T35">
        <f t="shared" si="4"/>
        <v>2015</v>
      </c>
    </row>
    <row r="36" spans="1:20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8266</v>
      </c>
      <c r="O36" t="s">
        <v>8267</v>
      </c>
      <c r="P36">
        <f t="shared" si="0"/>
        <v>130</v>
      </c>
      <c r="Q36">
        <f t="shared" si="1"/>
        <v>49.88</v>
      </c>
      <c r="R36" s="14">
        <f t="shared" si="2"/>
        <v>41841.321770833332</v>
      </c>
      <c r="S36" s="14">
        <f t="shared" si="3"/>
        <v>41856.321770833332</v>
      </c>
      <c r="T36">
        <f t="shared" si="4"/>
        <v>2014</v>
      </c>
    </row>
    <row r="37" spans="1:20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8266</v>
      </c>
      <c r="O37" t="s">
        <v>8267</v>
      </c>
      <c r="P37">
        <f t="shared" si="0"/>
        <v>167</v>
      </c>
      <c r="Q37">
        <f t="shared" si="1"/>
        <v>59.46</v>
      </c>
      <c r="R37" s="14">
        <f t="shared" si="2"/>
        <v>42098.291828703703</v>
      </c>
      <c r="S37" s="14">
        <f t="shared" si="3"/>
        <v>42122</v>
      </c>
      <c r="T37">
        <f t="shared" si="4"/>
        <v>2015</v>
      </c>
    </row>
    <row r="38" spans="1:20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8266</v>
      </c>
      <c r="O38" t="s">
        <v>8267</v>
      </c>
      <c r="P38">
        <f t="shared" si="0"/>
        <v>142</v>
      </c>
      <c r="Q38">
        <f t="shared" si="1"/>
        <v>193.84</v>
      </c>
      <c r="R38" s="14">
        <f t="shared" si="2"/>
        <v>42068.307002314818</v>
      </c>
      <c r="S38" s="14">
        <f t="shared" si="3"/>
        <v>42098.265335648146</v>
      </c>
      <c r="T38">
        <f t="shared" si="4"/>
        <v>2015</v>
      </c>
    </row>
    <row r="39" spans="1:20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8266</v>
      </c>
      <c r="O39" t="s">
        <v>8267</v>
      </c>
      <c r="P39">
        <f t="shared" si="0"/>
        <v>183</v>
      </c>
      <c r="Q39">
        <f t="shared" si="1"/>
        <v>159.51</v>
      </c>
      <c r="R39" s="14">
        <f t="shared" si="2"/>
        <v>42032.693043981482</v>
      </c>
      <c r="S39" s="14">
        <f t="shared" si="3"/>
        <v>42062.693043981482</v>
      </c>
      <c r="T39">
        <f t="shared" si="4"/>
        <v>2015</v>
      </c>
    </row>
    <row r="40" spans="1:20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8266</v>
      </c>
      <c r="O40" t="s">
        <v>8267</v>
      </c>
      <c r="P40">
        <f t="shared" si="0"/>
        <v>110</v>
      </c>
      <c r="Q40">
        <f t="shared" si="1"/>
        <v>41.68</v>
      </c>
      <c r="R40" s="14">
        <f t="shared" si="2"/>
        <v>41375.057222222218</v>
      </c>
      <c r="S40" s="14">
        <f t="shared" si="3"/>
        <v>41405.057222222218</v>
      </c>
      <c r="T40">
        <f t="shared" si="4"/>
        <v>2013</v>
      </c>
    </row>
    <row r="41" spans="1:20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8266</v>
      </c>
      <c r="O41" t="s">
        <v>8267</v>
      </c>
      <c r="P41">
        <f t="shared" si="0"/>
        <v>131</v>
      </c>
      <c r="Q41">
        <f t="shared" si="1"/>
        <v>150.9</v>
      </c>
      <c r="R41" s="14">
        <f t="shared" si="2"/>
        <v>41754.047083333331</v>
      </c>
      <c r="S41" s="14">
        <f t="shared" si="3"/>
        <v>41784.957638888889</v>
      </c>
      <c r="T41">
        <f t="shared" si="4"/>
        <v>2014</v>
      </c>
    </row>
    <row r="42" spans="1:20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8266</v>
      </c>
      <c r="O42" t="s">
        <v>8267</v>
      </c>
      <c r="P42">
        <f t="shared" si="0"/>
        <v>101</v>
      </c>
      <c r="Q42">
        <f t="shared" si="1"/>
        <v>126.69</v>
      </c>
      <c r="R42" s="14">
        <f t="shared" si="2"/>
        <v>41789.21398148148</v>
      </c>
      <c r="S42" s="14">
        <f t="shared" si="3"/>
        <v>41809.166666666664</v>
      </c>
      <c r="T42">
        <f t="shared" si="4"/>
        <v>2014</v>
      </c>
    </row>
    <row r="43" spans="1:20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8266</v>
      </c>
      <c r="O43" t="s">
        <v>8267</v>
      </c>
      <c r="P43">
        <f t="shared" si="0"/>
        <v>100</v>
      </c>
      <c r="Q43">
        <f t="shared" si="1"/>
        <v>105.26</v>
      </c>
      <c r="R43" s="14">
        <f t="shared" si="2"/>
        <v>41887.568912037037</v>
      </c>
      <c r="S43" s="14">
        <f t="shared" si="3"/>
        <v>41917.568912037037</v>
      </c>
      <c r="T43">
        <f t="shared" si="4"/>
        <v>2014</v>
      </c>
    </row>
    <row r="44" spans="1:20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8266</v>
      </c>
      <c r="O44" t="s">
        <v>8267</v>
      </c>
      <c r="P44">
        <f t="shared" si="0"/>
        <v>142</v>
      </c>
      <c r="Q44">
        <f t="shared" si="1"/>
        <v>117.51</v>
      </c>
      <c r="R44" s="14">
        <f t="shared" si="2"/>
        <v>41971.639189814814</v>
      </c>
      <c r="S44" s="14">
        <f t="shared" si="3"/>
        <v>42001.639189814814</v>
      </c>
      <c r="T44">
        <f t="shared" si="4"/>
        <v>2014</v>
      </c>
    </row>
    <row r="45" spans="1:20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8266</v>
      </c>
      <c r="O45" t="s">
        <v>8267</v>
      </c>
      <c r="P45">
        <f t="shared" si="0"/>
        <v>309</v>
      </c>
      <c r="Q45">
        <f t="shared" si="1"/>
        <v>117.36</v>
      </c>
      <c r="R45" s="14">
        <f t="shared" si="2"/>
        <v>41802.790347222224</v>
      </c>
      <c r="S45" s="14">
        <f t="shared" si="3"/>
        <v>41833</v>
      </c>
      <c r="T45">
        <f t="shared" si="4"/>
        <v>2014</v>
      </c>
    </row>
    <row r="46" spans="1:20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8266</v>
      </c>
      <c r="O46" t="s">
        <v>8267</v>
      </c>
      <c r="P46">
        <f t="shared" si="0"/>
        <v>100</v>
      </c>
      <c r="Q46">
        <f t="shared" si="1"/>
        <v>133.33000000000001</v>
      </c>
      <c r="R46" s="14">
        <f t="shared" si="2"/>
        <v>41874.098807870374</v>
      </c>
      <c r="S46" s="14">
        <f t="shared" si="3"/>
        <v>41919.098807870374</v>
      </c>
      <c r="T46">
        <f t="shared" si="4"/>
        <v>2014</v>
      </c>
    </row>
    <row r="47" spans="1:20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8266</v>
      </c>
      <c r="O47" t="s">
        <v>8267</v>
      </c>
      <c r="P47">
        <f t="shared" si="0"/>
        <v>120</v>
      </c>
      <c r="Q47">
        <f t="shared" si="1"/>
        <v>98.36</v>
      </c>
      <c r="R47" s="14">
        <f t="shared" si="2"/>
        <v>42457.623923611114</v>
      </c>
      <c r="S47" s="14">
        <f t="shared" si="3"/>
        <v>42487.623923611114</v>
      </c>
      <c r="T47">
        <f t="shared" si="4"/>
        <v>2016</v>
      </c>
    </row>
    <row r="48" spans="1:20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8266</v>
      </c>
      <c r="O48" t="s">
        <v>8267</v>
      </c>
      <c r="P48">
        <f t="shared" si="0"/>
        <v>104</v>
      </c>
      <c r="Q48">
        <f t="shared" si="1"/>
        <v>194.44</v>
      </c>
      <c r="R48" s="14">
        <f t="shared" si="2"/>
        <v>42323.964976851858</v>
      </c>
      <c r="S48" s="14">
        <f t="shared" si="3"/>
        <v>42353.964976851858</v>
      </c>
      <c r="T48">
        <f t="shared" si="4"/>
        <v>2015</v>
      </c>
    </row>
    <row r="49" spans="1:20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8266</v>
      </c>
      <c r="O49" t="s">
        <v>8267</v>
      </c>
      <c r="P49">
        <f t="shared" si="0"/>
        <v>108</v>
      </c>
      <c r="Q49">
        <f t="shared" si="1"/>
        <v>76.87</v>
      </c>
      <c r="R49" s="14">
        <f t="shared" si="2"/>
        <v>41932.819525462961</v>
      </c>
      <c r="S49" s="14">
        <f t="shared" si="3"/>
        <v>41992.861192129625</v>
      </c>
      <c r="T49">
        <f t="shared" si="4"/>
        <v>2014</v>
      </c>
    </row>
    <row r="50" spans="1:20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8266</v>
      </c>
      <c r="O50" t="s">
        <v>8267</v>
      </c>
      <c r="P50">
        <f t="shared" si="0"/>
        <v>108</v>
      </c>
      <c r="Q50">
        <f t="shared" si="1"/>
        <v>56.82</v>
      </c>
      <c r="R50" s="14">
        <f t="shared" si="2"/>
        <v>42033.516898148147</v>
      </c>
      <c r="S50" s="14">
        <f t="shared" si="3"/>
        <v>42064.5</v>
      </c>
      <c r="T50">
        <f t="shared" si="4"/>
        <v>2015</v>
      </c>
    </row>
    <row r="51" spans="1:20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8266</v>
      </c>
      <c r="O51" t="s">
        <v>8267</v>
      </c>
      <c r="P51">
        <f t="shared" si="0"/>
        <v>100</v>
      </c>
      <c r="Q51">
        <f t="shared" si="1"/>
        <v>137.93</v>
      </c>
      <c r="R51" s="14">
        <f t="shared" si="2"/>
        <v>42271.176446759258</v>
      </c>
      <c r="S51" s="14">
        <f t="shared" si="3"/>
        <v>42301.176446759258</v>
      </c>
      <c r="T51">
        <f t="shared" si="4"/>
        <v>2015</v>
      </c>
    </row>
    <row r="52" spans="1:20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8266</v>
      </c>
      <c r="O52" t="s">
        <v>8267</v>
      </c>
      <c r="P52">
        <f t="shared" si="0"/>
        <v>100</v>
      </c>
      <c r="Q52">
        <f t="shared" si="1"/>
        <v>27.27</v>
      </c>
      <c r="R52" s="14">
        <f t="shared" si="2"/>
        <v>41995.752986111111</v>
      </c>
      <c r="S52" s="14">
        <f t="shared" si="3"/>
        <v>42034.708333333328</v>
      </c>
      <c r="T52">
        <f t="shared" si="4"/>
        <v>2014</v>
      </c>
    </row>
    <row r="53" spans="1:20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8266</v>
      </c>
      <c r="O53" t="s">
        <v>8267</v>
      </c>
      <c r="P53">
        <f t="shared" si="0"/>
        <v>128</v>
      </c>
      <c r="Q53">
        <f t="shared" si="1"/>
        <v>118.34</v>
      </c>
      <c r="R53" s="14">
        <f t="shared" si="2"/>
        <v>42196.928668981483</v>
      </c>
      <c r="S53" s="14">
        <f t="shared" si="3"/>
        <v>42226.928668981483</v>
      </c>
      <c r="T53">
        <f t="shared" si="4"/>
        <v>2015</v>
      </c>
    </row>
    <row r="54" spans="1:20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8266</v>
      </c>
      <c r="O54" t="s">
        <v>8267</v>
      </c>
      <c r="P54">
        <f t="shared" si="0"/>
        <v>116</v>
      </c>
      <c r="Q54">
        <f t="shared" si="1"/>
        <v>223.48</v>
      </c>
      <c r="R54" s="14">
        <f t="shared" si="2"/>
        <v>41807.701921296299</v>
      </c>
      <c r="S54" s="14">
        <f t="shared" si="3"/>
        <v>41837.701921296299</v>
      </c>
      <c r="T54">
        <f t="shared" si="4"/>
        <v>2014</v>
      </c>
    </row>
    <row r="55" spans="1:20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8266</v>
      </c>
      <c r="O55" t="s">
        <v>8267</v>
      </c>
      <c r="P55">
        <f t="shared" si="0"/>
        <v>110</v>
      </c>
      <c r="Q55">
        <f t="shared" si="1"/>
        <v>28.11</v>
      </c>
      <c r="R55" s="14">
        <f t="shared" si="2"/>
        <v>41719.549131944441</v>
      </c>
      <c r="S55" s="14">
        <f t="shared" si="3"/>
        <v>41733.916666666664</v>
      </c>
      <c r="T55">
        <f t="shared" si="4"/>
        <v>2014</v>
      </c>
    </row>
    <row r="56" spans="1:20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8266</v>
      </c>
      <c r="O56" t="s">
        <v>8267</v>
      </c>
      <c r="P56">
        <f t="shared" si="0"/>
        <v>101</v>
      </c>
      <c r="Q56">
        <f t="shared" si="1"/>
        <v>194.23</v>
      </c>
      <c r="R56" s="14">
        <f t="shared" si="2"/>
        <v>42333.713206018518</v>
      </c>
      <c r="S56" s="14">
        <f t="shared" si="3"/>
        <v>42363.713206018518</v>
      </c>
      <c r="T56">
        <f t="shared" si="4"/>
        <v>2015</v>
      </c>
    </row>
    <row r="57" spans="1:20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8266</v>
      </c>
      <c r="O57" t="s">
        <v>8267</v>
      </c>
      <c r="P57">
        <f t="shared" si="0"/>
        <v>129</v>
      </c>
      <c r="Q57">
        <f t="shared" si="1"/>
        <v>128.94999999999999</v>
      </c>
      <c r="R57" s="14">
        <f t="shared" si="2"/>
        <v>42496.968935185185</v>
      </c>
      <c r="S57" s="14">
        <f t="shared" si="3"/>
        <v>42517.968935185185</v>
      </c>
      <c r="T57">
        <f t="shared" si="4"/>
        <v>2016</v>
      </c>
    </row>
    <row r="58" spans="1:20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8266</v>
      </c>
      <c r="O58" t="s">
        <v>8267</v>
      </c>
      <c r="P58">
        <f t="shared" si="0"/>
        <v>107</v>
      </c>
      <c r="Q58">
        <f t="shared" si="1"/>
        <v>49.32</v>
      </c>
      <c r="R58" s="14">
        <f t="shared" si="2"/>
        <v>42149.548888888887</v>
      </c>
      <c r="S58" s="14">
        <f t="shared" si="3"/>
        <v>42163.666666666672</v>
      </c>
      <c r="T58">
        <f t="shared" si="4"/>
        <v>2015</v>
      </c>
    </row>
    <row r="59" spans="1:20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8266</v>
      </c>
      <c r="O59" t="s">
        <v>8267</v>
      </c>
      <c r="P59">
        <f t="shared" si="0"/>
        <v>102</v>
      </c>
      <c r="Q59">
        <f t="shared" si="1"/>
        <v>221.52</v>
      </c>
      <c r="R59" s="14">
        <f t="shared" si="2"/>
        <v>42089.83289351852</v>
      </c>
      <c r="S59" s="14">
        <f t="shared" si="3"/>
        <v>42119.83289351852</v>
      </c>
      <c r="T59">
        <f t="shared" si="4"/>
        <v>2015</v>
      </c>
    </row>
    <row r="60" spans="1:20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8266</v>
      </c>
      <c r="O60" t="s">
        <v>8267</v>
      </c>
      <c r="P60">
        <f t="shared" si="0"/>
        <v>103</v>
      </c>
      <c r="Q60">
        <f t="shared" si="1"/>
        <v>137.21</v>
      </c>
      <c r="R60" s="14">
        <f t="shared" si="2"/>
        <v>41932.745046296295</v>
      </c>
      <c r="S60" s="14">
        <f t="shared" si="3"/>
        <v>41962.786712962959</v>
      </c>
      <c r="T60">
        <f t="shared" si="4"/>
        <v>2014</v>
      </c>
    </row>
    <row r="61" spans="1:20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8266</v>
      </c>
      <c r="O61" t="s">
        <v>8267</v>
      </c>
      <c r="P61">
        <f t="shared" si="0"/>
        <v>100</v>
      </c>
      <c r="Q61">
        <f t="shared" si="1"/>
        <v>606.82000000000005</v>
      </c>
      <c r="R61" s="14">
        <f t="shared" si="2"/>
        <v>42230.23583333334</v>
      </c>
      <c r="S61" s="14">
        <f t="shared" si="3"/>
        <v>42261.875</v>
      </c>
      <c r="T61">
        <f t="shared" si="4"/>
        <v>2015</v>
      </c>
    </row>
    <row r="62" spans="1:20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t="s">
        <v>8268</v>
      </c>
      <c r="P62">
        <f t="shared" si="0"/>
        <v>103</v>
      </c>
      <c r="Q62">
        <f t="shared" si="1"/>
        <v>43.04</v>
      </c>
      <c r="R62" s="14">
        <f t="shared" si="2"/>
        <v>41701.901817129627</v>
      </c>
      <c r="S62" s="14">
        <f t="shared" si="3"/>
        <v>41721</v>
      </c>
      <c r="T62">
        <f t="shared" si="4"/>
        <v>2014</v>
      </c>
    </row>
    <row r="63" spans="1:20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t="s">
        <v>8268</v>
      </c>
      <c r="P63">
        <f t="shared" si="0"/>
        <v>148</v>
      </c>
      <c r="Q63">
        <f t="shared" si="1"/>
        <v>322.39</v>
      </c>
      <c r="R63" s="14">
        <f t="shared" si="2"/>
        <v>41409.814317129632</v>
      </c>
      <c r="S63" s="14">
        <f t="shared" si="3"/>
        <v>41431.814317129632</v>
      </c>
      <c r="T63">
        <f t="shared" si="4"/>
        <v>2013</v>
      </c>
    </row>
    <row r="64" spans="1:20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t="s">
        <v>8268</v>
      </c>
      <c r="P64">
        <f t="shared" si="0"/>
        <v>155</v>
      </c>
      <c r="Q64">
        <f t="shared" si="1"/>
        <v>96.71</v>
      </c>
      <c r="R64" s="14">
        <f t="shared" si="2"/>
        <v>41311.799513888887</v>
      </c>
      <c r="S64" s="14">
        <f t="shared" si="3"/>
        <v>41336.799513888887</v>
      </c>
      <c r="T64">
        <f t="shared" si="4"/>
        <v>2013</v>
      </c>
    </row>
    <row r="65" spans="1:20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t="s">
        <v>8268</v>
      </c>
      <c r="P65">
        <f t="shared" si="0"/>
        <v>114</v>
      </c>
      <c r="Q65">
        <f t="shared" si="1"/>
        <v>35.47</v>
      </c>
      <c r="R65" s="14">
        <f t="shared" si="2"/>
        <v>41612.912187499998</v>
      </c>
      <c r="S65" s="14">
        <f t="shared" si="3"/>
        <v>41636.207638888889</v>
      </c>
      <c r="T65">
        <f t="shared" si="4"/>
        <v>2013</v>
      </c>
    </row>
    <row r="66" spans="1:20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t="s">
        <v>8268</v>
      </c>
      <c r="P66">
        <f t="shared" si="0"/>
        <v>173</v>
      </c>
      <c r="Q66">
        <f t="shared" si="1"/>
        <v>86.67</v>
      </c>
      <c r="R66" s="14">
        <f t="shared" si="2"/>
        <v>41433.01829861111</v>
      </c>
      <c r="S66" s="14">
        <f t="shared" si="3"/>
        <v>41463.01829861111</v>
      </c>
      <c r="T66">
        <f t="shared" si="4"/>
        <v>2013</v>
      </c>
    </row>
    <row r="67" spans="1:20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t="s">
        <v>8268</v>
      </c>
      <c r="P67">
        <f t="shared" ref="P67:P130" si="5">ROUND(E67/D67*100,0)</f>
        <v>108</v>
      </c>
      <c r="Q67">
        <f t="shared" ref="Q67:Q130" si="6">IFERROR(ROUND(E67/L67,2),0)</f>
        <v>132.05000000000001</v>
      </c>
      <c r="R67" s="14">
        <f t="shared" ref="R67:R130" si="7">(((J67/60)/60)/24)+DATE(1970,1,1)</f>
        <v>41835.821226851855</v>
      </c>
      <c r="S67" s="14">
        <f t="shared" ref="S67:S130" si="8">(((I67/60)/60)/24)+DATE(1970,1,1)</f>
        <v>41862.249305555553</v>
      </c>
      <c r="T67">
        <f t="shared" ref="T67:T130" si="9">YEAR(R67)</f>
        <v>2014</v>
      </c>
    </row>
    <row r="68" spans="1:20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t="s">
        <v>8268</v>
      </c>
      <c r="P68">
        <f t="shared" si="5"/>
        <v>119</v>
      </c>
      <c r="Q68">
        <f t="shared" si="6"/>
        <v>91.23</v>
      </c>
      <c r="R68" s="14">
        <f t="shared" si="7"/>
        <v>42539.849768518514</v>
      </c>
      <c r="S68" s="14">
        <f t="shared" si="8"/>
        <v>42569.849768518514</v>
      </c>
      <c r="T68">
        <f t="shared" si="9"/>
        <v>2016</v>
      </c>
    </row>
    <row r="69" spans="1:20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t="s">
        <v>8268</v>
      </c>
      <c r="P69">
        <f t="shared" si="5"/>
        <v>116</v>
      </c>
      <c r="Q69">
        <f t="shared" si="6"/>
        <v>116.25</v>
      </c>
      <c r="R69" s="14">
        <f t="shared" si="7"/>
        <v>41075.583379629628</v>
      </c>
      <c r="S69" s="14">
        <f t="shared" si="8"/>
        <v>41105.583379629628</v>
      </c>
      <c r="T69">
        <f t="shared" si="9"/>
        <v>2012</v>
      </c>
    </row>
    <row r="70" spans="1:20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t="s">
        <v>8268</v>
      </c>
      <c r="P70">
        <f t="shared" si="5"/>
        <v>127</v>
      </c>
      <c r="Q70">
        <f t="shared" si="6"/>
        <v>21.19</v>
      </c>
      <c r="R70" s="14">
        <f t="shared" si="7"/>
        <v>41663.569340277776</v>
      </c>
      <c r="S70" s="14">
        <f t="shared" si="8"/>
        <v>41693.569340277776</v>
      </c>
      <c r="T70">
        <f t="shared" si="9"/>
        <v>2014</v>
      </c>
    </row>
    <row r="71" spans="1:20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t="s">
        <v>8268</v>
      </c>
      <c r="P71">
        <f t="shared" si="5"/>
        <v>111</v>
      </c>
      <c r="Q71">
        <f t="shared" si="6"/>
        <v>62.33</v>
      </c>
      <c r="R71" s="14">
        <f t="shared" si="7"/>
        <v>40786.187789351854</v>
      </c>
      <c r="S71" s="14">
        <f t="shared" si="8"/>
        <v>40818.290972222225</v>
      </c>
      <c r="T71">
        <f t="shared" si="9"/>
        <v>2011</v>
      </c>
    </row>
    <row r="72" spans="1:20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t="s">
        <v>8268</v>
      </c>
      <c r="P72">
        <f t="shared" si="5"/>
        <v>127</v>
      </c>
      <c r="Q72">
        <f t="shared" si="6"/>
        <v>37.409999999999997</v>
      </c>
      <c r="R72" s="14">
        <f t="shared" si="7"/>
        <v>40730.896354166667</v>
      </c>
      <c r="S72" s="14">
        <f t="shared" si="8"/>
        <v>40790.896354166667</v>
      </c>
      <c r="T72">
        <f t="shared" si="9"/>
        <v>2011</v>
      </c>
    </row>
    <row r="73" spans="1:20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t="s">
        <v>8268</v>
      </c>
      <c r="P73">
        <f t="shared" si="5"/>
        <v>124</v>
      </c>
      <c r="Q73">
        <f t="shared" si="6"/>
        <v>69.72</v>
      </c>
      <c r="R73" s="14">
        <f t="shared" si="7"/>
        <v>40997.271493055552</v>
      </c>
      <c r="S73" s="14">
        <f t="shared" si="8"/>
        <v>41057.271493055552</v>
      </c>
      <c r="T73">
        <f t="shared" si="9"/>
        <v>2012</v>
      </c>
    </row>
    <row r="74" spans="1:20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t="s">
        <v>8268</v>
      </c>
      <c r="P74">
        <f t="shared" si="5"/>
        <v>108</v>
      </c>
      <c r="Q74">
        <f t="shared" si="6"/>
        <v>58.17</v>
      </c>
      <c r="R74" s="14">
        <f t="shared" si="7"/>
        <v>41208.010196759256</v>
      </c>
      <c r="S74" s="14">
        <f t="shared" si="8"/>
        <v>41228</v>
      </c>
      <c r="T74">
        <f t="shared" si="9"/>
        <v>2012</v>
      </c>
    </row>
    <row r="75" spans="1:20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t="s">
        <v>8268</v>
      </c>
      <c r="P75">
        <f t="shared" si="5"/>
        <v>100</v>
      </c>
      <c r="Q75">
        <f t="shared" si="6"/>
        <v>50</v>
      </c>
      <c r="R75" s="14">
        <f t="shared" si="7"/>
        <v>40587.75675925926</v>
      </c>
      <c r="S75" s="14">
        <f t="shared" si="8"/>
        <v>40666.165972222225</v>
      </c>
      <c r="T75">
        <f t="shared" si="9"/>
        <v>2011</v>
      </c>
    </row>
    <row r="76" spans="1:20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t="s">
        <v>8268</v>
      </c>
      <c r="P76">
        <f t="shared" si="5"/>
        <v>113</v>
      </c>
      <c r="Q76">
        <f t="shared" si="6"/>
        <v>19.47</v>
      </c>
      <c r="R76" s="14">
        <f t="shared" si="7"/>
        <v>42360.487210648149</v>
      </c>
      <c r="S76" s="14">
        <f t="shared" si="8"/>
        <v>42390.487210648149</v>
      </c>
      <c r="T76">
        <f t="shared" si="9"/>
        <v>2015</v>
      </c>
    </row>
    <row r="77" spans="1:20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t="s">
        <v>8268</v>
      </c>
      <c r="P77">
        <f t="shared" si="5"/>
        <v>115</v>
      </c>
      <c r="Q77">
        <f t="shared" si="6"/>
        <v>85.96</v>
      </c>
      <c r="R77" s="14">
        <f t="shared" si="7"/>
        <v>41357.209166666667</v>
      </c>
      <c r="S77" s="14">
        <f t="shared" si="8"/>
        <v>41387.209166666667</v>
      </c>
      <c r="T77">
        <f t="shared" si="9"/>
        <v>2013</v>
      </c>
    </row>
    <row r="78" spans="1:20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t="s">
        <v>8268</v>
      </c>
      <c r="P78">
        <f t="shared" si="5"/>
        <v>153</v>
      </c>
      <c r="Q78">
        <f t="shared" si="6"/>
        <v>30.67</v>
      </c>
      <c r="R78" s="14">
        <f t="shared" si="7"/>
        <v>40844.691643518519</v>
      </c>
      <c r="S78" s="14">
        <f t="shared" si="8"/>
        <v>40904.733310185184</v>
      </c>
      <c r="T78">
        <f t="shared" si="9"/>
        <v>2011</v>
      </c>
    </row>
    <row r="79" spans="1:20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t="s">
        <v>8268</v>
      </c>
      <c r="P79">
        <f t="shared" si="5"/>
        <v>393</v>
      </c>
      <c r="Q79">
        <f t="shared" si="6"/>
        <v>60.38</v>
      </c>
      <c r="R79" s="14">
        <f t="shared" si="7"/>
        <v>40997.144872685189</v>
      </c>
      <c r="S79" s="14">
        <f t="shared" si="8"/>
        <v>41050.124305555553</v>
      </c>
      <c r="T79">
        <f t="shared" si="9"/>
        <v>2012</v>
      </c>
    </row>
    <row r="80" spans="1:20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t="s">
        <v>8268</v>
      </c>
      <c r="P80">
        <f t="shared" si="5"/>
        <v>2702</v>
      </c>
      <c r="Q80">
        <f t="shared" si="6"/>
        <v>38.6</v>
      </c>
      <c r="R80" s="14">
        <f t="shared" si="7"/>
        <v>42604.730567129634</v>
      </c>
      <c r="S80" s="14">
        <f t="shared" si="8"/>
        <v>42614.730567129634</v>
      </c>
      <c r="T80">
        <f t="shared" si="9"/>
        <v>2016</v>
      </c>
    </row>
    <row r="81" spans="1:20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t="s">
        <v>8268</v>
      </c>
      <c r="P81">
        <f t="shared" si="5"/>
        <v>127</v>
      </c>
      <c r="Q81">
        <f t="shared" si="6"/>
        <v>40.270000000000003</v>
      </c>
      <c r="R81" s="14">
        <f t="shared" si="7"/>
        <v>41724.776539351849</v>
      </c>
      <c r="S81" s="14">
        <f t="shared" si="8"/>
        <v>41754.776539351849</v>
      </c>
      <c r="T81">
        <f t="shared" si="9"/>
        <v>2014</v>
      </c>
    </row>
    <row r="82" spans="1:20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t="s">
        <v>8268</v>
      </c>
      <c r="P82">
        <f t="shared" si="5"/>
        <v>107</v>
      </c>
      <c r="Q82">
        <f t="shared" si="6"/>
        <v>273.83</v>
      </c>
      <c r="R82" s="14">
        <f t="shared" si="7"/>
        <v>41583.083981481483</v>
      </c>
      <c r="S82" s="14">
        <f t="shared" si="8"/>
        <v>41618.083981481483</v>
      </c>
      <c r="T82">
        <f t="shared" si="9"/>
        <v>2013</v>
      </c>
    </row>
    <row r="83" spans="1:20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t="s">
        <v>8268</v>
      </c>
      <c r="P83">
        <f t="shared" si="5"/>
        <v>198</v>
      </c>
      <c r="Q83">
        <f t="shared" si="6"/>
        <v>53.04</v>
      </c>
      <c r="R83" s="14">
        <f t="shared" si="7"/>
        <v>41100.158877314818</v>
      </c>
      <c r="S83" s="14">
        <f t="shared" si="8"/>
        <v>41104.126388888886</v>
      </c>
      <c r="T83">
        <f t="shared" si="9"/>
        <v>2012</v>
      </c>
    </row>
    <row r="84" spans="1:20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t="s">
        <v>8268</v>
      </c>
      <c r="P84">
        <f t="shared" si="5"/>
        <v>100</v>
      </c>
      <c r="Q84">
        <f t="shared" si="6"/>
        <v>40.01</v>
      </c>
      <c r="R84" s="14">
        <f t="shared" si="7"/>
        <v>40795.820150462961</v>
      </c>
      <c r="S84" s="14">
        <f t="shared" si="8"/>
        <v>40825.820150462961</v>
      </c>
      <c r="T84">
        <f t="shared" si="9"/>
        <v>2011</v>
      </c>
    </row>
    <row r="85" spans="1:20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t="s">
        <v>8268</v>
      </c>
      <c r="P85">
        <f t="shared" si="5"/>
        <v>103</v>
      </c>
      <c r="Q85">
        <f t="shared" si="6"/>
        <v>15.77</v>
      </c>
      <c r="R85" s="14">
        <f t="shared" si="7"/>
        <v>42042.615613425922</v>
      </c>
      <c r="S85" s="14">
        <f t="shared" si="8"/>
        <v>42057.479166666672</v>
      </c>
      <c r="T85">
        <f t="shared" si="9"/>
        <v>2015</v>
      </c>
    </row>
    <row r="86" spans="1:20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t="s">
        <v>8268</v>
      </c>
      <c r="P86">
        <f t="shared" si="5"/>
        <v>100</v>
      </c>
      <c r="Q86">
        <f t="shared" si="6"/>
        <v>71.430000000000007</v>
      </c>
      <c r="R86" s="14">
        <f t="shared" si="7"/>
        <v>40648.757939814815</v>
      </c>
      <c r="S86" s="14">
        <f t="shared" si="8"/>
        <v>40678.757939814815</v>
      </c>
      <c r="T86">
        <f t="shared" si="9"/>
        <v>2011</v>
      </c>
    </row>
    <row r="87" spans="1:20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t="s">
        <v>8268</v>
      </c>
      <c r="P87">
        <f t="shared" si="5"/>
        <v>126</v>
      </c>
      <c r="Q87">
        <f t="shared" si="6"/>
        <v>71.709999999999994</v>
      </c>
      <c r="R87" s="14">
        <f t="shared" si="7"/>
        <v>40779.125428240739</v>
      </c>
      <c r="S87" s="14">
        <f t="shared" si="8"/>
        <v>40809.125428240739</v>
      </c>
      <c r="T87">
        <f t="shared" si="9"/>
        <v>2011</v>
      </c>
    </row>
    <row r="88" spans="1:20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t="s">
        <v>8268</v>
      </c>
      <c r="P88">
        <f t="shared" si="5"/>
        <v>106</v>
      </c>
      <c r="Q88">
        <f t="shared" si="6"/>
        <v>375.76</v>
      </c>
      <c r="R88" s="14">
        <f t="shared" si="7"/>
        <v>42291.556076388893</v>
      </c>
      <c r="S88" s="14">
        <f t="shared" si="8"/>
        <v>42365.59774305555</v>
      </c>
      <c r="T88">
        <f t="shared" si="9"/>
        <v>2015</v>
      </c>
    </row>
    <row r="89" spans="1:20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t="s">
        <v>8268</v>
      </c>
      <c r="P89">
        <f t="shared" si="5"/>
        <v>105</v>
      </c>
      <c r="Q89">
        <f t="shared" si="6"/>
        <v>104.6</v>
      </c>
      <c r="R89" s="14">
        <f t="shared" si="7"/>
        <v>40322.53938657407</v>
      </c>
      <c r="S89" s="14">
        <f t="shared" si="8"/>
        <v>40332.070138888892</v>
      </c>
      <c r="T89">
        <f t="shared" si="9"/>
        <v>2010</v>
      </c>
    </row>
    <row r="90" spans="1:20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t="s">
        <v>8268</v>
      </c>
      <c r="P90">
        <f t="shared" si="5"/>
        <v>103</v>
      </c>
      <c r="Q90">
        <f t="shared" si="6"/>
        <v>60</v>
      </c>
      <c r="R90" s="14">
        <f t="shared" si="7"/>
        <v>41786.65892361111</v>
      </c>
      <c r="S90" s="14">
        <f t="shared" si="8"/>
        <v>41812.65892361111</v>
      </c>
      <c r="T90">
        <f t="shared" si="9"/>
        <v>2014</v>
      </c>
    </row>
    <row r="91" spans="1:20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t="s">
        <v>8268</v>
      </c>
      <c r="P91">
        <f t="shared" si="5"/>
        <v>115</v>
      </c>
      <c r="Q91">
        <f t="shared" si="6"/>
        <v>123.29</v>
      </c>
      <c r="R91" s="14">
        <f t="shared" si="7"/>
        <v>41402.752222222225</v>
      </c>
      <c r="S91" s="14">
        <f t="shared" si="8"/>
        <v>41427.752222222225</v>
      </c>
      <c r="T91">
        <f t="shared" si="9"/>
        <v>2013</v>
      </c>
    </row>
    <row r="92" spans="1:20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t="s">
        <v>8268</v>
      </c>
      <c r="P92">
        <f t="shared" si="5"/>
        <v>100</v>
      </c>
      <c r="Q92">
        <f t="shared" si="6"/>
        <v>31.38</v>
      </c>
      <c r="R92" s="14">
        <f t="shared" si="7"/>
        <v>40706.297442129631</v>
      </c>
      <c r="S92" s="14">
        <f t="shared" si="8"/>
        <v>40736.297442129631</v>
      </c>
      <c r="T92">
        <f t="shared" si="9"/>
        <v>2011</v>
      </c>
    </row>
    <row r="93" spans="1:20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t="s">
        <v>8268</v>
      </c>
      <c r="P93">
        <f t="shared" si="5"/>
        <v>120</v>
      </c>
      <c r="Q93">
        <f t="shared" si="6"/>
        <v>78.260000000000005</v>
      </c>
      <c r="R93" s="14">
        <f t="shared" si="7"/>
        <v>40619.402361111112</v>
      </c>
      <c r="S93" s="14">
        <f t="shared" si="8"/>
        <v>40680.402361111112</v>
      </c>
      <c r="T93">
        <f t="shared" si="9"/>
        <v>2011</v>
      </c>
    </row>
    <row r="94" spans="1:20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t="s">
        <v>8268</v>
      </c>
      <c r="P94">
        <f t="shared" si="5"/>
        <v>105</v>
      </c>
      <c r="Q94">
        <f t="shared" si="6"/>
        <v>122.33</v>
      </c>
      <c r="R94" s="14">
        <f t="shared" si="7"/>
        <v>42721.198877314819</v>
      </c>
      <c r="S94" s="14">
        <f t="shared" si="8"/>
        <v>42767.333333333328</v>
      </c>
      <c r="T94">
        <f t="shared" si="9"/>
        <v>2016</v>
      </c>
    </row>
    <row r="95" spans="1:20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t="s">
        <v>8268</v>
      </c>
      <c r="P95">
        <f t="shared" si="5"/>
        <v>111</v>
      </c>
      <c r="Q95">
        <f t="shared" si="6"/>
        <v>73.73</v>
      </c>
      <c r="R95" s="14">
        <f t="shared" si="7"/>
        <v>41065.858067129629</v>
      </c>
      <c r="S95" s="14">
        <f t="shared" si="8"/>
        <v>41093.875</v>
      </c>
      <c r="T95">
        <f t="shared" si="9"/>
        <v>2012</v>
      </c>
    </row>
    <row r="96" spans="1:20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t="s">
        <v>8268</v>
      </c>
      <c r="P96">
        <f t="shared" si="5"/>
        <v>104</v>
      </c>
      <c r="Q96">
        <f t="shared" si="6"/>
        <v>21.67</v>
      </c>
      <c r="R96" s="14">
        <f t="shared" si="7"/>
        <v>41716.717847222222</v>
      </c>
      <c r="S96" s="14">
        <f t="shared" si="8"/>
        <v>41736.717847222222</v>
      </c>
      <c r="T96">
        <f t="shared" si="9"/>
        <v>2014</v>
      </c>
    </row>
    <row r="97" spans="1:20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t="s">
        <v>8268</v>
      </c>
      <c r="P97">
        <f t="shared" si="5"/>
        <v>131</v>
      </c>
      <c r="Q97">
        <f t="shared" si="6"/>
        <v>21.9</v>
      </c>
      <c r="R97" s="14">
        <f t="shared" si="7"/>
        <v>40935.005104166667</v>
      </c>
      <c r="S97" s="14">
        <f t="shared" si="8"/>
        <v>40965.005104166667</v>
      </c>
      <c r="T97">
        <f t="shared" si="9"/>
        <v>2012</v>
      </c>
    </row>
    <row r="98" spans="1:20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t="s">
        <v>8268</v>
      </c>
      <c r="P98">
        <f t="shared" si="5"/>
        <v>115</v>
      </c>
      <c r="Q98">
        <f t="shared" si="6"/>
        <v>50.59</v>
      </c>
      <c r="R98" s="14">
        <f t="shared" si="7"/>
        <v>40324.662511574075</v>
      </c>
      <c r="S98" s="14">
        <f t="shared" si="8"/>
        <v>40391.125</v>
      </c>
      <c r="T98">
        <f t="shared" si="9"/>
        <v>2010</v>
      </c>
    </row>
    <row r="99" spans="1:20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t="s">
        <v>8268</v>
      </c>
      <c r="P99">
        <f t="shared" si="5"/>
        <v>106</v>
      </c>
      <c r="Q99">
        <f t="shared" si="6"/>
        <v>53.13</v>
      </c>
      <c r="R99" s="14">
        <f t="shared" si="7"/>
        <v>40706.135208333333</v>
      </c>
      <c r="S99" s="14">
        <f t="shared" si="8"/>
        <v>40736.135208333333</v>
      </c>
      <c r="T99">
        <f t="shared" si="9"/>
        <v>2011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t="s">
        <v>8268</v>
      </c>
      <c r="P100">
        <f t="shared" si="5"/>
        <v>106</v>
      </c>
      <c r="Q100">
        <f t="shared" si="6"/>
        <v>56.67</v>
      </c>
      <c r="R100" s="14">
        <f t="shared" si="7"/>
        <v>41214.79483796296</v>
      </c>
      <c r="S100" s="14">
        <f t="shared" si="8"/>
        <v>41250.979166666664</v>
      </c>
      <c r="T100">
        <f t="shared" si="9"/>
        <v>2012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t="s">
        <v>8268</v>
      </c>
      <c r="P101">
        <f t="shared" si="5"/>
        <v>106</v>
      </c>
      <c r="Q101">
        <f t="shared" si="6"/>
        <v>40.78</v>
      </c>
      <c r="R101" s="14">
        <f t="shared" si="7"/>
        <v>41631.902766203704</v>
      </c>
      <c r="S101" s="14">
        <f t="shared" si="8"/>
        <v>41661.902766203704</v>
      </c>
      <c r="T101">
        <f t="shared" si="9"/>
        <v>2013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t="s">
        <v>8268</v>
      </c>
      <c r="P102">
        <f t="shared" si="5"/>
        <v>100</v>
      </c>
      <c r="Q102">
        <f t="shared" si="6"/>
        <v>192.31</v>
      </c>
      <c r="R102" s="14">
        <f t="shared" si="7"/>
        <v>41197.753310185188</v>
      </c>
      <c r="S102" s="14">
        <f t="shared" si="8"/>
        <v>41217.794976851852</v>
      </c>
      <c r="T102">
        <f t="shared" si="9"/>
        <v>2012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t="s">
        <v>8268</v>
      </c>
      <c r="P103">
        <f t="shared" si="5"/>
        <v>100</v>
      </c>
      <c r="Q103">
        <f t="shared" si="6"/>
        <v>100</v>
      </c>
      <c r="R103" s="14">
        <f t="shared" si="7"/>
        <v>41274.776736111111</v>
      </c>
      <c r="S103" s="14">
        <f t="shared" si="8"/>
        <v>41298.776736111111</v>
      </c>
      <c r="T103">
        <f t="shared" si="9"/>
        <v>2012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t="s">
        <v>8268</v>
      </c>
      <c r="P104">
        <f t="shared" si="5"/>
        <v>128</v>
      </c>
      <c r="Q104">
        <f t="shared" si="6"/>
        <v>117.92</v>
      </c>
      <c r="R104" s="14">
        <f t="shared" si="7"/>
        <v>40505.131168981483</v>
      </c>
      <c r="S104" s="14">
        <f t="shared" si="8"/>
        <v>40535.131168981483</v>
      </c>
      <c r="T104">
        <f t="shared" si="9"/>
        <v>2010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t="s">
        <v>8268</v>
      </c>
      <c r="P105">
        <f t="shared" si="5"/>
        <v>105</v>
      </c>
      <c r="Q105">
        <f t="shared" si="6"/>
        <v>27.9</v>
      </c>
      <c r="R105" s="14">
        <f t="shared" si="7"/>
        <v>41682.805902777778</v>
      </c>
      <c r="S105" s="14">
        <f t="shared" si="8"/>
        <v>41705.805902777778</v>
      </c>
      <c r="T105">
        <f t="shared" si="9"/>
        <v>2014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t="s">
        <v>8268</v>
      </c>
      <c r="P106">
        <f t="shared" si="5"/>
        <v>120</v>
      </c>
      <c r="Q106">
        <f t="shared" si="6"/>
        <v>60</v>
      </c>
      <c r="R106" s="14">
        <f t="shared" si="7"/>
        <v>40612.695208333331</v>
      </c>
      <c r="S106" s="14">
        <f t="shared" si="8"/>
        <v>40636.041666666664</v>
      </c>
      <c r="T106">
        <f t="shared" si="9"/>
        <v>2011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t="s">
        <v>8268</v>
      </c>
      <c r="P107">
        <f t="shared" si="5"/>
        <v>107</v>
      </c>
      <c r="Q107">
        <f t="shared" si="6"/>
        <v>39.380000000000003</v>
      </c>
      <c r="R107" s="14">
        <f t="shared" si="7"/>
        <v>42485.724768518514</v>
      </c>
      <c r="S107" s="14">
        <f t="shared" si="8"/>
        <v>42504</v>
      </c>
      <c r="T107">
        <f t="shared" si="9"/>
        <v>2016</v>
      </c>
    </row>
    <row r="108" spans="1:20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t="s">
        <v>8268</v>
      </c>
      <c r="P108">
        <f t="shared" si="5"/>
        <v>101</v>
      </c>
      <c r="Q108">
        <f t="shared" si="6"/>
        <v>186.11</v>
      </c>
      <c r="R108" s="14">
        <f t="shared" si="7"/>
        <v>40987.776631944449</v>
      </c>
      <c r="S108" s="14">
        <f t="shared" si="8"/>
        <v>41001.776631944449</v>
      </c>
      <c r="T108">
        <f t="shared" si="9"/>
        <v>2012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t="s">
        <v>8268</v>
      </c>
      <c r="P109">
        <f t="shared" si="5"/>
        <v>102</v>
      </c>
      <c r="Q109">
        <f t="shared" si="6"/>
        <v>111.38</v>
      </c>
      <c r="R109" s="14">
        <f t="shared" si="7"/>
        <v>40635.982488425929</v>
      </c>
      <c r="S109" s="14">
        <f t="shared" si="8"/>
        <v>40657.982488425929</v>
      </c>
      <c r="T109">
        <f t="shared" si="9"/>
        <v>2011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t="s">
        <v>8268</v>
      </c>
      <c r="P110">
        <f t="shared" si="5"/>
        <v>247</v>
      </c>
      <c r="Q110">
        <f t="shared" si="6"/>
        <v>78.72</v>
      </c>
      <c r="R110" s="14">
        <f t="shared" si="7"/>
        <v>41365.613078703704</v>
      </c>
      <c r="S110" s="14">
        <f t="shared" si="8"/>
        <v>41425.613078703704</v>
      </c>
      <c r="T110">
        <f t="shared" si="9"/>
        <v>2013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t="s">
        <v>8268</v>
      </c>
      <c r="P111">
        <f t="shared" si="5"/>
        <v>220</v>
      </c>
      <c r="Q111">
        <f t="shared" si="6"/>
        <v>46.7</v>
      </c>
      <c r="R111" s="14">
        <f t="shared" si="7"/>
        <v>40570.025810185187</v>
      </c>
      <c r="S111" s="14">
        <f t="shared" si="8"/>
        <v>40600.025810185187</v>
      </c>
      <c r="T111">
        <f t="shared" si="9"/>
        <v>2011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t="s">
        <v>8268</v>
      </c>
      <c r="P112">
        <f t="shared" si="5"/>
        <v>131</v>
      </c>
      <c r="Q112">
        <f t="shared" si="6"/>
        <v>65.38</v>
      </c>
      <c r="R112" s="14">
        <f t="shared" si="7"/>
        <v>41557.949687500004</v>
      </c>
      <c r="S112" s="14">
        <f t="shared" si="8"/>
        <v>41592.249305555553</v>
      </c>
      <c r="T112">
        <f t="shared" si="9"/>
        <v>2013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t="s">
        <v>8268</v>
      </c>
      <c r="P113">
        <f t="shared" si="5"/>
        <v>155</v>
      </c>
      <c r="Q113">
        <f t="shared" si="6"/>
        <v>102.08</v>
      </c>
      <c r="R113" s="14">
        <f t="shared" si="7"/>
        <v>42125.333182870367</v>
      </c>
      <c r="S113" s="14">
        <f t="shared" si="8"/>
        <v>42155.333182870367</v>
      </c>
      <c r="T113">
        <f t="shared" si="9"/>
        <v>2015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t="s">
        <v>8268</v>
      </c>
      <c r="P114">
        <f t="shared" si="5"/>
        <v>104</v>
      </c>
      <c r="Q114">
        <f t="shared" si="6"/>
        <v>64.2</v>
      </c>
      <c r="R114" s="14">
        <f t="shared" si="7"/>
        <v>41718.043032407404</v>
      </c>
      <c r="S114" s="14">
        <f t="shared" si="8"/>
        <v>41742.083333333336</v>
      </c>
      <c r="T114">
        <f t="shared" si="9"/>
        <v>2014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t="s">
        <v>8268</v>
      </c>
      <c r="P115">
        <f t="shared" si="5"/>
        <v>141</v>
      </c>
      <c r="Q115">
        <f t="shared" si="6"/>
        <v>90.38</v>
      </c>
      <c r="R115" s="14">
        <f t="shared" si="7"/>
        <v>40753.758425925924</v>
      </c>
      <c r="S115" s="14">
        <f t="shared" si="8"/>
        <v>40761.625</v>
      </c>
      <c r="T115">
        <f t="shared" si="9"/>
        <v>2011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t="s">
        <v>8268</v>
      </c>
      <c r="P116">
        <f t="shared" si="5"/>
        <v>103</v>
      </c>
      <c r="Q116">
        <f t="shared" si="6"/>
        <v>88.57</v>
      </c>
      <c r="R116" s="14">
        <f t="shared" si="7"/>
        <v>40861.27416666667</v>
      </c>
      <c r="S116" s="14">
        <f t="shared" si="8"/>
        <v>40921.27416666667</v>
      </c>
      <c r="T116">
        <f t="shared" si="9"/>
        <v>2011</v>
      </c>
    </row>
    <row r="117" spans="1:20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t="s">
        <v>8268</v>
      </c>
      <c r="P117">
        <f t="shared" si="5"/>
        <v>140</v>
      </c>
      <c r="Q117">
        <f t="shared" si="6"/>
        <v>28.73</v>
      </c>
      <c r="R117" s="14">
        <f t="shared" si="7"/>
        <v>40918.738935185182</v>
      </c>
      <c r="S117" s="14">
        <f t="shared" si="8"/>
        <v>40943.738935185182</v>
      </c>
      <c r="T117">
        <f t="shared" si="9"/>
        <v>2012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t="s">
        <v>8268</v>
      </c>
      <c r="P118">
        <f t="shared" si="5"/>
        <v>114</v>
      </c>
      <c r="Q118">
        <f t="shared" si="6"/>
        <v>69.790000000000006</v>
      </c>
      <c r="R118" s="14">
        <f t="shared" si="7"/>
        <v>40595.497164351851</v>
      </c>
      <c r="S118" s="14">
        <f t="shared" si="8"/>
        <v>40641.455497685187</v>
      </c>
      <c r="T118">
        <f t="shared" si="9"/>
        <v>2011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t="s">
        <v>8268</v>
      </c>
      <c r="P119">
        <f t="shared" si="5"/>
        <v>100</v>
      </c>
      <c r="Q119">
        <f t="shared" si="6"/>
        <v>167.49</v>
      </c>
      <c r="R119" s="14">
        <f t="shared" si="7"/>
        <v>40248.834999999999</v>
      </c>
      <c r="S119" s="14">
        <f t="shared" si="8"/>
        <v>40338.791666666664</v>
      </c>
      <c r="T119">
        <f t="shared" si="9"/>
        <v>2010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t="s">
        <v>8268</v>
      </c>
      <c r="P120">
        <f t="shared" si="5"/>
        <v>113</v>
      </c>
      <c r="Q120">
        <f t="shared" si="6"/>
        <v>144.91</v>
      </c>
      <c r="R120" s="14">
        <f t="shared" si="7"/>
        <v>40723.053657407407</v>
      </c>
      <c r="S120" s="14">
        <f t="shared" si="8"/>
        <v>40753.053657407407</v>
      </c>
      <c r="T120">
        <f t="shared" si="9"/>
        <v>2011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t="s">
        <v>8268</v>
      </c>
      <c r="P121">
        <f t="shared" si="5"/>
        <v>105</v>
      </c>
      <c r="Q121">
        <f t="shared" si="6"/>
        <v>91.84</v>
      </c>
      <c r="R121" s="14">
        <f t="shared" si="7"/>
        <v>40739.069282407407</v>
      </c>
      <c r="S121" s="14">
        <f t="shared" si="8"/>
        <v>40768.958333333336</v>
      </c>
      <c r="T121">
        <f t="shared" si="9"/>
        <v>2011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t="s">
        <v>8269</v>
      </c>
      <c r="P122">
        <f t="shared" si="5"/>
        <v>0</v>
      </c>
      <c r="Q122">
        <f t="shared" si="6"/>
        <v>10</v>
      </c>
      <c r="R122" s="14">
        <f t="shared" si="7"/>
        <v>42616.049849537041</v>
      </c>
      <c r="S122" s="14">
        <f t="shared" si="8"/>
        <v>42646.049849537041</v>
      </c>
      <c r="T122">
        <f t="shared" si="9"/>
        <v>2016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t="s">
        <v>8269</v>
      </c>
      <c r="P123">
        <f t="shared" si="5"/>
        <v>0</v>
      </c>
      <c r="Q123">
        <f t="shared" si="6"/>
        <v>1</v>
      </c>
      <c r="R123" s="14">
        <f t="shared" si="7"/>
        <v>42096.704976851848</v>
      </c>
      <c r="S123" s="14">
        <f t="shared" si="8"/>
        <v>42112.427777777775</v>
      </c>
      <c r="T123">
        <f t="shared" si="9"/>
        <v>2015</v>
      </c>
    </row>
    <row r="124" spans="1:20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t="s">
        <v>8269</v>
      </c>
      <c r="P124">
        <f t="shared" si="5"/>
        <v>0</v>
      </c>
      <c r="Q124">
        <f t="shared" si="6"/>
        <v>0</v>
      </c>
      <c r="R124" s="14">
        <f t="shared" si="7"/>
        <v>42593.431793981479</v>
      </c>
      <c r="S124" s="14">
        <f t="shared" si="8"/>
        <v>42653.431793981479</v>
      </c>
      <c r="T124">
        <f t="shared" si="9"/>
        <v>2016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t="s">
        <v>8269</v>
      </c>
      <c r="P125">
        <f t="shared" si="5"/>
        <v>0</v>
      </c>
      <c r="Q125">
        <f t="shared" si="6"/>
        <v>25.17</v>
      </c>
      <c r="R125" s="14">
        <f t="shared" si="7"/>
        <v>41904.781990740739</v>
      </c>
      <c r="S125" s="14">
        <f t="shared" si="8"/>
        <v>41940.916666666664</v>
      </c>
      <c r="T125">
        <f t="shared" si="9"/>
        <v>2014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t="s">
        <v>8269</v>
      </c>
      <c r="P126">
        <f t="shared" si="5"/>
        <v>0</v>
      </c>
      <c r="Q126">
        <f t="shared" si="6"/>
        <v>0</v>
      </c>
      <c r="R126" s="14">
        <f t="shared" si="7"/>
        <v>42114.928726851853</v>
      </c>
      <c r="S126" s="14">
        <f t="shared" si="8"/>
        <v>42139.928726851853</v>
      </c>
      <c r="T126">
        <f t="shared" si="9"/>
        <v>2015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t="s">
        <v>8269</v>
      </c>
      <c r="P127">
        <f t="shared" si="5"/>
        <v>14</v>
      </c>
      <c r="Q127">
        <f t="shared" si="6"/>
        <v>11.67</v>
      </c>
      <c r="R127" s="14">
        <f t="shared" si="7"/>
        <v>42709.993981481486</v>
      </c>
      <c r="S127" s="14">
        <f t="shared" si="8"/>
        <v>42769.993981481486</v>
      </c>
      <c r="T127">
        <f t="shared" si="9"/>
        <v>2016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t="s">
        <v>8269</v>
      </c>
      <c r="P128">
        <f t="shared" si="5"/>
        <v>6</v>
      </c>
      <c r="Q128">
        <f t="shared" si="6"/>
        <v>106.69</v>
      </c>
      <c r="R128" s="14">
        <f t="shared" si="7"/>
        <v>42135.589548611111</v>
      </c>
      <c r="S128" s="14">
        <f t="shared" si="8"/>
        <v>42166.083333333328</v>
      </c>
      <c r="T128">
        <f t="shared" si="9"/>
        <v>2015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t="s">
        <v>8269</v>
      </c>
      <c r="P129">
        <f t="shared" si="5"/>
        <v>2</v>
      </c>
      <c r="Q129">
        <f t="shared" si="6"/>
        <v>47.5</v>
      </c>
      <c r="R129" s="14">
        <f t="shared" si="7"/>
        <v>42067.62431712963</v>
      </c>
      <c r="S129" s="14">
        <f t="shared" si="8"/>
        <v>42097.582650462966</v>
      </c>
      <c r="T129">
        <f t="shared" si="9"/>
        <v>2015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t="s">
        <v>8269</v>
      </c>
      <c r="P130">
        <f t="shared" si="5"/>
        <v>2</v>
      </c>
      <c r="Q130">
        <f t="shared" si="6"/>
        <v>311.17</v>
      </c>
      <c r="R130" s="14">
        <f t="shared" si="7"/>
        <v>42628.22792824074</v>
      </c>
      <c r="S130" s="14">
        <f t="shared" si="8"/>
        <v>42663.22792824074</v>
      </c>
      <c r="T130">
        <f t="shared" si="9"/>
        <v>2016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t="s">
        <v>8269</v>
      </c>
      <c r="P131">
        <f t="shared" ref="P131:P194" si="10">ROUND(E131/D131*100,0)</f>
        <v>0</v>
      </c>
      <c r="Q131">
        <f t="shared" ref="Q131:Q194" si="11">IFERROR(ROUND(E131/L131,2),0)</f>
        <v>0</v>
      </c>
      <c r="R131" s="14">
        <f t="shared" ref="R131:R194" si="12">(((J131/60)/60)/24)+DATE(1970,1,1)</f>
        <v>41882.937303240738</v>
      </c>
      <c r="S131" s="14">
        <f t="shared" ref="S131:S194" si="13">(((I131/60)/60)/24)+DATE(1970,1,1)</f>
        <v>41942.937303240738</v>
      </c>
      <c r="T131">
        <f t="shared" ref="T131:T194" si="14">YEAR(R131)</f>
        <v>2014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t="s">
        <v>8269</v>
      </c>
      <c r="P132">
        <f t="shared" si="10"/>
        <v>0</v>
      </c>
      <c r="Q132">
        <f t="shared" si="11"/>
        <v>0</v>
      </c>
      <c r="R132" s="14">
        <f t="shared" si="12"/>
        <v>41778.915416666663</v>
      </c>
      <c r="S132" s="14">
        <f t="shared" si="13"/>
        <v>41806.844444444447</v>
      </c>
      <c r="T132">
        <f t="shared" si="14"/>
        <v>2014</v>
      </c>
    </row>
    <row r="133" spans="1:20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t="s">
        <v>8269</v>
      </c>
      <c r="P133">
        <f t="shared" si="10"/>
        <v>0</v>
      </c>
      <c r="Q133">
        <f t="shared" si="11"/>
        <v>0</v>
      </c>
      <c r="R133" s="14">
        <f t="shared" si="12"/>
        <v>42541.837511574078</v>
      </c>
      <c r="S133" s="14">
        <f t="shared" si="13"/>
        <v>42557</v>
      </c>
      <c r="T133">
        <f t="shared" si="14"/>
        <v>2016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t="s">
        <v>8269</v>
      </c>
      <c r="P134">
        <f t="shared" si="10"/>
        <v>10</v>
      </c>
      <c r="Q134">
        <f t="shared" si="11"/>
        <v>94.51</v>
      </c>
      <c r="R134" s="14">
        <f t="shared" si="12"/>
        <v>41905.812581018516</v>
      </c>
      <c r="S134" s="14">
        <f t="shared" si="13"/>
        <v>41950.854247685187</v>
      </c>
      <c r="T134">
        <f t="shared" si="14"/>
        <v>2014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t="s">
        <v>8269</v>
      </c>
      <c r="P135">
        <f t="shared" si="10"/>
        <v>0</v>
      </c>
      <c r="Q135">
        <f t="shared" si="11"/>
        <v>0</v>
      </c>
      <c r="R135" s="14">
        <f t="shared" si="12"/>
        <v>42491.80768518518</v>
      </c>
      <c r="S135" s="14">
        <f t="shared" si="13"/>
        <v>42521.729861111111</v>
      </c>
      <c r="T135">
        <f t="shared" si="14"/>
        <v>2016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t="s">
        <v>8269</v>
      </c>
      <c r="P136">
        <f t="shared" si="10"/>
        <v>0</v>
      </c>
      <c r="Q136">
        <f t="shared" si="11"/>
        <v>0</v>
      </c>
      <c r="R136" s="14">
        <f t="shared" si="12"/>
        <v>42221.909930555557</v>
      </c>
      <c r="S136" s="14">
        <f t="shared" si="13"/>
        <v>42251.708333333328</v>
      </c>
      <c r="T136">
        <f t="shared" si="14"/>
        <v>2015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t="s">
        <v>8269</v>
      </c>
      <c r="P137">
        <f t="shared" si="10"/>
        <v>13</v>
      </c>
      <c r="Q137">
        <f t="shared" si="11"/>
        <v>80.599999999999994</v>
      </c>
      <c r="R137" s="14">
        <f t="shared" si="12"/>
        <v>41788.381909722222</v>
      </c>
      <c r="S137" s="14">
        <f t="shared" si="13"/>
        <v>41821.791666666664</v>
      </c>
      <c r="T137">
        <f t="shared" si="14"/>
        <v>2014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t="s">
        <v>8269</v>
      </c>
      <c r="P138">
        <f t="shared" si="10"/>
        <v>0</v>
      </c>
      <c r="Q138">
        <f t="shared" si="11"/>
        <v>0</v>
      </c>
      <c r="R138" s="14">
        <f t="shared" si="12"/>
        <v>42096.410115740742</v>
      </c>
      <c r="S138" s="14">
        <f t="shared" si="13"/>
        <v>42140.427777777775</v>
      </c>
      <c r="T138">
        <f t="shared" si="14"/>
        <v>2015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t="s">
        <v>8269</v>
      </c>
      <c r="P139">
        <f t="shared" si="10"/>
        <v>0</v>
      </c>
      <c r="Q139">
        <f t="shared" si="11"/>
        <v>0</v>
      </c>
      <c r="R139" s="14">
        <f t="shared" si="12"/>
        <v>42239.573993055557</v>
      </c>
      <c r="S139" s="14">
        <f t="shared" si="13"/>
        <v>42289.573993055557</v>
      </c>
      <c r="T139">
        <f t="shared" si="14"/>
        <v>2015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t="s">
        <v>8269</v>
      </c>
      <c r="P140">
        <f t="shared" si="10"/>
        <v>3</v>
      </c>
      <c r="Q140">
        <f t="shared" si="11"/>
        <v>81.239999999999995</v>
      </c>
      <c r="R140" s="14">
        <f t="shared" si="12"/>
        <v>42186.257418981477</v>
      </c>
      <c r="S140" s="14">
        <f t="shared" si="13"/>
        <v>42217.207638888889</v>
      </c>
      <c r="T140">
        <f t="shared" si="14"/>
        <v>2015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t="s">
        <v>8269</v>
      </c>
      <c r="P141">
        <f t="shared" si="10"/>
        <v>100</v>
      </c>
      <c r="Q141">
        <f t="shared" si="11"/>
        <v>500</v>
      </c>
      <c r="R141" s="14">
        <f t="shared" si="12"/>
        <v>42187.920972222222</v>
      </c>
      <c r="S141" s="14">
        <f t="shared" si="13"/>
        <v>42197.920972222222</v>
      </c>
      <c r="T141">
        <f t="shared" si="14"/>
        <v>2015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t="s">
        <v>8269</v>
      </c>
      <c r="P142">
        <f t="shared" si="10"/>
        <v>0</v>
      </c>
      <c r="Q142">
        <f t="shared" si="11"/>
        <v>0</v>
      </c>
      <c r="R142" s="14">
        <f t="shared" si="12"/>
        <v>42053.198287037041</v>
      </c>
      <c r="S142" s="14">
        <f t="shared" si="13"/>
        <v>42083.15662037037</v>
      </c>
      <c r="T142">
        <f t="shared" si="14"/>
        <v>2015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t="s">
        <v>8269</v>
      </c>
      <c r="P143">
        <f t="shared" si="10"/>
        <v>11</v>
      </c>
      <c r="Q143">
        <f t="shared" si="11"/>
        <v>46.18</v>
      </c>
      <c r="R143" s="14">
        <f t="shared" si="12"/>
        <v>42110.153043981481</v>
      </c>
      <c r="S143" s="14">
        <f t="shared" si="13"/>
        <v>42155.153043981481</v>
      </c>
      <c r="T143">
        <f t="shared" si="14"/>
        <v>2015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t="s">
        <v>8269</v>
      </c>
      <c r="P144">
        <f t="shared" si="10"/>
        <v>0</v>
      </c>
      <c r="Q144">
        <f t="shared" si="11"/>
        <v>10</v>
      </c>
      <c r="R144" s="14">
        <f t="shared" si="12"/>
        <v>41938.893263888887</v>
      </c>
      <c r="S144" s="14">
        <f t="shared" si="13"/>
        <v>41959.934930555552</v>
      </c>
      <c r="T144">
        <f t="shared" si="14"/>
        <v>2014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t="s">
        <v>8269</v>
      </c>
      <c r="P145">
        <f t="shared" si="10"/>
        <v>0</v>
      </c>
      <c r="Q145">
        <f t="shared" si="11"/>
        <v>0</v>
      </c>
      <c r="R145" s="14">
        <f t="shared" si="12"/>
        <v>42559.064143518524</v>
      </c>
      <c r="S145" s="14">
        <f t="shared" si="13"/>
        <v>42616.246527777781</v>
      </c>
      <c r="T145">
        <f t="shared" si="14"/>
        <v>2016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t="s">
        <v>8269</v>
      </c>
      <c r="P146">
        <f t="shared" si="10"/>
        <v>28</v>
      </c>
      <c r="Q146">
        <f t="shared" si="11"/>
        <v>55.95</v>
      </c>
      <c r="R146" s="14">
        <f t="shared" si="12"/>
        <v>42047.762407407412</v>
      </c>
      <c r="S146" s="14">
        <f t="shared" si="13"/>
        <v>42107.72074074074</v>
      </c>
      <c r="T146">
        <f t="shared" si="14"/>
        <v>2015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t="s">
        <v>8269</v>
      </c>
      <c r="P147">
        <f t="shared" si="10"/>
        <v>8</v>
      </c>
      <c r="Q147">
        <f t="shared" si="11"/>
        <v>37.56</v>
      </c>
      <c r="R147" s="14">
        <f t="shared" si="12"/>
        <v>42200.542268518519</v>
      </c>
      <c r="S147" s="14">
        <f t="shared" si="13"/>
        <v>42227.542268518519</v>
      </c>
      <c r="T147">
        <f t="shared" si="14"/>
        <v>2015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t="s">
        <v>8269</v>
      </c>
      <c r="P148">
        <f t="shared" si="10"/>
        <v>1</v>
      </c>
      <c r="Q148">
        <f t="shared" si="11"/>
        <v>38.33</v>
      </c>
      <c r="R148" s="14">
        <f t="shared" si="12"/>
        <v>42693.016180555554</v>
      </c>
      <c r="S148" s="14">
        <f t="shared" si="13"/>
        <v>42753.016180555554</v>
      </c>
      <c r="T148">
        <f t="shared" si="14"/>
        <v>2016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t="s">
        <v>8269</v>
      </c>
      <c r="P149">
        <f t="shared" si="10"/>
        <v>0</v>
      </c>
      <c r="Q149">
        <f t="shared" si="11"/>
        <v>0</v>
      </c>
      <c r="R149" s="14">
        <f t="shared" si="12"/>
        <v>41969.767824074079</v>
      </c>
      <c r="S149" s="14">
        <f t="shared" si="13"/>
        <v>42012.762499999997</v>
      </c>
      <c r="T149">
        <f t="shared" si="14"/>
        <v>2014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t="s">
        <v>8269</v>
      </c>
      <c r="P150">
        <f t="shared" si="10"/>
        <v>0</v>
      </c>
      <c r="Q150">
        <f t="shared" si="11"/>
        <v>20</v>
      </c>
      <c r="R150" s="14">
        <f t="shared" si="12"/>
        <v>42397.281666666662</v>
      </c>
      <c r="S150" s="14">
        <f t="shared" si="13"/>
        <v>42427.281666666662</v>
      </c>
      <c r="T150">
        <f t="shared" si="14"/>
        <v>2016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t="s">
        <v>8269</v>
      </c>
      <c r="P151">
        <f t="shared" si="10"/>
        <v>1</v>
      </c>
      <c r="Q151">
        <f t="shared" si="11"/>
        <v>15.33</v>
      </c>
      <c r="R151" s="14">
        <f t="shared" si="12"/>
        <v>41968.172106481477</v>
      </c>
      <c r="S151" s="14">
        <f t="shared" si="13"/>
        <v>41998.333333333328</v>
      </c>
      <c r="T151">
        <f t="shared" si="14"/>
        <v>2014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t="s">
        <v>8269</v>
      </c>
      <c r="P152">
        <f t="shared" si="10"/>
        <v>23</v>
      </c>
      <c r="Q152">
        <f t="shared" si="11"/>
        <v>449.43</v>
      </c>
      <c r="R152" s="14">
        <f t="shared" si="12"/>
        <v>42090.161828703705</v>
      </c>
      <c r="S152" s="14">
        <f t="shared" si="13"/>
        <v>42150.161828703705</v>
      </c>
      <c r="T152">
        <f t="shared" si="14"/>
        <v>2015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t="s">
        <v>8269</v>
      </c>
      <c r="P153">
        <f t="shared" si="10"/>
        <v>0</v>
      </c>
      <c r="Q153">
        <f t="shared" si="11"/>
        <v>28</v>
      </c>
      <c r="R153" s="14">
        <f t="shared" si="12"/>
        <v>42113.550821759258</v>
      </c>
      <c r="S153" s="14">
        <f t="shared" si="13"/>
        <v>42173.550821759258</v>
      </c>
      <c r="T153">
        <f t="shared" si="14"/>
        <v>2015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t="s">
        <v>8269</v>
      </c>
      <c r="P154">
        <f t="shared" si="10"/>
        <v>0</v>
      </c>
      <c r="Q154">
        <f t="shared" si="11"/>
        <v>15</v>
      </c>
      <c r="R154" s="14">
        <f t="shared" si="12"/>
        <v>41875.077546296299</v>
      </c>
      <c r="S154" s="14">
        <f t="shared" si="13"/>
        <v>41905.077546296299</v>
      </c>
      <c r="T154">
        <f t="shared" si="14"/>
        <v>2014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t="s">
        <v>8269</v>
      </c>
      <c r="P155">
        <f t="shared" si="10"/>
        <v>1</v>
      </c>
      <c r="Q155">
        <f t="shared" si="11"/>
        <v>35.9</v>
      </c>
      <c r="R155" s="14">
        <f t="shared" si="12"/>
        <v>41933.586157407408</v>
      </c>
      <c r="S155" s="14">
        <f t="shared" si="13"/>
        <v>41975.627824074079</v>
      </c>
      <c r="T155">
        <f t="shared" si="14"/>
        <v>2014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t="s">
        <v>8269</v>
      </c>
      <c r="P156">
        <f t="shared" si="10"/>
        <v>3</v>
      </c>
      <c r="Q156">
        <f t="shared" si="11"/>
        <v>13.33</v>
      </c>
      <c r="R156" s="14">
        <f t="shared" si="12"/>
        <v>42115.547395833331</v>
      </c>
      <c r="S156" s="14">
        <f t="shared" si="13"/>
        <v>42158.547395833331</v>
      </c>
      <c r="T156">
        <f t="shared" si="14"/>
        <v>2015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t="s">
        <v>8269</v>
      </c>
      <c r="P157">
        <f t="shared" si="10"/>
        <v>0</v>
      </c>
      <c r="Q157">
        <f t="shared" si="11"/>
        <v>20.25</v>
      </c>
      <c r="R157" s="14">
        <f t="shared" si="12"/>
        <v>42168.559432870374</v>
      </c>
      <c r="S157" s="14">
        <f t="shared" si="13"/>
        <v>42208.559432870374</v>
      </c>
      <c r="T157">
        <f t="shared" si="14"/>
        <v>2015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t="s">
        <v>8269</v>
      </c>
      <c r="P158">
        <f t="shared" si="10"/>
        <v>5</v>
      </c>
      <c r="Q158">
        <f t="shared" si="11"/>
        <v>119</v>
      </c>
      <c r="R158" s="14">
        <f t="shared" si="12"/>
        <v>41794.124953703707</v>
      </c>
      <c r="S158" s="14">
        <f t="shared" si="13"/>
        <v>41854.124953703707</v>
      </c>
      <c r="T158">
        <f t="shared" si="14"/>
        <v>2014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t="s">
        <v>8269</v>
      </c>
      <c r="P159">
        <f t="shared" si="10"/>
        <v>0</v>
      </c>
      <c r="Q159">
        <f t="shared" si="11"/>
        <v>4</v>
      </c>
      <c r="R159" s="14">
        <f t="shared" si="12"/>
        <v>42396.911712962959</v>
      </c>
      <c r="S159" s="14">
        <f t="shared" si="13"/>
        <v>42426.911712962959</v>
      </c>
      <c r="T159">
        <f t="shared" si="14"/>
        <v>2016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t="s">
        <v>8269</v>
      </c>
      <c r="P160">
        <f t="shared" si="10"/>
        <v>0</v>
      </c>
      <c r="Q160">
        <f t="shared" si="11"/>
        <v>0</v>
      </c>
      <c r="R160" s="14">
        <f t="shared" si="12"/>
        <v>41904.07671296296</v>
      </c>
      <c r="S160" s="14">
        <f t="shared" si="13"/>
        <v>41934.07671296296</v>
      </c>
      <c r="T160">
        <f t="shared" si="14"/>
        <v>2014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t="s">
        <v>8269</v>
      </c>
      <c r="P161">
        <f t="shared" si="10"/>
        <v>0</v>
      </c>
      <c r="Q161">
        <f t="shared" si="11"/>
        <v>10</v>
      </c>
      <c r="R161" s="14">
        <f t="shared" si="12"/>
        <v>42514.434548611112</v>
      </c>
      <c r="S161" s="14">
        <f t="shared" si="13"/>
        <v>42554.434548611112</v>
      </c>
      <c r="T161">
        <f t="shared" si="14"/>
        <v>2016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8270</v>
      </c>
      <c r="P162">
        <f t="shared" si="10"/>
        <v>0</v>
      </c>
      <c r="Q162">
        <f t="shared" si="11"/>
        <v>0</v>
      </c>
      <c r="R162" s="14">
        <f t="shared" si="12"/>
        <v>42171.913090277783</v>
      </c>
      <c r="S162" s="14">
        <f t="shared" si="13"/>
        <v>42231.913090277783</v>
      </c>
      <c r="T162">
        <f t="shared" si="14"/>
        <v>2015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8270</v>
      </c>
      <c r="P163">
        <f t="shared" si="10"/>
        <v>0</v>
      </c>
      <c r="Q163">
        <f t="shared" si="11"/>
        <v>5</v>
      </c>
      <c r="R163" s="14">
        <f t="shared" si="12"/>
        <v>41792.687442129631</v>
      </c>
      <c r="S163" s="14">
        <f t="shared" si="13"/>
        <v>41822.687442129631</v>
      </c>
      <c r="T163">
        <f t="shared" si="14"/>
        <v>2014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8270</v>
      </c>
      <c r="P164">
        <f t="shared" si="10"/>
        <v>16</v>
      </c>
      <c r="Q164">
        <f t="shared" si="11"/>
        <v>43.5</v>
      </c>
      <c r="R164" s="14">
        <f t="shared" si="12"/>
        <v>41835.126805555556</v>
      </c>
      <c r="S164" s="14">
        <f t="shared" si="13"/>
        <v>41867.987500000003</v>
      </c>
      <c r="T164">
        <f t="shared" si="14"/>
        <v>2014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8270</v>
      </c>
      <c r="P165">
        <f t="shared" si="10"/>
        <v>0</v>
      </c>
      <c r="Q165">
        <f t="shared" si="11"/>
        <v>0</v>
      </c>
      <c r="R165" s="14">
        <f t="shared" si="12"/>
        <v>42243.961273148147</v>
      </c>
      <c r="S165" s="14">
        <f t="shared" si="13"/>
        <v>42278</v>
      </c>
      <c r="T165">
        <f t="shared" si="14"/>
        <v>2015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8270</v>
      </c>
      <c r="P166">
        <f t="shared" si="10"/>
        <v>1</v>
      </c>
      <c r="Q166">
        <f t="shared" si="11"/>
        <v>91.43</v>
      </c>
      <c r="R166" s="14">
        <f t="shared" si="12"/>
        <v>41841.762743055559</v>
      </c>
      <c r="S166" s="14">
        <f t="shared" si="13"/>
        <v>41901.762743055559</v>
      </c>
      <c r="T166">
        <f t="shared" si="14"/>
        <v>2014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8270</v>
      </c>
      <c r="P167">
        <f t="shared" si="10"/>
        <v>0</v>
      </c>
      <c r="Q167">
        <f t="shared" si="11"/>
        <v>0</v>
      </c>
      <c r="R167" s="14">
        <f t="shared" si="12"/>
        <v>42351.658842592587</v>
      </c>
      <c r="S167" s="14">
        <f t="shared" si="13"/>
        <v>42381.658842592587</v>
      </c>
      <c r="T167">
        <f t="shared" si="14"/>
        <v>2015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8270</v>
      </c>
      <c r="P168">
        <f t="shared" si="10"/>
        <v>60</v>
      </c>
      <c r="Q168">
        <f t="shared" si="11"/>
        <v>3000</v>
      </c>
      <c r="R168" s="14">
        <f t="shared" si="12"/>
        <v>42721.075949074075</v>
      </c>
      <c r="S168" s="14">
        <f t="shared" si="13"/>
        <v>42751.075949074075</v>
      </c>
      <c r="T168">
        <f t="shared" si="14"/>
        <v>2016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8270</v>
      </c>
      <c r="P169">
        <f t="shared" si="10"/>
        <v>0</v>
      </c>
      <c r="Q169">
        <f t="shared" si="11"/>
        <v>5.5</v>
      </c>
      <c r="R169" s="14">
        <f t="shared" si="12"/>
        <v>42160.927488425921</v>
      </c>
      <c r="S169" s="14">
        <f t="shared" si="13"/>
        <v>42220.927488425921</v>
      </c>
      <c r="T169">
        <f t="shared" si="14"/>
        <v>2015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8270</v>
      </c>
      <c r="P170">
        <f t="shared" si="10"/>
        <v>4</v>
      </c>
      <c r="Q170">
        <f t="shared" si="11"/>
        <v>108.33</v>
      </c>
      <c r="R170" s="14">
        <f t="shared" si="12"/>
        <v>42052.83530092593</v>
      </c>
      <c r="S170" s="14">
        <f t="shared" si="13"/>
        <v>42082.793634259258</v>
      </c>
      <c r="T170">
        <f t="shared" si="14"/>
        <v>2015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8270</v>
      </c>
      <c r="P171">
        <f t="shared" si="10"/>
        <v>22</v>
      </c>
      <c r="Q171">
        <f t="shared" si="11"/>
        <v>56</v>
      </c>
      <c r="R171" s="14">
        <f t="shared" si="12"/>
        <v>41900.505312499998</v>
      </c>
      <c r="S171" s="14">
        <f t="shared" si="13"/>
        <v>41930.505312499998</v>
      </c>
      <c r="T171">
        <f t="shared" si="14"/>
        <v>2014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8270</v>
      </c>
      <c r="P172">
        <f t="shared" si="10"/>
        <v>3</v>
      </c>
      <c r="Q172">
        <f t="shared" si="11"/>
        <v>32.5</v>
      </c>
      <c r="R172" s="14">
        <f t="shared" si="12"/>
        <v>42216.977812500001</v>
      </c>
      <c r="S172" s="14">
        <f t="shared" si="13"/>
        <v>42246.227777777778</v>
      </c>
      <c r="T172">
        <f t="shared" si="14"/>
        <v>2015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8270</v>
      </c>
      <c r="P173">
        <f t="shared" si="10"/>
        <v>0</v>
      </c>
      <c r="Q173">
        <f t="shared" si="11"/>
        <v>1</v>
      </c>
      <c r="R173" s="14">
        <f t="shared" si="12"/>
        <v>42534.180717592593</v>
      </c>
      <c r="S173" s="14">
        <f t="shared" si="13"/>
        <v>42594.180717592593</v>
      </c>
      <c r="T173">
        <f t="shared" si="14"/>
        <v>2016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8270</v>
      </c>
      <c r="P174">
        <f t="shared" si="10"/>
        <v>0</v>
      </c>
      <c r="Q174">
        <f t="shared" si="11"/>
        <v>0</v>
      </c>
      <c r="R174" s="14">
        <f t="shared" si="12"/>
        <v>42047.394942129627</v>
      </c>
      <c r="S174" s="14">
        <f t="shared" si="13"/>
        <v>42082.353275462956</v>
      </c>
      <c r="T174">
        <f t="shared" si="14"/>
        <v>2015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8270</v>
      </c>
      <c r="P175">
        <f t="shared" si="10"/>
        <v>0</v>
      </c>
      <c r="Q175">
        <f t="shared" si="11"/>
        <v>0</v>
      </c>
      <c r="R175" s="14">
        <f t="shared" si="12"/>
        <v>42033.573009259257</v>
      </c>
      <c r="S175" s="14">
        <f t="shared" si="13"/>
        <v>42063.573009259257</v>
      </c>
      <c r="T175">
        <f t="shared" si="14"/>
        <v>2015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8270</v>
      </c>
      <c r="P176">
        <f t="shared" si="10"/>
        <v>0</v>
      </c>
      <c r="Q176">
        <f t="shared" si="11"/>
        <v>0</v>
      </c>
      <c r="R176" s="14">
        <f t="shared" si="12"/>
        <v>42072.758981481486</v>
      </c>
      <c r="S176" s="14">
        <f t="shared" si="13"/>
        <v>42132.758981481486</v>
      </c>
      <c r="T176">
        <f t="shared" si="14"/>
        <v>2015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8270</v>
      </c>
      <c r="P177">
        <f t="shared" si="10"/>
        <v>6</v>
      </c>
      <c r="Q177">
        <f t="shared" si="11"/>
        <v>49.88</v>
      </c>
      <c r="R177" s="14">
        <f t="shared" si="12"/>
        <v>41855.777905092589</v>
      </c>
      <c r="S177" s="14">
        <f t="shared" si="13"/>
        <v>41880.777905092589</v>
      </c>
      <c r="T177">
        <f t="shared" si="14"/>
        <v>2014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8270</v>
      </c>
      <c r="P178">
        <f t="shared" si="10"/>
        <v>0</v>
      </c>
      <c r="Q178">
        <f t="shared" si="11"/>
        <v>0</v>
      </c>
      <c r="R178" s="14">
        <f t="shared" si="12"/>
        <v>42191.824062500003</v>
      </c>
      <c r="S178" s="14">
        <f t="shared" si="13"/>
        <v>42221.824062500003</v>
      </c>
      <c r="T178">
        <f t="shared" si="14"/>
        <v>2015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8270</v>
      </c>
      <c r="P179">
        <f t="shared" si="10"/>
        <v>40</v>
      </c>
      <c r="Q179">
        <f t="shared" si="11"/>
        <v>25.71</v>
      </c>
      <c r="R179" s="14">
        <f t="shared" si="12"/>
        <v>42070.047754629632</v>
      </c>
      <c r="S179" s="14">
        <f t="shared" si="13"/>
        <v>42087.00608796296</v>
      </c>
      <c r="T179">
        <f t="shared" si="14"/>
        <v>2015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8270</v>
      </c>
      <c r="P180">
        <f t="shared" si="10"/>
        <v>0</v>
      </c>
      <c r="Q180">
        <f t="shared" si="11"/>
        <v>0</v>
      </c>
      <c r="R180" s="14">
        <f t="shared" si="12"/>
        <v>42304.955381944441</v>
      </c>
      <c r="S180" s="14">
        <f t="shared" si="13"/>
        <v>42334.997048611112</v>
      </c>
      <c r="T180">
        <f t="shared" si="14"/>
        <v>2015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8270</v>
      </c>
      <c r="P181">
        <f t="shared" si="10"/>
        <v>20</v>
      </c>
      <c r="Q181">
        <f t="shared" si="11"/>
        <v>100</v>
      </c>
      <c r="R181" s="14">
        <f t="shared" si="12"/>
        <v>42403.080497685187</v>
      </c>
      <c r="S181" s="14">
        <f t="shared" si="13"/>
        <v>42433.080497685187</v>
      </c>
      <c r="T181">
        <f t="shared" si="14"/>
        <v>2016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8270</v>
      </c>
      <c r="P182">
        <f t="shared" si="10"/>
        <v>33</v>
      </c>
      <c r="Q182">
        <f t="shared" si="11"/>
        <v>30.85</v>
      </c>
      <c r="R182" s="14">
        <f t="shared" si="12"/>
        <v>42067.991238425922</v>
      </c>
      <c r="S182" s="14">
        <f t="shared" si="13"/>
        <v>42107.791666666672</v>
      </c>
      <c r="T182">
        <f t="shared" si="14"/>
        <v>2015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8270</v>
      </c>
      <c r="P183">
        <f t="shared" si="10"/>
        <v>21</v>
      </c>
      <c r="Q183">
        <f t="shared" si="11"/>
        <v>180.5</v>
      </c>
      <c r="R183" s="14">
        <f t="shared" si="12"/>
        <v>42147.741840277777</v>
      </c>
      <c r="S183" s="14">
        <f t="shared" si="13"/>
        <v>42177.741840277777</v>
      </c>
      <c r="T183">
        <f t="shared" si="14"/>
        <v>2015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8270</v>
      </c>
      <c r="P184">
        <f t="shared" si="10"/>
        <v>0</v>
      </c>
      <c r="Q184">
        <f t="shared" si="11"/>
        <v>0</v>
      </c>
      <c r="R184" s="14">
        <f t="shared" si="12"/>
        <v>42712.011944444443</v>
      </c>
      <c r="S184" s="14">
        <f t="shared" si="13"/>
        <v>42742.011944444443</v>
      </c>
      <c r="T184">
        <f t="shared" si="14"/>
        <v>2016</v>
      </c>
    </row>
    <row r="185" spans="1:20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8270</v>
      </c>
      <c r="P185">
        <f t="shared" si="10"/>
        <v>36</v>
      </c>
      <c r="Q185">
        <f t="shared" si="11"/>
        <v>373.5</v>
      </c>
      <c r="R185" s="14">
        <f t="shared" si="12"/>
        <v>41939.810300925928</v>
      </c>
      <c r="S185" s="14">
        <f t="shared" si="13"/>
        <v>41969.851967592593</v>
      </c>
      <c r="T185">
        <f t="shared" si="14"/>
        <v>2014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8270</v>
      </c>
      <c r="P186">
        <f t="shared" si="10"/>
        <v>3</v>
      </c>
      <c r="Q186">
        <f t="shared" si="11"/>
        <v>25.5</v>
      </c>
      <c r="R186" s="14">
        <f t="shared" si="12"/>
        <v>41825.791226851856</v>
      </c>
      <c r="S186" s="14">
        <f t="shared" si="13"/>
        <v>41883.165972222225</v>
      </c>
      <c r="T186">
        <f t="shared" si="14"/>
        <v>2014</v>
      </c>
    </row>
    <row r="187" spans="1:20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8270</v>
      </c>
      <c r="P187">
        <f t="shared" si="10"/>
        <v>6</v>
      </c>
      <c r="Q187">
        <f t="shared" si="11"/>
        <v>220</v>
      </c>
      <c r="R187" s="14">
        <f t="shared" si="12"/>
        <v>42570.91133101852</v>
      </c>
      <c r="S187" s="14">
        <f t="shared" si="13"/>
        <v>42600.91133101852</v>
      </c>
      <c r="T187">
        <f t="shared" si="14"/>
        <v>2016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8270</v>
      </c>
      <c r="P188">
        <f t="shared" si="10"/>
        <v>0</v>
      </c>
      <c r="Q188">
        <f t="shared" si="11"/>
        <v>0</v>
      </c>
      <c r="R188" s="14">
        <f t="shared" si="12"/>
        <v>42767.812893518523</v>
      </c>
      <c r="S188" s="14">
        <f t="shared" si="13"/>
        <v>42797.833333333328</v>
      </c>
      <c r="T188">
        <f t="shared" si="14"/>
        <v>2017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8270</v>
      </c>
      <c r="P189">
        <f t="shared" si="10"/>
        <v>16</v>
      </c>
      <c r="Q189">
        <f t="shared" si="11"/>
        <v>160</v>
      </c>
      <c r="R189" s="14">
        <f t="shared" si="12"/>
        <v>42182.234456018516</v>
      </c>
      <c r="S189" s="14">
        <f t="shared" si="13"/>
        <v>42206.290972222225</v>
      </c>
      <c r="T189">
        <f t="shared" si="14"/>
        <v>2015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8270</v>
      </c>
      <c r="P190">
        <f t="shared" si="10"/>
        <v>0</v>
      </c>
      <c r="Q190">
        <f t="shared" si="11"/>
        <v>0</v>
      </c>
      <c r="R190" s="14">
        <f t="shared" si="12"/>
        <v>41857.18304398148</v>
      </c>
      <c r="S190" s="14">
        <f t="shared" si="13"/>
        <v>41887.18304398148</v>
      </c>
      <c r="T190">
        <f t="shared" si="14"/>
        <v>2014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8270</v>
      </c>
      <c r="P191">
        <f t="shared" si="10"/>
        <v>0</v>
      </c>
      <c r="Q191">
        <f t="shared" si="11"/>
        <v>69</v>
      </c>
      <c r="R191" s="14">
        <f t="shared" si="12"/>
        <v>42556.690706018519</v>
      </c>
      <c r="S191" s="14">
        <f t="shared" si="13"/>
        <v>42616.690706018519</v>
      </c>
      <c r="T191">
        <f t="shared" si="14"/>
        <v>2016</v>
      </c>
    </row>
    <row r="192" spans="1:20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8270</v>
      </c>
      <c r="P192">
        <f t="shared" si="10"/>
        <v>0</v>
      </c>
      <c r="Q192">
        <f t="shared" si="11"/>
        <v>50</v>
      </c>
      <c r="R192" s="14">
        <f t="shared" si="12"/>
        <v>42527.650995370372</v>
      </c>
      <c r="S192" s="14">
        <f t="shared" si="13"/>
        <v>42537.650995370372</v>
      </c>
      <c r="T192">
        <f t="shared" si="14"/>
        <v>2016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8270</v>
      </c>
      <c r="P193">
        <f t="shared" si="10"/>
        <v>5</v>
      </c>
      <c r="Q193">
        <f t="shared" si="11"/>
        <v>83.33</v>
      </c>
      <c r="R193" s="14">
        <f t="shared" si="12"/>
        <v>42239.441412037035</v>
      </c>
      <c r="S193" s="14">
        <f t="shared" si="13"/>
        <v>42279.441412037035</v>
      </c>
      <c r="T193">
        <f t="shared" si="14"/>
        <v>2015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8270</v>
      </c>
      <c r="P194">
        <f t="shared" si="10"/>
        <v>0</v>
      </c>
      <c r="Q194">
        <f t="shared" si="11"/>
        <v>5.67</v>
      </c>
      <c r="R194" s="14">
        <f t="shared" si="12"/>
        <v>41899.792037037041</v>
      </c>
      <c r="S194" s="14">
        <f t="shared" si="13"/>
        <v>41929.792037037041</v>
      </c>
      <c r="T194">
        <f t="shared" si="14"/>
        <v>2014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8270</v>
      </c>
      <c r="P195">
        <f t="shared" ref="P195:P258" si="15">ROUND(E195/D195*100,0)</f>
        <v>0</v>
      </c>
      <c r="Q195">
        <f t="shared" ref="Q195:Q258" si="16">IFERROR(ROUND(E195/L195,2),0)</f>
        <v>0</v>
      </c>
      <c r="R195" s="14">
        <f t="shared" ref="R195:R258" si="17">(((J195/60)/60)/24)+DATE(1970,1,1)</f>
        <v>41911.934791666667</v>
      </c>
      <c r="S195" s="14">
        <f t="shared" ref="S195:S258" si="18">(((I195/60)/60)/24)+DATE(1970,1,1)</f>
        <v>41971.976458333331</v>
      </c>
      <c r="T195">
        <f t="shared" ref="T195:T258" si="19">YEAR(R195)</f>
        <v>2014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8270</v>
      </c>
      <c r="P196">
        <f t="shared" si="15"/>
        <v>0</v>
      </c>
      <c r="Q196">
        <f t="shared" si="16"/>
        <v>1</v>
      </c>
      <c r="R196" s="14">
        <f t="shared" si="17"/>
        <v>42375.996886574074</v>
      </c>
      <c r="S196" s="14">
        <f t="shared" si="18"/>
        <v>42435.996886574074</v>
      </c>
      <c r="T196">
        <f t="shared" si="19"/>
        <v>2016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8270</v>
      </c>
      <c r="P197">
        <f t="shared" si="15"/>
        <v>0</v>
      </c>
      <c r="Q197">
        <f t="shared" si="16"/>
        <v>0</v>
      </c>
      <c r="R197" s="14">
        <f t="shared" si="17"/>
        <v>42135.67050925926</v>
      </c>
      <c r="S197" s="14">
        <f t="shared" si="18"/>
        <v>42195.67050925926</v>
      </c>
      <c r="T197">
        <f t="shared" si="19"/>
        <v>2015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8270</v>
      </c>
      <c r="P198">
        <f t="shared" si="15"/>
        <v>42</v>
      </c>
      <c r="Q198">
        <f t="shared" si="16"/>
        <v>77.11</v>
      </c>
      <c r="R198" s="14">
        <f t="shared" si="17"/>
        <v>42259.542800925927</v>
      </c>
      <c r="S198" s="14">
        <f t="shared" si="18"/>
        <v>42287.875</v>
      </c>
      <c r="T198">
        <f t="shared" si="19"/>
        <v>2015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8270</v>
      </c>
      <c r="P199">
        <f t="shared" si="15"/>
        <v>10</v>
      </c>
      <c r="Q199">
        <f t="shared" si="16"/>
        <v>32.75</v>
      </c>
      <c r="R199" s="14">
        <f t="shared" si="17"/>
        <v>42741.848379629635</v>
      </c>
      <c r="S199" s="14">
        <f t="shared" si="18"/>
        <v>42783.875</v>
      </c>
      <c r="T199">
        <f t="shared" si="19"/>
        <v>2017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8270</v>
      </c>
      <c r="P200">
        <f t="shared" si="15"/>
        <v>1</v>
      </c>
      <c r="Q200">
        <f t="shared" si="16"/>
        <v>46.5</v>
      </c>
      <c r="R200" s="14">
        <f t="shared" si="17"/>
        <v>41887.383356481485</v>
      </c>
      <c r="S200" s="14">
        <f t="shared" si="18"/>
        <v>41917.383356481485</v>
      </c>
      <c r="T200">
        <f t="shared" si="19"/>
        <v>2014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8270</v>
      </c>
      <c r="P201">
        <f t="shared" si="15"/>
        <v>0</v>
      </c>
      <c r="Q201">
        <f t="shared" si="16"/>
        <v>0</v>
      </c>
      <c r="R201" s="14">
        <f t="shared" si="17"/>
        <v>42584.123865740738</v>
      </c>
      <c r="S201" s="14">
        <f t="shared" si="18"/>
        <v>42614.123865740738</v>
      </c>
      <c r="T201">
        <f t="shared" si="19"/>
        <v>2016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8270</v>
      </c>
      <c r="P202">
        <f t="shared" si="15"/>
        <v>26</v>
      </c>
      <c r="Q202">
        <f t="shared" si="16"/>
        <v>87.31</v>
      </c>
      <c r="R202" s="14">
        <f t="shared" si="17"/>
        <v>41867.083368055559</v>
      </c>
      <c r="S202" s="14">
        <f t="shared" si="18"/>
        <v>41897.083368055559</v>
      </c>
      <c r="T202">
        <f t="shared" si="19"/>
        <v>2014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8270</v>
      </c>
      <c r="P203">
        <f t="shared" si="15"/>
        <v>58</v>
      </c>
      <c r="Q203">
        <f t="shared" si="16"/>
        <v>54.29</v>
      </c>
      <c r="R203" s="14">
        <f t="shared" si="17"/>
        <v>42023.818622685183</v>
      </c>
      <c r="S203" s="14">
        <f t="shared" si="18"/>
        <v>42043.818622685183</v>
      </c>
      <c r="T203">
        <f t="shared" si="19"/>
        <v>2015</v>
      </c>
    </row>
    <row r="204" spans="1:20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8270</v>
      </c>
      <c r="P204">
        <f t="shared" si="15"/>
        <v>0</v>
      </c>
      <c r="Q204">
        <f t="shared" si="16"/>
        <v>0</v>
      </c>
      <c r="R204" s="14">
        <f t="shared" si="17"/>
        <v>42255.927824074075</v>
      </c>
      <c r="S204" s="14">
        <f t="shared" si="18"/>
        <v>42285.874305555553</v>
      </c>
      <c r="T204">
        <f t="shared" si="19"/>
        <v>2015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8270</v>
      </c>
      <c r="P205">
        <f t="shared" si="15"/>
        <v>30</v>
      </c>
      <c r="Q205">
        <f t="shared" si="16"/>
        <v>93.25</v>
      </c>
      <c r="R205" s="14">
        <f t="shared" si="17"/>
        <v>41973.847962962958</v>
      </c>
      <c r="S205" s="14">
        <f t="shared" si="18"/>
        <v>42033.847962962958</v>
      </c>
      <c r="T205">
        <f t="shared" si="19"/>
        <v>2014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8270</v>
      </c>
      <c r="P206">
        <f t="shared" si="15"/>
        <v>51</v>
      </c>
      <c r="Q206">
        <f t="shared" si="16"/>
        <v>117.68</v>
      </c>
      <c r="R206" s="14">
        <f t="shared" si="17"/>
        <v>42556.583368055552</v>
      </c>
      <c r="S206" s="14">
        <f t="shared" si="18"/>
        <v>42586.583368055552</v>
      </c>
      <c r="T206">
        <f t="shared" si="19"/>
        <v>2016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8270</v>
      </c>
      <c r="P207">
        <f t="shared" si="15"/>
        <v>16</v>
      </c>
      <c r="Q207">
        <f t="shared" si="16"/>
        <v>76.47</v>
      </c>
      <c r="R207" s="14">
        <f t="shared" si="17"/>
        <v>42248.632199074069</v>
      </c>
      <c r="S207" s="14">
        <f t="shared" si="18"/>
        <v>42283.632199074069</v>
      </c>
      <c r="T207">
        <f t="shared" si="19"/>
        <v>2015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8270</v>
      </c>
      <c r="P208">
        <f t="shared" si="15"/>
        <v>0</v>
      </c>
      <c r="Q208">
        <f t="shared" si="16"/>
        <v>0</v>
      </c>
      <c r="R208" s="14">
        <f t="shared" si="17"/>
        <v>42567.004432870366</v>
      </c>
      <c r="S208" s="14">
        <f t="shared" si="18"/>
        <v>42588.004432870366</v>
      </c>
      <c r="T208">
        <f t="shared" si="19"/>
        <v>2016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8270</v>
      </c>
      <c r="P209">
        <f t="shared" si="15"/>
        <v>15</v>
      </c>
      <c r="Q209">
        <f t="shared" si="16"/>
        <v>163.85</v>
      </c>
      <c r="R209" s="14">
        <f t="shared" si="17"/>
        <v>41978.197199074071</v>
      </c>
      <c r="S209" s="14">
        <f t="shared" si="18"/>
        <v>42008.197199074071</v>
      </c>
      <c r="T209">
        <f t="shared" si="19"/>
        <v>2014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8270</v>
      </c>
      <c r="P210">
        <f t="shared" si="15"/>
        <v>0</v>
      </c>
      <c r="Q210">
        <f t="shared" si="16"/>
        <v>0</v>
      </c>
      <c r="R210" s="14">
        <f t="shared" si="17"/>
        <v>41959.369988425926</v>
      </c>
      <c r="S210" s="14">
        <f t="shared" si="18"/>
        <v>41989.369988425926</v>
      </c>
      <c r="T210">
        <f t="shared" si="19"/>
        <v>2014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8270</v>
      </c>
      <c r="P211">
        <f t="shared" si="15"/>
        <v>0</v>
      </c>
      <c r="Q211">
        <f t="shared" si="16"/>
        <v>0</v>
      </c>
      <c r="R211" s="14">
        <f t="shared" si="17"/>
        <v>42165.922858796301</v>
      </c>
      <c r="S211" s="14">
        <f t="shared" si="18"/>
        <v>42195.922858796301</v>
      </c>
      <c r="T211">
        <f t="shared" si="19"/>
        <v>2015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8270</v>
      </c>
      <c r="P212">
        <f t="shared" si="15"/>
        <v>25</v>
      </c>
      <c r="Q212">
        <f t="shared" si="16"/>
        <v>91.82</v>
      </c>
      <c r="R212" s="14">
        <f t="shared" si="17"/>
        <v>42249.064722222218</v>
      </c>
      <c r="S212" s="14">
        <f t="shared" si="18"/>
        <v>42278.208333333328</v>
      </c>
      <c r="T212">
        <f t="shared" si="19"/>
        <v>2015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8270</v>
      </c>
      <c r="P213">
        <f t="shared" si="15"/>
        <v>45</v>
      </c>
      <c r="Q213">
        <f t="shared" si="16"/>
        <v>185.83</v>
      </c>
      <c r="R213" s="14">
        <f t="shared" si="17"/>
        <v>42236.159918981488</v>
      </c>
      <c r="S213" s="14">
        <f t="shared" si="18"/>
        <v>42266.159918981488</v>
      </c>
      <c r="T213">
        <f t="shared" si="19"/>
        <v>2015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8270</v>
      </c>
      <c r="P214">
        <f t="shared" si="15"/>
        <v>0</v>
      </c>
      <c r="Q214">
        <f t="shared" si="16"/>
        <v>1</v>
      </c>
      <c r="R214" s="14">
        <f t="shared" si="17"/>
        <v>42416.881018518514</v>
      </c>
      <c r="S214" s="14">
        <f t="shared" si="18"/>
        <v>42476.839351851857</v>
      </c>
      <c r="T214">
        <f t="shared" si="19"/>
        <v>2016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8270</v>
      </c>
      <c r="P215">
        <f t="shared" si="15"/>
        <v>0</v>
      </c>
      <c r="Q215">
        <f t="shared" si="16"/>
        <v>20</v>
      </c>
      <c r="R215" s="14">
        <f t="shared" si="17"/>
        <v>42202.594293981485</v>
      </c>
      <c r="S215" s="14">
        <f t="shared" si="18"/>
        <v>42232.587974537033</v>
      </c>
      <c r="T215">
        <f t="shared" si="19"/>
        <v>2015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8270</v>
      </c>
      <c r="P216">
        <f t="shared" si="15"/>
        <v>0</v>
      </c>
      <c r="Q216">
        <f t="shared" si="16"/>
        <v>1</v>
      </c>
      <c r="R216" s="14">
        <f t="shared" si="17"/>
        <v>42009.64061342593</v>
      </c>
      <c r="S216" s="14">
        <f t="shared" si="18"/>
        <v>42069.64061342593</v>
      </c>
      <c r="T216">
        <f t="shared" si="19"/>
        <v>2015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8270</v>
      </c>
      <c r="P217">
        <f t="shared" si="15"/>
        <v>0</v>
      </c>
      <c r="Q217">
        <f t="shared" si="16"/>
        <v>10</v>
      </c>
      <c r="R217" s="14">
        <f t="shared" si="17"/>
        <v>42375.230115740742</v>
      </c>
      <c r="S217" s="14">
        <f t="shared" si="18"/>
        <v>42417.999305555553</v>
      </c>
      <c r="T217">
        <f t="shared" si="19"/>
        <v>2016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8270</v>
      </c>
      <c r="P218">
        <f t="shared" si="15"/>
        <v>56</v>
      </c>
      <c r="Q218">
        <f t="shared" si="16"/>
        <v>331.54</v>
      </c>
      <c r="R218" s="14">
        <f t="shared" si="17"/>
        <v>42066.958761574075</v>
      </c>
      <c r="S218" s="14">
        <f t="shared" si="18"/>
        <v>42116.917094907403</v>
      </c>
      <c r="T218">
        <f t="shared" si="19"/>
        <v>2015</v>
      </c>
    </row>
    <row r="219" spans="1:20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8270</v>
      </c>
      <c r="P219">
        <f t="shared" si="15"/>
        <v>12</v>
      </c>
      <c r="Q219">
        <f t="shared" si="16"/>
        <v>314.29000000000002</v>
      </c>
      <c r="R219" s="14">
        <f t="shared" si="17"/>
        <v>41970.64061342593</v>
      </c>
      <c r="S219" s="14">
        <f t="shared" si="18"/>
        <v>42001.64061342593</v>
      </c>
      <c r="T219">
        <f t="shared" si="19"/>
        <v>2014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8270</v>
      </c>
      <c r="P220">
        <f t="shared" si="15"/>
        <v>2</v>
      </c>
      <c r="Q220">
        <f t="shared" si="16"/>
        <v>100</v>
      </c>
      <c r="R220" s="14">
        <f t="shared" si="17"/>
        <v>42079.628344907411</v>
      </c>
      <c r="S220" s="14">
        <f t="shared" si="18"/>
        <v>42139.628344907411</v>
      </c>
      <c r="T220">
        <f t="shared" si="19"/>
        <v>2015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8270</v>
      </c>
      <c r="P221">
        <f t="shared" si="15"/>
        <v>18</v>
      </c>
      <c r="Q221">
        <f t="shared" si="16"/>
        <v>115.99</v>
      </c>
      <c r="R221" s="14">
        <f t="shared" si="17"/>
        <v>42429.326678240745</v>
      </c>
      <c r="S221" s="14">
        <f t="shared" si="18"/>
        <v>42461.290972222225</v>
      </c>
      <c r="T221">
        <f t="shared" si="19"/>
        <v>2016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8270</v>
      </c>
      <c r="P222">
        <f t="shared" si="15"/>
        <v>1</v>
      </c>
      <c r="Q222">
        <f t="shared" si="16"/>
        <v>120</v>
      </c>
      <c r="R222" s="14">
        <f t="shared" si="17"/>
        <v>42195.643865740742</v>
      </c>
      <c r="S222" s="14">
        <f t="shared" si="18"/>
        <v>42236.837499999994</v>
      </c>
      <c r="T222">
        <f t="shared" si="19"/>
        <v>2015</v>
      </c>
    </row>
    <row r="223" spans="1:20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8270</v>
      </c>
      <c r="P223">
        <f t="shared" si="15"/>
        <v>0</v>
      </c>
      <c r="Q223">
        <f t="shared" si="16"/>
        <v>0</v>
      </c>
      <c r="R223" s="14">
        <f t="shared" si="17"/>
        <v>42031.837546296301</v>
      </c>
      <c r="S223" s="14">
        <f t="shared" si="18"/>
        <v>42091.79587962963</v>
      </c>
      <c r="T223">
        <f t="shared" si="19"/>
        <v>2015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8270</v>
      </c>
      <c r="P224">
        <f t="shared" si="15"/>
        <v>13</v>
      </c>
      <c r="Q224">
        <f t="shared" si="16"/>
        <v>65</v>
      </c>
      <c r="R224" s="14">
        <f t="shared" si="17"/>
        <v>42031.769884259258</v>
      </c>
      <c r="S224" s="14">
        <f t="shared" si="18"/>
        <v>42090.110416666663</v>
      </c>
      <c r="T224">
        <f t="shared" si="19"/>
        <v>2015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8270</v>
      </c>
      <c r="P225">
        <f t="shared" si="15"/>
        <v>0</v>
      </c>
      <c r="Q225">
        <f t="shared" si="16"/>
        <v>0</v>
      </c>
      <c r="R225" s="14">
        <f t="shared" si="17"/>
        <v>42482.048032407409</v>
      </c>
      <c r="S225" s="14">
        <f t="shared" si="18"/>
        <v>42512.045138888891</v>
      </c>
      <c r="T225">
        <f t="shared" si="19"/>
        <v>2016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8270</v>
      </c>
      <c r="P226">
        <f t="shared" si="15"/>
        <v>0</v>
      </c>
      <c r="Q226">
        <f t="shared" si="16"/>
        <v>0</v>
      </c>
      <c r="R226" s="14">
        <f t="shared" si="17"/>
        <v>42135.235254629632</v>
      </c>
      <c r="S226" s="14">
        <f t="shared" si="18"/>
        <v>42195.235254629632</v>
      </c>
      <c r="T226">
        <f t="shared" si="19"/>
        <v>2015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8270</v>
      </c>
      <c r="P227">
        <f t="shared" si="15"/>
        <v>0</v>
      </c>
      <c r="Q227">
        <f t="shared" si="16"/>
        <v>0</v>
      </c>
      <c r="R227" s="14">
        <f t="shared" si="17"/>
        <v>42438.961273148147</v>
      </c>
      <c r="S227" s="14">
        <f t="shared" si="18"/>
        <v>42468.919606481482</v>
      </c>
      <c r="T227">
        <f t="shared" si="19"/>
        <v>2016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8270</v>
      </c>
      <c r="P228">
        <f t="shared" si="15"/>
        <v>1</v>
      </c>
      <c r="Q228">
        <f t="shared" si="16"/>
        <v>125</v>
      </c>
      <c r="R228" s="14">
        <f t="shared" si="17"/>
        <v>42106.666018518517</v>
      </c>
      <c r="S228" s="14">
        <f t="shared" si="18"/>
        <v>42155.395138888889</v>
      </c>
      <c r="T228">
        <f t="shared" si="19"/>
        <v>2015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8270</v>
      </c>
      <c r="P229">
        <f t="shared" si="15"/>
        <v>0</v>
      </c>
      <c r="Q229">
        <f t="shared" si="16"/>
        <v>0</v>
      </c>
      <c r="R229" s="14">
        <f t="shared" si="17"/>
        <v>42164.893993055557</v>
      </c>
      <c r="S229" s="14">
        <f t="shared" si="18"/>
        <v>42194.893993055557</v>
      </c>
      <c r="T229">
        <f t="shared" si="19"/>
        <v>2015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8270</v>
      </c>
      <c r="P230">
        <f t="shared" si="15"/>
        <v>0</v>
      </c>
      <c r="Q230">
        <f t="shared" si="16"/>
        <v>0</v>
      </c>
      <c r="R230" s="14">
        <f t="shared" si="17"/>
        <v>42096.686400462961</v>
      </c>
      <c r="S230" s="14">
        <f t="shared" si="18"/>
        <v>42156.686400462961</v>
      </c>
      <c r="T230">
        <f t="shared" si="19"/>
        <v>2015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8270</v>
      </c>
      <c r="P231">
        <f t="shared" si="15"/>
        <v>0</v>
      </c>
      <c r="Q231">
        <f t="shared" si="16"/>
        <v>0</v>
      </c>
      <c r="R231" s="14">
        <f t="shared" si="17"/>
        <v>42383.933993055558</v>
      </c>
      <c r="S231" s="14">
        <f t="shared" si="18"/>
        <v>42413.933993055558</v>
      </c>
      <c r="T231">
        <f t="shared" si="19"/>
        <v>2016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8270</v>
      </c>
      <c r="P232">
        <f t="shared" si="15"/>
        <v>0</v>
      </c>
      <c r="Q232">
        <f t="shared" si="16"/>
        <v>30</v>
      </c>
      <c r="R232" s="14">
        <f t="shared" si="17"/>
        <v>42129.777210648142</v>
      </c>
      <c r="S232" s="14">
        <f t="shared" si="18"/>
        <v>42159.777210648142</v>
      </c>
      <c r="T232">
        <f t="shared" si="19"/>
        <v>2015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8270</v>
      </c>
      <c r="P233">
        <f t="shared" si="15"/>
        <v>0</v>
      </c>
      <c r="Q233">
        <f t="shared" si="16"/>
        <v>0</v>
      </c>
      <c r="R233" s="14">
        <f t="shared" si="17"/>
        <v>42341.958923611113</v>
      </c>
      <c r="S233" s="14">
        <f t="shared" si="18"/>
        <v>42371.958923611113</v>
      </c>
      <c r="T233">
        <f t="shared" si="19"/>
        <v>2015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8270</v>
      </c>
      <c r="P234">
        <f t="shared" si="15"/>
        <v>3</v>
      </c>
      <c r="Q234">
        <f t="shared" si="16"/>
        <v>15.71</v>
      </c>
      <c r="R234" s="14">
        <f t="shared" si="17"/>
        <v>42032.82576388889</v>
      </c>
      <c r="S234" s="14">
        <f t="shared" si="18"/>
        <v>42062.82576388889</v>
      </c>
      <c r="T234">
        <f t="shared" si="19"/>
        <v>2015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8270</v>
      </c>
      <c r="P235">
        <f t="shared" si="15"/>
        <v>0</v>
      </c>
      <c r="Q235">
        <f t="shared" si="16"/>
        <v>0</v>
      </c>
      <c r="R235" s="14">
        <f t="shared" si="17"/>
        <v>42612.911712962959</v>
      </c>
      <c r="S235" s="14">
        <f t="shared" si="18"/>
        <v>42642.911712962959</v>
      </c>
      <c r="T235">
        <f t="shared" si="19"/>
        <v>2016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8270</v>
      </c>
      <c r="P236">
        <f t="shared" si="15"/>
        <v>40</v>
      </c>
      <c r="Q236">
        <f t="shared" si="16"/>
        <v>80.2</v>
      </c>
      <c r="R236" s="14">
        <f t="shared" si="17"/>
        <v>42136.035405092596</v>
      </c>
      <c r="S236" s="14">
        <f t="shared" si="18"/>
        <v>42176.035405092596</v>
      </c>
      <c r="T236">
        <f t="shared" si="19"/>
        <v>2015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8270</v>
      </c>
      <c r="P237">
        <f t="shared" si="15"/>
        <v>0</v>
      </c>
      <c r="Q237">
        <f t="shared" si="16"/>
        <v>0</v>
      </c>
      <c r="R237" s="14">
        <f t="shared" si="17"/>
        <v>42164.908530092594</v>
      </c>
      <c r="S237" s="14">
        <f t="shared" si="18"/>
        <v>42194.908530092594</v>
      </c>
      <c r="T237">
        <f t="shared" si="19"/>
        <v>2015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8270</v>
      </c>
      <c r="P238">
        <f t="shared" si="15"/>
        <v>0</v>
      </c>
      <c r="Q238">
        <f t="shared" si="16"/>
        <v>0</v>
      </c>
      <c r="R238" s="14">
        <f t="shared" si="17"/>
        <v>42321.08447916666</v>
      </c>
      <c r="S238" s="14">
        <f t="shared" si="18"/>
        <v>42374</v>
      </c>
      <c r="T238">
        <f t="shared" si="19"/>
        <v>2015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8270</v>
      </c>
      <c r="P239">
        <f t="shared" si="15"/>
        <v>0</v>
      </c>
      <c r="Q239">
        <f t="shared" si="16"/>
        <v>50</v>
      </c>
      <c r="R239" s="14">
        <f t="shared" si="17"/>
        <v>42377.577187499999</v>
      </c>
      <c r="S239" s="14">
        <f t="shared" si="18"/>
        <v>42437.577187499999</v>
      </c>
      <c r="T239">
        <f t="shared" si="19"/>
        <v>2016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8270</v>
      </c>
      <c r="P240">
        <f t="shared" si="15"/>
        <v>0</v>
      </c>
      <c r="Q240">
        <f t="shared" si="16"/>
        <v>0</v>
      </c>
      <c r="R240" s="14">
        <f t="shared" si="17"/>
        <v>42713.962499999994</v>
      </c>
      <c r="S240" s="14">
        <f t="shared" si="18"/>
        <v>42734.375</v>
      </c>
      <c r="T240">
        <f t="shared" si="19"/>
        <v>2016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8270</v>
      </c>
      <c r="P241">
        <f t="shared" si="15"/>
        <v>25</v>
      </c>
      <c r="Q241">
        <f t="shared" si="16"/>
        <v>50</v>
      </c>
      <c r="R241" s="14">
        <f t="shared" si="17"/>
        <v>42297.110300925924</v>
      </c>
      <c r="S241" s="14">
        <f t="shared" si="18"/>
        <v>42316.5</v>
      </c>
      <c r="T241">
        <f t="shared" si="19"/>
        <v>2015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t="s">
        <v>8271</v>
      </c>
      <c r="P242">
        <f t="shared" si="15"/>
        <v>108</v>
      </c>
      <c r="Q242">
        <f t="shared" si="16"/>
        <v>117.85</v>
      </c>
      <c r="R242" s="14">
        <f t="shared" si="17"/>
        <v>41354.708460648151</v>
      </c>
      <c r="S242" s="14">
        <f t="shared" si="18"/>
        <v>41399.708460648151</v>
      </c>
      <c r="T242">
        <f t="shared" si="19"/>
        <v>2013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t="s">
        <v>8271</v>
      </c>
      <c r="P243">
        <f t="shared" si="15"/>
        <v>113</v>
      </c>
      <c r="Q243">
        <f t="shared" si="16"/>
        <v>109.04</v>
      </c>
      <c r="R243" s="14">
        <f t="shared" si="17"/>
        <v>41949.697962962964</v>
      </c>
      <c r="S243" s="14">
        <f t="shared" si="18"/>
        <v>41994.697962962964</v>
      </c>
      <c r="T243">
        <f t="shared" si="19"/>
        <v>2014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t="s">
        <v>8271</v>
      </c>
      <c r="P244">
        <f t="shared" si="15"/>
        <v>113</v>
      </c>
      <c r="Q244">
        <f t="shared" si="16"/>
        <v>73.02</v>
      </c>
      <c r="R244" s="14">
        <f t="shared" si="17"/>
        <v>40862.492939814816</v>
      </c>
      <c r="S244" s="14">
        <f t="shared" si="18"/>
        <v>40897.492939814816</v>
      </c>
      <c r="T244">
        <f t="shared" si="19"/>
        <v>2011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t="s">
        <v>8271</v>
      </c>
      <c r="P245">
        <f t="shared" si="15"/>
        <v>103</v>
      </c>
      <c r="Q245">
        <f t="shared" si="16"/>
        <v>78.2</v>
      </c>
      <c r="R245" s="14">
        <f t="shared" si="17"/>
        <v>41662.047500000001</v>
      </c>
      <c r="S245" s="14">
        <f t="shared" si="18"/>
        <v>41692.047500000001</v>
      </c>
      <c r="T245">
        <f t="shared" si="19"/>
        <v>2014</v>
      </c>
    </row>
    <row r="246" spans="1:20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t="s">
        <v>8271</v>
      </c>
      <c r="P246">
        <f t="shared" si="15"/>
        <v>114</v>
      </c>
      <c r="Q246">
        <f t="shared" si="16"/>
        <v>47.4</v>
      </c>
      <c r="R246" s="14">
        <f t="shared" si="17"/>
        <v>40213.323599537034</v>
      </c>
      <c r="S246" s="14">
        <f t="shared" si="18"/>
        <v>40253.29583333333</v>
      </c>
      <c r="T246">
        <f t="shared" si="19"/>
        <v>2010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t="s">
        <v>8271</v>
      </c>
      <c r="P247">
        <f t="shared" si="15"/>
        <v>104</v>
      </c>
      <c r="Q247">
        <f t="shared" si="16"/>
        <v>54.02</v>
      </c>
      <c r="R247" s="14">
        <f t="shared" si="17"/>
        <v>41107.053067129629</v>
      </c>
      <c r="S247" s="14">
        <f t="shared" si="18"/>
        <v>41137.053067129629</v>
      </c>
      <c r="T247">
        <f t="shared" si="19"/>
        <v>2012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t="s">
        <v>8271</v>
      </c>
      <c r="P248">
        <f t="shared" si="15"/>
        <v>305</v>
      </c>
      <c r="Q248">
        <f t="shared" si="16"/>
        <v>68.489999999999995</v>
      </c>
      <c r="R248" s="14">
        <f t="shared" si="17"/>
        <v>40480.363483796296</v>
      </c>
      <c r="S248" s="14">
        <f t="shared" si="18"/>
        <v>40530.405150462961</v>
      </c>
      <c r="T248">
        <f t="shared" si="19"/>
        <v>2010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t="s">
        <v>8271</v>
      </c>
      <c r="P249">
        <f t="shared" si="15"/>
        <v>134</v>
      </c>
      <c r="Q249">
        <f t="shared" si="16"/>
        <v>108.15</v>
      </c>
      <c r="R249" s="14">
        <f t="shared" si="17"/>
        <v>40430.604328703703</v>
      </c>
      <c r="S249" s="14">
        <f t="shared" si="18"/>
        <v>40467.152083333334</v>
      </c>
      <c r="T249">
        <f t="shared" si="19"/>
        <v>2010</v>
      </c>
    </row>
    <row r="250" spans="1:20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t="s">
        <v>8271</v>
      </c>
      <c r="P250">
        <f t="shared" si="15"/>
        <v>101</v>
      </c>
      <c r="Q250">
        <f t="shared" si="16"/>
        <v>589.95000000000005</v>
      </c>
      <c r="R250" s="14">
        <f t="shared" si="17"/>
        <v>40870.774409722224</v>
      </c>
      <c r="S250" s="14">
        <f t="shared" si="18"/>
        <v>40915.774409722224</v>
      </c>
      <c r="T250">
        <f t="shared" si="19"/>
        <v>2011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t="s">
        <v>8271</v>
      </c>
      <c r="P251">
        <f t="shared" si="15"/>
        <v>113</v>
      </c>
      <c r="Q251">
        <f t="shared" si="16"/>
        <v>48.05</v>
      </c>
      <c r="R251" s="14">
        <f t="shared" si="17"/>
        <v>40332.923842592594</v>
      </c>
      <c r="S251" s="14">
        <f t="shared" si="18"/>
        <v>40412.736111111109</v>
      </c>
      <c r="T251">
        <f t="shared" si="19"/>
        <v>2010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t="s">
        <v>8271</v>
      </c>
      <c r="P252">
        <f t="shared" si="15"/>
        <v>106</v>
      </c>
      <c r="Q252">
        <f t="shared" si="16"/>
        <v>72.48</v>
      </c>
      <c r="R252" s="14">
        <f t="shared" si="17"/>
        <v>41401.565868055557</v>
      </c>
      <c r="S252" s="14">
        <f t="shared" si="18"/>
        <v>41431.565868055557</v>
      </c>
      <c r="T252">
        <f t="shared" si="19"/>
        <v>2013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t="s">
        <v>8271</v>
      </c>
      <c r="P253">
        <f t="shared" si="15"/>
        <v>126</v>
      </c>
      <c r="Q253">
        <f t="shared" si="16"/>
        <v>57.08</v>
      </c>
      <c r="R253" s="14">
        <f t="shared" si="17"/>
        <v>41013.787569444445</v>
      </c>
      <c r="S253" s="14">
        <f t="shared" si="18"/>
        <v>41045.791666666664</v>
      </c>
      <c r="T253">
        <f t="shared" si="19"/>
        <v>2012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t="s">
        <v>8271</v>
      </c>
      <c r="P254">
        <f t="shared" si="15"/>
        <v>185</v>
      </c>
      <c r="Q254">
        <f t="shared" si="16"/>
        <v>85.44</v>
      </c>
      <c r="R254" s="14">
        <f t="shared" si="17"/>
        <v>40266.662708333337</v>
      </c>
      <c r="S254" s="14">
        <f t="shared" si="18"/>
        <v>40330.165972222225</v>
      </c>
      <c r="T254">
        <f t="shared" si="19"/>
        <v>2010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t="s">
        <v>8271</v>
      </c>
      <c r="P255">
        <f t="shared" si="15"/>
        <v>101</v>
      </c>
      <c r="Q255">
        <f t="shared" si="16"/>
        <v>215.86</v>
      </c>
      <c r="R255" s="14">
        <f t="shared" si="17"/>
        <v>40924.650868055556</v>
      </c>
      <c r="S255" s="14">
        <f t="shared" si="18"/>
        <v>40954.650868055556</v>
      </c>
      <c r="T255">
        <f t="shared" si="19"/>
        <v>2012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t="s">
        <v>8271</v>
      </c>
      <c r="P256">
        <f t="shared" si="15"/>
        <v>117</v>
      </c>
      <c r="Q256">
        <f t="shared" si="16"/>
        <v>89.39</v>
      </c>
      <c r="R256" s="14">
        <f t="shared" si="17"/>
        <v>42263.952662037031</v>
      </c>
      <c r="S256" s="14">
        <f t="shared" si="18"/>
        <v>42294.083333333328</v>
      </c>
      <c r="T256">
        <f t="shared" si="19"/>
        <v>2015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t="s">
        <v>8271</v>
      </c>
      <c r="P257">
        <f t="shared" si="15"/>
        <v>107</v>
      </c>
      <c r="Q257">
        <f t="shared" si="16"/>
        <v>45.42</v>
      </c>
      <c r="R257" s="14">
        <f t="shared" si="17"/>
        <v>40588.526412037041</v>
      </c>
      <c r="S257" s="14">
        <f t="shared" si="18"/>
        <v>40618.48474537037</v>
      </c>
      <c r="T257">
        <f t="shared" si="19"/>
        <v>2011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t="s">
        <v>8271</v>
      </c>
      <c r="P258">
        <f t="shared" si="15"/>
        <v>139</v>
      </c>
      <c r="Q258">
        <f t="shared" si="16"/>
        <v>65.760000000000005</v>
      </c>
      <c r="R258" s="14">
        <f t="shared" si="17"/>
        <v>41319.769293981481</v>
      </c>
      <c r="S258" s="14">
        <f t="shared" si="18"/>
        <v>41349.769293981481</v>
      </c>
      <c r="T258">
        <f t="shared" si="19"/>
        <v>2013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t="s">
        <v>8271</v>
      </c>
      <c r="P259">
        <f t="shared" ref="P259:P322" si="20">ROUND(E259/D259*100,0)</f>
        <v>107</v>
      </c>
      <c r="Q259">
        <f t="shared" ref="Q259:Q322" si="21">IFERROR(ROUND(E259/L259,2),0)</f>
        <v>66.7</v>
      </c>
      <c r="R259" s="14">
        <f t="shared" ref="R259:R322" si="22">(((J259/60)/60)/24)+DATE(1970,1,1)</f>
        <v>42479.626875000002</v>
      </c>
      <c r="S259" s="14">
        <f t="shared" ref="S259:S322" si="23">(((I259/60)/60)/24)+DATE(1970,1,1)</f>
        <v>42509.626875000002</v>
      </c>
      <c r="T259">
        <f t="shared" ref="T259:T322" si="24">YEAR(R259)</f>
        <v>2016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t="s">
        <v>8271</v>
      </c>
      <c r="P260">
        <f t="shared" si="20"/>
        <v>191</v>
      </c>
      <c r="Q260">
        <f t="shared" si="21"/>
        <v>83.35</v>
      </c>
      <c r="R260" s="14">
        <f t="shared" si="22"/>
        <v>40682.051689814813</v>
      </c>
      <c r="S260" s="14">
        <f t="shared" si="23"/>
        <v>40712.051689814813</v>
      </c>
      <c r="T260">
        <f t="shared" si="24"/>
        <v>2011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t="s">
        <v>8271</v>
      </c>
      <c r="P261">
        <f t="shared" si="20"/>
        <v>132</v>
      </c>
      <c r="Q261">
        <f t="shared" si="21"/>
        <v>105.05</v>
      </c>
      <c r="R261" s="14">
        <f t="shared" si="22"/>
        <v>42072.738067129627</v>
      </c>
      <c r="S261" s="14">
        <f t="shared" si="23"/>
        <v>42102.738067129627</v>
      </c>
      <c r="T261">
        <f t="shared" si="24"/>
        <v>2015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t="s">
        <v>8271</v>
      </c>
      <c r="P262">
        <f t="shared" si="20"/>
        <v>106</v>
      </c>
      <c r="Q262">
        <f t="shared" si="21"/>
        <v>120.91</v>
      </c>
      <c r="R262" s="14">
        <f t="shared" si="22"/>
        <v>40330.755543981482</v>
      </c>
      <c r="S262" s="14">
        <f t="shared" si="23"/>
        <v>40376.415972222225</v>
      </c>
      <c r="T262">
        <f t="shared" si="24"/>
        <v>2010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t="s">
        <v>8271</v>
      </c>
      <c r="P263">
        <f t="shared" si="20"/>
        <v>107</v>
      </c>
      <c r="Q263">
        <f t="shared" si="21"/>
        <v>97.64</v>
      </c>
      <c r="R263" s="14">
        <f t="shared" si="22"/>
        <v>41017.885462962964</v>
      </c>
      <c r="S263" s="14">
        <f t="shared" si="23"/>
        <v>41067.621527777781</v>
      </c>
      <c r="T263">
        <f t="shared" si="24"/>
        <v>2012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t="s">
        <v>8271</v>
      </c>
      <c r="P264">
        <f t="shared" si="20"/>
        <v>240</v>
      </c>
      <c r="Q264">
        <f t="shared" si="21"/>
        <v>41.38</v>
      </c>
      <c r="R264" s="14">
        <f t="shared" si="22"/>
        <v>40555.24800925926</v>
      </c>
      <c r="S264" s="14">
        <f t="shared" si="23"/>
        <v>40600.24800925926</v>
      </c>
      <c r="T264">
        <f t="shared" si="24"/>
        <v>2011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t="s">
        <v>8271</v>
      </c>
      <c r="P265">
        <f t="shared" si="20"/>
        <v>118</v>
      </c>
      <c r="Q265">
        <f t="shared" si="21"/>
        <v>30.65</v>
      </c>
      <c r="R265" s="14">
        <f t="shared" si="22"/>
        <v>41149.954791666663</v>
      </c>
      <c r="S265" s="14">
        <f t="shared" si="23"/>
        <v>41179.954791666663</v>
      </c>
      <c r="T265">
        <f t="shared" si="24"/>
        <v>2012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t="s">
        <v>8271</v>
      </c>
      <c r="P266">
        <f t="shared" si="20"/>
        <v>118</v>
      </c>
      <c r="Q266">
        <f t="shared" si="21"/>
        <v>64.95</v>
      </c>
      <c r="R266" s="14">
        <f t="shared" si="22"/>
        <v>41010.620312500003</v>
      </c>
      <c r="S266" s="14">
        <f t="shared" si="23"/>
        <v>41040.620312500003</v>
      </c>
      <c r="T266">
        <f t="shared" si="24"/>
        <v>2012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t="s">
        <v>8271</v>
      </c>
      <c r="P267">
        <f t="shared" si="20"/>
        <v>111</v>
      </c>
      <c r="Q267">
        <f t="shared" si="21"/>
        <v>95.78</v>
      </c>
      <c r="R267" s="14">
        <f t="shared" si="22"/>
        <v>40267.245717592588</v>
      </c>
      <c r="S267" s="14">
        <f t="shared" si="23"/>
        <v>40308.844444444447</v>
      </c>
      <c r="T267">
        <f t="shared" si="24"/>
        <v>2010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t="s">
        <v>8271</v>
      </c>
      <c r="P268">
        <f t="shared" si="20"/>
        <v>146</v>
      </c>
      <c r="Q268">
        <f t="shared" si="21"/>
        <v>40.42</v>
      </c>
      <c r="R268" s="14">
        <f t="shared" si="22"/>
        <v>40205.174849537041</v>
      </c>
      <c r="S268" s="14">
        <f t="shared" si="23"/>
        <v>40291.160416666666</v>
      </c>
      <c r="T268">
        <f t="shared" si="24"/>
        <v>2010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t="s">
        <v>8271</v>
      </c>
      <c r="P269">
        <f t="shared" si="20"/>
        <v>132</v>
      </c>
      <c r="Q269">
        <f t="shared" si="21"/>
        <v>78.58</v>
      </c>
      <c r="R269" s="14">
        <f t="shared" si="22"/>
        <v>41785.452534722222</v>
      </c>
      <c r="S269" s="14">
        <f t="shared" si="23"/>
        <v>41815.452534722222</v>
      </c>
      <c r="T269">
        <f t="shared" si="24"/>
        <v>2014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t="s">
        <v>8271</v>
      </c>
      <c r="P270">
        <f t="shared" si="20"/>
        <v>111</v>
      </c>
      <c r="Q270">
        <f t="shared" si="21"/>
        <v>50.18</v>
      </c>
      <c r="R270" s="14">
        <f t="shared" si="22"/>
        <v>40809.15252314815</v>
      </c>
      <c r="S270" s="14">
        <f t="shared" si="23"/>
        <v>40854.194189814814</v>
      </c>
      <c r="T270">
        <f t="shared" si="24"/>
        <v>2011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t="s">
        <v>8271</v>
      </c>
      <c r="P271">
        <f t="shared" si="20"/>
        <v>147</v>
      </c>
      <c r="Q271">
        <f t="shared" si="21"/>
        <v>92.25</v>
      </c>
      <c r="R271" s="14">
        <f t="shared" si="22"/>
        <v>42758.197013888886</v>
      </c>
      <c r="S271" s="14">
        <f t="shared" si="23"/>
        <v>42788.197013888886</v>
      </c>
      <c r="T271">
        <f t="shared" si="24"/>
        <v>2017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t="s">
        <v>8271</v>
      </c>
      <c r="P272">
        <f t="shared" si="20"/>
        <v>153</v>
      </c>
      <c r="Q272">
        <f t="shared" si="21"/>
        <v>57.54</v>
      </c>
      <c r="R272" s="14">
        <f t="shared" si="22"/>
        <v>40637.866550925923</v>
      </c>
      <c r="S272" s="14">
        <f t="shared" si="23"/>
        <v>40688.166666666664</v>
      </c>
      <c r="T272">
        <f t="shared" si="24"/>
        <v>2011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t="s">
        <v>8271</v>
      </c>
      <c r="P273">
        <f t="shared" si="20"/>
        <v>105</v>
      </c>
      <c r="Q273">
        <f t="shared" si="21"/>
        <v>109.42</v>
      </c>
      <c r="R273" s="14">
        <f t="shared" si="22"/>
        <v>41612.10024305556</v>
      </c>
      <c r="S273" s="14">
        <f t="shared" si="23"/>
        <v>41641.333333333336</v>
      </c>
      <c r="T273">
        <f t="shared" si="24"/>
        <v>2013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t="s">
        <v>8271</v>
      </c>
      <c r="P274">
        <f t="shared" si="20"/>
        <v>177</v>
      </c>
      <c r="Q274">
        <f t="shared" si="21"/>
        <v>81.89</v>
      </c>
      <c r="R274" s="14">
        <f t="shared" si="22"/>
        <v>40235.900358796294</v>
      </c>
      <c r="S274" s="14">
        <f t="shared" si="23"/>
        <v>40296.78402777778</v>
      </c>
      <c r="T274">
        <f t="shared" si="24"/>
        <v>2010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t="s">
        <v>8271</v>
      </c>
      <c r="P275">
        <f t="shared" si="20"/>
        <v>108</v>
      </c>
      <c r="Q275">
        <f t="shared" si="21"/>
        <v>45.67</v>
      </c>
      <c r="R275" s="14">
        <f t="shared" si="22"/>
        <v>40697.498449074075</v>
      </c>
      <c r="S275" s="14">
        <f t="shared" si="23"/>
        <v>40727.498449074075</v>
      </c>
      <c r="T275">
        <f t="shared" si="24"/>
        <v>2011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t="s">
        <v>8271</v>
      </c>
      <c r="P276">
        <f t="shared" si="20"/>
        <v>156</v>
      </c>
      <c r="Q276">
        <f t="shared" si="21"/>
        <v>55.22</v>
      </c>
      <c r="R276" s="14">
        <f t="shared" si="22"/>
        <v>40969.912372685183</v>
      </c>
      <c r="S276" s="14">
        <f t="shared" si="23"/>
        <v>41004.290972222225</v>
      </c>
      <c r="T276">
        <f t="shared" si="24"/>
        <v>2012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t="s">
        <v>8271</v>
      </c>
      <c r="P277">
        <f t="shared" si="20"/>
        <v>108</v>
      </c>
      <c r="Q277">
        <f t="shared" si="21"/>
        <v>65.3</v>
      </c>
      <c r="R277" s="14">
        <f t="shared" si="22"/>
        <v>41193.032013888893</v>
      </c>
      <c r="S277" s="14">
        <f t="shared" si="23"/>
        <v>41223.073680555557</v>
      </c>
      <c r="T277">
        <f t="shared" si="24"/>
        <v>2012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t="s">
        <v>8271</v>
      </c>
      <c r="P278">
        <f t="shared" si="20"/>
        <v>148</v>
      </c>
      <c r="Q278">
        <f t="shared" si="21"/>
        <v>95.23</v>
      </c>
      <c r="R278" s="14">
        <f t="shared" si="22"/>
        <v>40967.081874999996</v>
      </c>
      <c r="S278" s="14">
        <f t="shared" si="23"/>
        <v>41027.040208333332</v>
      </c>
      <c r="T278">
        <f t="shared" si="24"/>
        <v>2012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t="s">
        <v>8271</v>
      </c>
      <c r="P279">
        <f t="shared" si="20"/>
        <v>110</v>
      </c>
      <c r="Q279">
        <f t="shared" si="21"/>
        <v>75.44</v>
      </c>
      <c r="R279" s="14">
        <f t="shared" si="22"/>
        <v>42117.891423611116</v>
      </c>
      <c r="S279" s="14">
        <f t="shared" si="23"/>
        <v>42147.891423611116</v>
      </c>
      <c r="T279">
        <f t="shared" si="24"/>
        <v>2015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t="s">
        <v>8271</v>
      </c>
      <c r="P280">
        <f t="shared" si="20"/>
        <v>150</v>
      </c>
      <c r="Q280">
        <f t="shared" si="21"/>
        <v>97.82</v>
      </c>
      <c r="R280" s="14">
        <f t="shared" si="22"/>
        <v>41164.040960648148</v>
      </c>
      <c r="S280" s="14">
        <f t="shared" si="23"/>
        <v>41194.040960648148</v>
      </c>
      <c r="T280">
        <f t="shared" si="24"/>
        <v>2012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t="s">
        <v>8271</v>
      </c>
      <c r="P281">
        <f t="shared" si="20"/>
        <v>157</v>
      </c>
      <c r="Q281">
        <f t="shared" si="21"/>
        <v>87.69</v>
      </c>
      <c r="R281" s="14">
        <f t="shared" si="22"/>
        <v>42759.244166666671</v>
      </c>
      <c r="S281" s="14">
        <f t="shared" si="23"/>
        <v>42793.084027777775</v>
      </c>
      <c r="T281">
        <f t="shared" si="24"/>
        <v>2017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t="s">
        <v>8271</v>
      </c>
      <c r="P282">
        <f t="shared" si="20"/>
        <v>156</v>
      </c>
      <c r="Q282">
        <f t="shared" si="21"/>
        <v>54.75</v>
      </c>
      <c r="R282" s="14">
        <f t="shared" si="22"/>
        <v>41744.590682870366</v>
      </c>
      <c r="S282" s="14">
        <f t="shared" si="23"/>
        <v>41789.590682870366</v>
      </c>
      <c r="T282">
        <f t="shared" si="24"/>
        <v>2014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t="s">
        <v>8271</v>
      </c>
      <c r="P283">
        <f t="shared" si="20"/>
        <v>121</v>
      </c>
      <c r="Q283">
        <f t="shared" si="21"/>
        <v>83.95</v>
      </c>
      <c r="R283" s="14">
        <f t="shared" si="22"/>
        <v>39950.163344907407</v>
      </c>
      <c r="S283" s="14">
        <f t="shared" si="23"/>
        <v>40035.80972222222</v>
      </c>
      <c r="T283">
        <f t="shared" si="24"/>
        <v>2009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t="s">
        <v>8271</v>
      </c>
      <c r="P284">
        <f t="shared" si="20"/>
        <v>101</v>
      </c>
      <c r="Q284">
        <f t="shared" si="21"/>
        <v>254.39</v>
      </c>
      <c r="R284" s="14">
        <f t="shared" si="22"/>
        <v>40194.920046296298</v>
      </c>
      <c r="S284" s="14">
        <f t="shared" si="23"/>
        <v>40231.916666666664</v>
      </c>
      <c r="T284">
        <f t="shared" si="24"/>
        <v>2010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t="s">
        <v>8271</v>
      </c>
      <c r="P285">
        <f t="shared" si="20"/>
        <v>114</v>
      </c>
      <c r="Q285">
        <f t="shared" si="21"/>
        <v>101.83</v>
      </c>
      <c r="R285" s="14">
        <f t="shared" si="22"/>
        <v>40675.71</v>
      </c>
      <c r="S285" s="14">
        <f t="shared" si="23"/>
        <v>40695.207638888889</v>
      </c>
      <c r="T285">
        <f t="shared" si="24"/>
        <v>2011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t="s">
        <v>8271</v>
      </c>
      <c r="P286">
        <f t="shared" si="20"/>
        <v>105</v>
      </c>
      <c r="Q286">
        <f t="shared" si="21"/>
        <v>55.07</v>
      </c>
      <c r="R286" s="14">
        <f t="shared" si="22"/>
        <v>40904.738194444442</v>
      </c>
      <c r="S286" s="14">
        <f t="shared" si="23"/>
        <v>40929.738194444442</v>
      </c>
      <c r="T286">
        <f t="shared" si="24"/>
        <v>2011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t="s">
        <v>8271</v>
      </c>
      <c r="P287">
        <f t="shared" si="20"/>
        <v>229</v>
      </c>
      <c r="Q287">
        <f t="shared" si="21"/>
        <v>56.9</v>
      </c>
      <c r="R287" s="14">
        <f t="shared" si="22"/>
        <v>41506.756111111114</v>
      </c>
      <c r="S287" s="14">
        <f t="shared" si="23"/>
        <v>41536.756111111114</v>
      </c>
      <c r="T287">
        <f t="shared" si="24"/>
        <v>2013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t="s">
        <v>8271</v>
      </c>
      <c r="P288">
        <f t="shared" si="20"/>
        <v>109</v>
      </c>
      <c r="Q288">
        <f t="shared" si="21"/>
        <v>121.28</v>
      </c>
      <c r="R288" s="14">
        <f t="shared" si="22"/>
        <v>41313.816249999996</v>
      </c>
      <c r="S288" s="14">
        <f t="shared" si="23"/>
        <v>41358.774583333332</v>
      </c>
      <c r="T288">
        <f t="shared" si="24"/>
        <v>2013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t="s">
        <v>8271</v>
      </c>
      <c r="P289">
        <f t="shared" si="20"/>
        <v>176</v>
      </c>
      <c r="Q289">
        <f t="shared" si="21"/>
        <v>91.19</v>
      </c>
      <c r="R289" s="14">
        <f t="shared" si="22"/>
        <v>41184.277986111112</v>
      </c>
      <c r="S289" s="14">
        <f t="shared" si="23"/>
        <v>41215.166666666664</v>
      </c>
      <c r="T289">
        <f t="shared" si="24"/>
        <v>2012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t="s">
        <v>8271</v>
      </c>
      <c r="P290">
        <f t="shared" si="20"/>
        <v>103</v>
      </c>
      <c r="Q290">
        <f t="shared" si="21"/>
        <v>115.45</v>
      </c>
      <c r="R290" s="14">
        <f t="shared" si="22"/>
        <v>41051.168900462959</v>
      </c>
      <c r="S290" s="14">
        <f t="shared" si="23"/>
        <v>41086.168900462959</v>
      </c>
      <c r="T290">
        <f t="shared" si="24"/>
        <v>2012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t="s">
        <v>8271</v>
      </c>
      <c r="P291">
        <f t="shared" si="20"/>
        <v>105</v>
      </c>
      <c r="Q291">
        <f t="shared" si="21"/>
        <v>67.77</v>
      </c>
      <c r="R291" s="14">
        <f t="shared" si="22"/>
        <v>41550.456412037034</v>
      </c>
      <c r="S291" s="14">
        <f t="shared" si="23"/>
        <v>41580.456412037034</v>
      </c>
      <c r="T291">
        <f t="shared" si="24"/>
        <v>2013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t="s">
        <v>8271</v>
      </c>
      <c r="P292">
        <f t="shared" si="20"/>
        <v>107</v>
      </c>
      <c r="Q292">
        <f t="shared" si="21"/>
        <v>28.58</v>
      </c>
      <c r="R292" s="14">
        <f t="shared" si="22"/>
        <v>40526.36917824074</v>
      </c>
      <c r="S292" s="14">
        <f t="shared" si="23"/>
        <v>40576.332638888889</v>
      </c>
      <c r="T292">
        <f t="shared" si="24"/>
        <v>2010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t="s">
        <v>8271</v>
      </c>
      <c r="P293">
        <f t="shared" si="20"/>
        <v>120</v>
      </c>
      <c r="Q293">
        <f t="shared" si="21"/>
        <v>46.88</v>
      </c>
      <c r="R293" s="14">
        <f t="shared" si="22"/>
        <v>41376.769050925926</v>
      </c>
      <c r="S293" s="14">
        <f t="shared" si="23"/>
        <v>41395.000694444447</v>
      </c>
      <c r="T293">
        <f t="shared" si="24"/>
        <v>2013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t="s">
        <v>8271</v>
      </c>
      <c r="P294">
        <f t="shared" si="20"/>
        <v>102</v>
      </c>
      <c r="Q294">
        <f t="shared" si="21"/>
        <v>154.41999999999999</v>
      </c>
      <c r="R294" s="14">
        <f t="shared" si="22"/>
        <v>40812.803229166668</v>
      </c>
      <c r="S294" s="14">
        <f t="shared" si="23"/>
        <v>40845.165972222225</v>
      </c>
      <c r="T294">
        <f t="shared" si="24"/>
        <v>2011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t="s">
        <v>8271</v>
      </c>
      <c r="P295">
        <f t="shared" si="20"/>
        <v>101</v>
      </c>
      <c r="Q295">
        <f t="shared" si="21"/>
        <v>201.22</v>
      </c>
      <c r="R295" s="14">
        <f t="shared" si="22"/>
        <v>41719.667986111112</v>
      </c>
      <c r="S295" s="14">
        <f t="shared" si="23"/>
        <v>41749.667986111112</v>
      </c>
      <c r="T295">
        <f t="shared" si="24"/>
        <v>2014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t="s">
        <v>8271</v>
      </c>
      <c r="P296">
        <f t="shared" si="20"/>
        <v>100</v>
      </c>
      <c r="Q296">
        <f t="shared" si="21"/>
        <v>100</v>
      </c>
      <c r="R296" s="14">
        <f t="shared" si="22"/>
        <v>40343.084421296298</v>
      </c>
      <c r="S296" s="14">
        <f t="shared" si="23"/>
        <v>40378.666666666664</v>
      </c>
      <c r="T296">
        <f t="shared" si="24"/>
        <v>2010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t="s">
        <v>8271</v>
      </c>
      <c r="P297">
        <f t="shared" si="20"/>
        <v>133</v>
      </c>
      <c r="Q297">
        <f t="shared" si="21"/>
        <v>100.08</v>
      </c>
      <c r="R297" s="14">
        <f t="shared" si="22"/>
        <v>41519.004733796297</v>
      </c>
      <c r="S297" s="14">
        <f t="shared" si="23"/>
        <v>41579</v>
      </c>
      <c r="T297">
        <f t="shared" si="24"/>
        <v>2013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t="s">
        <v>8271</v>
      </c>
      <c r="P298">
        <f t="shared" si="20"/>
        <v>119</v>
      </c>
      <c r="Q298">
        <f t="shared" si="21"/>
        <v>230.09</v>
      </c>
      <c r="R298" s="14">
        <f t="shared" si="22"/>
        <v>41134.475497685184</v>
      </c>
      <c r="S298" s="14">
        <f t="shared" si="23"/>
        <v>41159.475497685184</v>
      </c>
      <c r="T298">
        <f t="shared" si="24"/>
        <v>2012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t="s">
        <v>8271</v>
      </c>
      <c r="P299">
        <f t="shared" si="20"/>
        <v>101</v>
      </c>
      <c r="Q299">
        <f t="shared" si="21"/>
        <v>141.75</v>
      </c>
      <c r="R299" s="14">
        <f t="shared" si="22"/>
        <v>42089.72802083334</v>
      </c>
      <c r="S299" s="14">
        <f t="shared" si="23"/>
        <v>42125.165972222225</v>
      </c>
      <c r="T299">
        <f t="shared" si="24"/>
        <v>2015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t="s">
        <v>8271</v>
      </c>
      <c r="P300">
        <f t="shared" si="20"/>
        <v>109</v>
      </c>
      <c r="Q300">
        <f t="shared" si="21"/>
        <v>56.34</v>
      </c>
      <c r="R300" s="14">
        <f t="shared" si="22"/>
        <v>41709.463518518518</v>
      </c>
      <c r="S300" s="14">
        <f t="shared" si="23"/>
        <v>41768.875</v>
      </c>
      <c r="T300">
        <f t="shared" si="24"/>
        <v>2014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t="s">
        <v>8271</v>
      </c>
      <c r="P301">
        <f t="shared" si="20"/>
        <v>179</v>
      </c>
      <c r="Q301">
        <f t="shared" si="21"/>
        <v>73.34</v>
      </c>
      <c r="R301" s="14">
        <f t="shared" si="22"/>
        <v>40469.225231481483</v>
      </c>
      <c r="S301" s="14">
        <f t="shared" si="23"/>
        <v>40499.266898148147</v>
      </c>
      <c r="T301">
        <f t="shared" si="24"/>
        <v>2010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t="s">
        <v>8271</v>
      </c>
      <c r="P302">
        <f t="shared" si="20"/>
        <v>102</v>
      </c>
      <c r="Q302">
        <f t="shared" si="21"/>
        <v>85.34</v>
      </c>
      <c r="R302" s="14">
        <f t="shared" si="22"/>
        <v>40626.959930555553</v>
      </c>
      <c r="S302" s="14">
        <f t="shared" si="23"/>
        <v>40657.959930555553</v>
      </c>
      <c r="T302">
        <f t="shared" si="24"/>
        <v>2011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t="s">
        <v>8271</v>
      </c>
      <c r="P303">
        <f t="shared" si="20"/>
        <v>119</v>
      </c>
      <c r="Q303">
        <f t="shared" si="21"/>
        <v>61.5</v>
      </c>
      <c r="R303" s="14">
        <f t="shared" si="22"/>
        <v>41312.737673611111</v>
      </c>
      <c r="S303" s="14">
        <f t="shared" si="23"/>
        <v>41352.696006944447</v>
      </c>
      <c r="T303">
        <f t="shared" si="24"/>
        <v>2013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t="s">
        <v>8271</v>
      </c>
      <c r="P304">
        <f t="shared" si="20"/>
        <v>100</v>
      </c>
      <c r="Q304">
        <f t="shared" si="21"/>
        <v>93.02</v>
      </c>
      <c r="R304" s="14">
        <f t="shared" si="22"/>
        <v>40933.856921296298</v>
      </c>
      <c r="S304" s="14">
        <f t="shared" si="23"/>
        <v>40963.856921296298</v>
      </c>
      <c r="T304">
        <f t="shared" si="24"/>
        <v>2012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t="s">
        <v>8271</v>
      </c>
      <c r="P305">
        <f t="shared" si="20"/>
        <v>137</v>
      </c>
      <c r="Q305">
        <f t="shared" si="21"/>
        <v>50.29</v>
      </c>
      <c r="R305" s="14">
        <f t="shared" si="22"/>
        <v>41032.071134259262</v>
      </c>
      <c r="S305" s="14">
        <f t="shared" si="23"/>
        <v>41062.071134259262</v>
      </c>
      <c r="T305">
        <f t="shared" si="24"/>
        <v>2012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t="s">
        <v>8271</v>
      </c>
      <c r="P306">
        <f t="shared" si="20"/>
        <v>232</v>
      </c>
      <c r="Q306">
        <f t="shared" si="21"/>
        <v>106.43</v>
      </c>
      <c r="R306" s="14">
        <f t="shared" si="22"/>
        <v>41114.094872685186</v>
      </c>
      <c r="S306" s="14">
        <f t="shared" si="23"/>
        <v>41153.083333333336</v>
      </c>
      <c r="T306">
        <f t="shared" si="24"/>
        <v>2012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t="s">
        <v>8271</v>
      </c>
      <c r="P307">
        <f t="shared" si="20"/>
        <v>130</v>
      </c>
      <c r="Q307">
        <f t="shared" si="21"/>
        <v>51.72</v>
      </c>
      <c r="R307" s="14">
        <f t="shared" si="22"/>
        <v>40948.630196759259</v>
      </c>
      <c r="S307" s="14">
        <f t="shared" si="23"/>
        <v>40978.630196759259</v>
      </c>
      <c r="T307">
        <f t="shared" si="24"/>
        <v>2012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t="s">
        <v>8271</v>
      </c>
      <c r="P308">
        <f t="shared" si="20"/>
        <v>293</v>
      </c>
      <c r="Q308">
        <f t="shared" si="21"/>
        <v>36.61</v>
      </c>
      <c r="R308" s="14">
        <f t="shared" si="22"/>
        <v>41333.837187500001</v>
      </c>
      <c r="S308" s="14">
        <f t="shared" si="23"/>
        <v>41353.795520833337</v>
      </c>
      <c r="T308">
        <f t="shared" si="24"/>
        <v>2013</v>
      </c>
    </row>
    <row r="309" spans="1:20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t="s">
        <v>8271</v>
      </c>
      <c r="P309">
        <f t="shared" si="20"/>
        <v>111</v>
      </c>
      <c r="Q309">
        <f t="shared" si="21"/>
        <v>42.52</v>
      </c>
      <c r="R309" s="14">
        <f t="shared" si="22"/>
        <v>41282.944456018515</v>
      </c>
      <c r="S309" s="14">
        <f t="shared" si="23"/>
        <v>41312.944456018515</v>
      </c>
      <c r="T309">
        <f t="shared" si="24"/>
        <v>2013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t="s">
        <v>8271</v>
      </c>
      <c r="P310">
        <f t="shared" si="20"/>
        <v>106</v>
      </c>
      <c r="Q310">
        <f t="shared" si="21"/>
        <v>62.71</v>
      </c>
      <c r="R310" s="14">
        <f t="shared" si="22"/>
        <v>40567.694560185184</v>
      </c>
      <c r="S310" s="14">
        <f t="shared" si="23"/>
        <v>40612.694560185184</v>
      </c>
      <c r="T310">
        <f t="shared" si="24"/>
        <v>2011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t="s">
        <v>8271</v>
      </c>
      <c r="P311">
        <f t="shared" si="20"/>
        <v>119</v>
      </c>
      <c r="Q311">
        <f t="shared" si="21"/>
        <v>89.96</v>
      </c>
      <c r="R311" s="14">
        <f t="shared" si="22"/>
        <v>41134.751550925925</v>
      </c>
      <c r="S311" s="14">
        <f t="shared" si="23"/>
        <v>41155.751550925925</v>
      </c>
      <c r="T311">
        <f t="shared" si="24"/>
        <v>2012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t="s">
        <v>8271</v>
      </c>
      <c r="P312">
        <f t="shared" si="20"/>
        <v>104</v>
      </c>
      <c r="Q312">
        <f t="shared" si="21"/>
        <v>28.92</v>
      </c>
      <c r="R312" s="14">
        <f t="shared" si="22"/>
        <v>40821.183136574073</v>
      </c>
      <c r="S312" s="14">
        <f t="shared" si="23"/>
        <v>40836.083333333336</v>
      </c>
      <c r="T312">
        <f t="shared" si="24"/>
        <v>2011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t="s">
        <v>8271</v>
      </c>
      <c r="P313">
        <f t="shared" si="20"/>
        <v>104</v>
      </c>
      <c r="Q313">
        <f t="shared" si="21"/>
        <v>138.80000000000001</v>
      </c>
      <c r="R313" s="14">
        <f t="shared" si="22"/>
        <v>40868.219814814816</v>
      </c>
      <c r="S313" s="14">
        <f t="shared" si="23"/>
        <v>40909.332638888889</v>
      </c>
      <c r="T313">
        <f t="shared" si="24"/>
        <v>2011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t="s">
        <v>8271</v>
      </c>
      <c r="P314">
        <f t="shared" si="20"/>
        <v>112</v>
      </c>
      <c r="Q314">
        <f t="shared" si="21"/>
        <v>61.3</v>
      </c>
      <c r="R314" s="14">
        <f t="shared" si="22"/>
        <v>41348.877685185187</v>
      </c>
      <c r="S314" s="14">
        <f t="shared" si="23"/>
        <v>41378.877685185187</v>
      </c>
      <c r="T314">
        <f t="shared" si="24"/>
        <v>2013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t="s">
        <v>8271</v>
      </c>
      <c r="P315">
        <f t="shared" si="20"/>
        <v>105</v>
      </c>
      <c r="Q315">
        <f t="shared" si="21"/>
        <v>80.2</v>
      </c>
      <c r="R315" s="14">
        <f t="shared" si="22"/>
        <v>40357.227939814817</v>
      </c>
      <c r="S315" s="14">
        <f t="shared" si="23"/>
        <v>40401.665972222225</v>
      </c>
      <c r="T315">
        <f t="shared" si="24"/>
        <v>2010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t="s">
        <v>8271</v>
      </c>
      <c r="P316">
        <f t="shared" si="20"/>
        <v>385</v>
      </c>
      <c r="Q316">
        <f t="shared" si="21"/>
        <v>32.1</v>
      </c>
      <c r="R316" s="14">
        <f t="shared" si="22"/>
        <v>41304.833194444444</v>
      </c>
      <c r="S316" s="14">
        <f t="shared" si="23"/>
        <v>41334.833194444444</v>
      </c>
      <c r="T316">
        <f t="shared" si="24"/>
        <v>2013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t="s">
        <v>8271</v>
      </c>
      <c r="P317">
        <f t="shared" si="20"/>
        <v>101</v>
      </c>
      <c r="Q317">
        <f t="shared" si="21"/>
        <v>200.89</v>
      </c>
      <c r="R317" s="14">
        <f t="shared" si="22"/>
        <v>41113.77238425926</v>
      </c>
      <c r="S317" s="14">
        <f t="shared" si="23"/>
        <v>41143.77238425926</v>
      </c>
      <c r="T317">
        <f t="shared" si="24"/>
        <v>2012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t="s">
        <v>8271</v>
      </c>
      <c r="P318">
        <f t="shared" si="20"/>
        <v>114</v>
      </c>
      <c r="Q318">
        <f t="shared" si="21"/>
        <v>108.01</v>
      </c>
      <c r="R318" s="14">
        <f t="shared" si="22"/>
        <v>41950.923576388886</v>
      </c>
      <c r="S318" s="14">
        <f t="shared" si="23"/>
        <v>41984.207638888889</v>
      </c>
      <c r="T318">
        <f t="shared" si="24"/>
        <v>2014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t="s">
        <v>8271</v>
      </c>
      <c r="P319">
        <f t="shared" si="20"/>
        <v>101</v>
      </c>
      <c r="Q319">
        <f t="shared" si="21"/>
        <v>95.7</v>
      </c>
      <c r="R319" s="14">
        <f t="shared" si="22"/>
        <v>41589.676886574074</v>
      </c>
      <c r="S319" s="14">
        <f t="shared" si="23"/>
        <v>41619.676886574074</v>
      </c>
      <c r="T319">
        <f t="shared" si="24"/>
        <v>2013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t="s">
        <v>8271</v>
      </c>
      <c r="P320">
        <f t="shared" si="20"/>
        <v>283</v>
      </c>
      <c r="Q320">
        <f t="shared" si="21"/>
        <v>49.88</v>
      </c>
      <c r="R320" s="14">
        <f t="shared" si="22"/>
        <v>41330.038784722223</v>
      </c>
      <c r="S320" s="14">
        <f t="shared" si="23"/>
        <v>41359.997118055559</v>
      </c>
      <c r="T320">
        <f t="shared" si="24"/>
        <v>2013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t="s">
        <v>8271</v>
      </c>
      <c r="P321">
        <f t="shared" si="20"/>
        <v>113</v>
      </c>
      <c r="Q321">
        <f t="shared" si="21"/>
        <v>110.47</v>
      </c>
      <c r="R321" s="14">
        <f t="shared" si="22"/>
        <v>40123.83829861111</v>
      </c>
      <c r="S321" s="14">
        <f t="shared" si="23"/>
        <v>40211.332638888889</v>
      </c>
      <c r="T321">
        <f t="shared" si="24"/>
        <v>2009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t="s">
        <v>8271</v>
      </c>
      <c r="P322">
        <f t="shared" si="20"/>
        <v>107</v>
      </c>
      <c r="Q322">
        <f t="shared" si="21"/>
        <v>134.91</v>
      </c>
      <c r="R322" s="14">
        <f t="shared" si="22"/>
        <v>42331.551307870366</v>
      </c>
      <c r="S322" s="14">
        <f t="shared" si="23"/>
        <v>42360.958333333328</v>
      </c>
      <c r="T322">
        <f t="shared" si="24"/>
        <v>2015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t="s">
        <v>8271</v>
      </c>
      <c r="P323">
        <f t="shared" ref="P323:P386" si="25">ROUND(E323/D323*100,0)</f>
        <v>103</v>
      </c>
      <c r="Q323">
        <f t="shared" ref="Q323:Q386" si="26">IFERROR(ROUND(E323/L323,2),0)</f>
        <v>106.62</v>
      </c>
      <c r="R323" s="14">
        <f t="shared" ref="R323:R386" si="27">(((J323/60)/60)/24)+DATE(1970,1,1)</f>
        <v>42647.446597222224</v>
      </c>
      <c r="S323" s="14">
        <f t="shared" ref="S323:S386" si="28">(((I323/60)/60)/24)+DATE(1970,1,1)</f>
        <v>42682.488263888896</v>
      </c>
      <c r="T323">
        <f t="shared" ref="T323:T386" si="29">YEAR(R323)</f>
        <v>2016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t="s">
        <v>8271</v>
      </c>
      <c r="P324">
        <f t="shared" si="25"/>
        <v>108</v>
      </c>
      <c r="Q324">
        <f t="shared" si="26"/>
        <v>145.04</v>
      </c>
      <c r="R324" s="14">
        <f t="shared" si="27"/>
        <v>42473.57</v>
      </c>
      <c r="S324" s="14">
        <f t="shared" si="28"/>
        <v>42503.57</v>
      </c>
      <c r="T324">
        <f t="shared" si="29"/>
        <v>2016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t="s">
        <v>8271</v>
      </c>
      <c r="P325">
        <f t="shared" si="25"/>
        <v>123</v>
      </c>
      <c r="Q325">
        <f t="shared" si="26"/>
        <v>114.59</v>
      </c>
      <c r="R325" s="14">
        <f t="shared" si="27"/>
        <v>42697.32136574074</v>
      </c>
      <c r="S325" s="14">
        <f t="shared" si="28"/>
        <v>42725.332638888889</v>
      </c>
      <c r="T325">
        <f t="shared" si="29"/>
        <v>2016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t="s">
        <v>8271</v>
      </c>
      <c r="P326">
        <f t="shared" si="25"/>
        <v>102</v>
      </c>
      <c r="Q326">
        <f t="shared" si="26"/>
        <v>105.32</v>
      </c>
      <c r="R326" s="14">
        <f t="shared" si="27"/>
        <v>42184.626250000001</v>
      </c>
      <c r="S326" s="14">
        <f t="shared" si="28"/>
        <v>42217.626250000001</v>
      </c>
      <c r="T326">
        <f t="shared" si="29"/>
        <v>2015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t="s">
        <v>8271</v>
      </c>
      <c r="P327">
        <f t="shared" si="25"/>
        <v>104</v>
      </c>
      <c r="Q327">
        <f t="shared" si="26"/>
        <v>70.92</v>
      </c>
      <c r="R327" s="14">
        <f t="shared" si="27"/>
        <v>42689.187881944439</v>
      </c>
      <c r="S327" s="14">
        <f t="shared" si="28"/>
        <v>42724.187881944439</v>
      </c>
      <c r="T327">
        <f t="shared" si="29"/>
        <v>2016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t="s">
        <v>8271</v>
      </c>
      <c r="P328">
        <f t="shared" si="25"/>
        <v>113</v>
      </c>
      <c r="Q328">
        <f t="shared" si="26"/>
        <v>147.16999999999999</v>
      </c>
      <c r="R328" s="14">
        <f t="shared" si="27"/>
        <v>42775.314884259264</v>
      </c>
      <c r="S328" s="14">
        <f t="shared" si="28"/>
        <v>42808.956250000003</v>
      </c>
      <c r="T328">
        <f t="shared" si="29"/>
        <v>2017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t="s">
        <v>8271</v>
      </c>
      <c r="P329">
        <f t="shared" si="25"/>
        <v>136</v>
      </c>
      <c r="Q329">
        <f t="shared" si="26"/>
        <v>160.47</v>
      </c>
      <c r="R329" s="14">
        <f t="shared" si="27"/>
        <v>42058.235289351855</v>
      </c>
      <c r="S329" s="14">
        <f t="shared" si="28"/>
        <v>42085.333333333328</v>
      </c>
      <c r="T329">
        <f t="shared" si="29"/>
        <v>2015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t="s">
        <v>8271</v>
      </c>
      <c r="P330">
        <f t="shared" si="25"/>
        <v>104</v>
      </c>
      <c r="Q330">
        <f t="shared" si="26"/>
        <v>156.05000000000001</v>
      </c>
      <c r="R330" s="14">
        <f t="shared" si="27"/>
        <v>42278.946620370371</v>
      </c>
      <c r="S330" s="14">
        <f t="shared" si="28"/>
        <v>42309.166666666672</v>
      </c>
      <c r="T330">
        <f t="shared" si="29"/>
        <v>2015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t="s">
        <v>8271</v>
      </c>
      <c r="P331">
        <f t="shared" si="25"/>
        <v>106</v>
      </c>
      <c r="Q331">
        <f t="shared" si="26"/>
        <v>63.17</v>
      </c>
      <c r="R331" s="14">
        <f t="shared" si="27"/>
        <v>42291.46674768519</v>
      </c>
      <c r="S331" s="14">
        <f t="shared" si="28"/>
        <v>42315.166666666672</v>
      </c>
      <c r="T331">
        <f t="shared" si="29"/>
        <v>2015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t="s">
        <v>8271</v>
      </c>
      <c r="P332">
        <f t="shared" si="25"/>
        <v>102</v>
      </c>
      <c r="Q332">
        <f t="shared" si="26"/>
        <v>104.82</v>
      </c>
      <c r="R332" s="14">
        <f t="shared" si="27"/>
        <v>41379.515775462962</v>
      </c>
      <c r="S332" s="14">
        <f t="shared" si="28"/>
        <v>41411.165972222225</v>
      </c>
      <c r="T332">
        <f t="shared" si="29"/>
        <v>2013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t="s">
        <v>8271</v>
      </c>
      <c r="P333">
        <f t="shared" si="25"/>
        <v>107</v>
      </c>
      <c r="Q333">
        <f t="shared" si="26"/>
        <v>97.36</v>
      </c>
      <c r="R333" s="14">
        <f t="shared" si="27"/>
        <v>42507.581412037034</v>
      </c>
      <c r="S333" s="14">
        <f t="shared" si="28"/>
        <v>42538.581412037034</v>
      </c>
      <c r="T333">
        <f t="shared" si="29"/>
        <v>2016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t="s">
        <v>8271</v>
      </c>
      <c r="P334">
        <f t="shared" si="25"/>
        <v>113</v>
      </c>
      <c r="Q334">
        <f t="shared" si="26"/>
        <v>203.63</v>
      </c>
      <c r="R334" s="14">
        <f t="shared" si="27"/>
        <v>42263.680289351847</v>
      </c>
      <c r="S334" s="14">
        <f t="shared" si="28"/>
        <v>42305.333333333328</v>
      </c>
      <c r="T334">
        <f t="shared" si="29"/>
        <v>2015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t="s">
        <v>8271</v>
      </c>
      <c r="P335">
        <f t="shared" si="25"/>
        <v>125</v>
      </c>
      <c r="Q335">
        <f t="shared" si="26"/>
        <v>188.31</v>
      </c>
      <c r="R335" s="14">
        <f t="shared" si="27"/>
        <v>42437.636469907404</v>
      </c>
      <c r="S335" s="14">
        <f t="shared" si="28"/>
        <v>42467.59480324074</v>
      </c>
      <c r="T335">
        <f t="shared" si="29"/>
        <v>2016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t="s">
        <v>8271</v>
      </c>
      <c r="P336">
        <f t="shared" si="25"/>
        <v>101</v>
      </c>
      <c r="Q336">
        <f t="shared" si="26"/>
        <v>146.65</v>
      </c>
      <c r="R336" s="14">
        <f t="shared" si="27"/>
        <v>42101.682372685187</v>
      </c>
      <c r="S336" s="14">
        <f t="shared" si="28"/>
        <v>42139.791666666672</v>
      </c>
      <c r="T336">
        <f t="shared" si="29"/>
        <v>2015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t="s">
        <v>8271</v>
      </c>
      <c r="P337">
        <f t="shared" si="25"/>
        <v>103</v>
      </c>
      <c r="Q337">
        <f t="shared" si="26"/>
        <v>109.19</v>
      </c>
      <c r="R337" s="14">
        <f t="shared" si="27"/>
        <v>42101.737442129626</v>
      </c>
      <c r="S337" s="14">
        <f t="shared" si="28"/>
        <v>42132.916666666672</v>
      </c>
      <c r="T337">
        <f t="shared" si="29"/>
        <v>2015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t="s">
        <v>8271</v>
      </c>
      <c r="P338">
        <f t="shared" si="25"/>
        <v>117</v>
      </c>
      <c r="Q338">
        <f t="shared" si="26"/>
        <v>59.25</v>
      </c>
      <c r="R338" s="14">
        <f t="shared" si="27"/>
        <v>42291.596273148149</v>
      </c>
      <c r="S338" s="14">
        <f t="shared" si="28"/>
        <v>42321.637939814813</v>
      </c>
      <c r="T338">
        <f t="shared" si="29"/>
        <v>2015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t="s">
        <v>8271</v>
      </c>
      <c r="P339">
        <f t="shared" si="25"/>
        <v>101</v>
      </c>
      <c r="Q339">
        <f t="shared" si="26"/>
        <v>97.9</v>
      </c>
      <c r="R339" s="14">
        <f t="shared" si="27"/>
        <v>42047.128564814819</v>
      </c>
      <c r="S339" s="14">
        <f t="shared" si="28"/>
        <v>42077.086898148147</v>
      </c>
      <c r="T339">
        <f t="shared" si="29"/>
        <v>2015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t="s">
        <v>8271</v>
      </c>
      <c r="P340">
        <f t="shared" si="25"/>
        <v>110</v>
      </c>
      <c r="Q340">
        <f t="shared" si="26"/>
        <v>70</v>
      </c>
      <c r="R340" s="14">
        <f t="shared" si="27"/>
        <v>42559.755671296298</v>
      </c>
      <c r="S340" s="14">
        <f t="shared" si="28"/>
        <v>42616.041666666672</v>
      </c>
      <c r="T340">
        <f t="shared" si="29"/>
        <v>2016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t="s">
        <v>8271</v>
      </c>
      <c r="P341">
        <f t="shared" si="25"/>
        <v>108</v>
      </c>
      <c r="Q341">
        <f t="shared" si="26"/>
        <v>72.87</v>
      </c>
      <c r="R341" s="14">
        <f t="shared" si="27"/>
        <v>42093.760046296295</v>
      </c>
      <c r="S341" s="14">
        <f t="shared" si="28"/>
        <v>42123.760046296295</v>
      </c>
      <c r="T341">
        <f t="shared" si="29"/>
        <v>2015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t="s">
        <v>8271</v>
      </c>
      <c r="P342">
        <f t="shared" si="25"/>
        <v>125</v>
      </c>
      <c r="Q342">
        <f t="shared" si="26"/>
        <v>146.35</v>
      </c>
      <c r="R342" s="14">
        <f t="shared" si="27"/>
        <v>42772.669062500005</v>
      </c>
      <c r="S342" s="14">
        <f t="shared" si="28"/>
        <v>42802.875</v>
      </c>
      <c r="T342">
        <f t="shared" si="29"/>
        <v>2017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t="s">
        <v>8271</v>
      </c>
      <c r="P343">
        <f t="shared" si="25"/>
        <v>107</v>
      </c>
      <c r="Q343">
        <f t="shared" si="26"/>
        <v>67.91</v>
      </c>
      <c r="R343" s="14">
        <f t="shared" si="27"/>
        <v>41894.879606481481</v>
      </c>
      <c r="S343" s="14">
        <f t="shared" si="28"/>
        <v>41913.165972222225</v>
      </c>
      <c r="T343">
        <f t="shared" si="29"/>
        <v>2014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t="s">
        <v>8271</v>
      </c>
      <c r="P344">
        <f t="shared" si="25"/>
        <v>100</v>
      </c>
      <c r="Q344">
        <f t="shared" si="26"/>
        <v>169.85</v>
      </c>
      <c r="R344" s="14">
        <f t="shared" si="27"/>
        <v>42459.780844907407</v>
      </c>
      <c r="S344" s="14">
        <f t="shared" si="28"/>
        <v>42489.780844907407</v>
      </c>
      <c r="T344">
        <f t="shared" si="29"/>
        <v>2016</v>
      </c>
    </row>
    <row r="345" spans="1:20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t="s">
        <v>8271</v>
      </c>
      <c r="P345">
        <f t="shared" si="25"/>
        <v>102</v>
      </c>
      <c r="Q345">
        <f t="shared" si="26"/>
        <v>58.41</v>
      </c>
      <c r="R345" s="14">
        <f t="shared" si="27"/>
        <v>41926.73778935185</v>
      </c>
      <c r="S345" s="14">
        <f t="shared" si="28"/>
        <v>41957.125</v>
      </c>
      <c r="T345">
        <f t="shared" si="29"/>
        <v>2014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t="s">
        <v>8271</v>
      </c>
      <c r="P346">
        <f t="shared" si="25"/>
        <v>102</v>
      </c>
      <c r="Q346">
        <f t="shared" si="26"/>
        <v>119.99</v>
      </c>
      <c r="R346" s="14">
        <f t="shared" si="27"/>
        <v>42111.970995370371</v>
      </c>
      <c r="S346" s="14">
        <f t="shared" si="28"/>
        <v>42156.097222222219</v>
      </c>
      <c r="T346">
        <f t="shared" si="29"/>
        <v>2015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t="s">
        <v>8271</v>
      </c>
      <c r="P347">
        <f t="shared" si="25"/>
        <v>123</v>
      </c>
      <c r="Q347">
        <f t="shared" si="26"/>
        <v>99.86</v>
      </c>
      <c r="R347" s="14">
        <f t="shared" si="27"/>
        <v>42114.944328703699</v>
      </c>
      <c r="S347" s="14">
        <f t="shared" si="28"/>
        <v>42144.944328703699</v>
      </c>
      <c r="T347">
        <f t="shared" si="29"/>
        <v>2015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t="s">
        <v>8271</v>
      </c>
      <c r="P348">
        <f t="shared" si="25"/>
        <v>170</v>
      </c>
      <c r="Q348">
        <f t="shared" si="26"/>
        <v>90.58</v>
      </c>
      <c r="R348" s="14">
        <f t="shared" si="27"/>
        <v>42261.500243055561</v>
      </c>
      <c r="S348" s="14">
        <f t="shared" si="28"/>
        <v>42291.500243055561</v>
      </c>
      <c r="T348">
        <f t="shared" si="29"/>
        <v>2015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t="s">
        <v>8271</v>
      </c>
      <c r="P349">
        <f t="shared" si="25"/>
        <v>112</v>
      </c>
      <c r="Q349">
        <f t="shared" si="26"/>
        <v>117.77</v>
      </c>
      <c r="R349" s="14">
        <f t="shared" si="27"/>
        <v>42292.495474537034</v>
      </c>
      <c r="S349" s="14">
        <f t="shared" si="28"/>
        <v>42322.537141203706</v>
      </c>
      <c r="T349">
        <f t="shared" si="29"/>
        <v>2015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t="s">
        <v>8271</v>
      </c>
      <c r="P350">
        <f t="shared" si="25"/>
        <v>103</v>
      </c>
      <c r="Q350">
        <f t="shared" si="26"/>
        <v>86.55</v>
      </c>
      <c r="R350" s="14">
        <f t="shared" si="27"/>
        <v>42207.58699074074</v>
      </c>
      <c r="S350" s="14">
        <f t="shared" si="28"/>
        <v>42237.58699074074</v>
      </c>
      <c r="T350">
        <f t="shared" si="29"/>
        <v>2015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t="s">
        <v>8271</v>
      </c>
      <c r="P351">
        <f t="shared" si="25"/>
        <v>107</v>
      </c>
      <c r="Q351">
        <f t="shared" si="26"/>
        <v>71.900000000000006</v>
      </c>
      <c r="R351" s="14">
        <f t="shared" si="27"/>
        <v>42760.498935185184</v>
      </c>
      <c r="S351" s="14">
        <f t="shared" si="28"/>
        <v>42790.498935185184</v>
      </c>
      <c r="T351">
        <f t="shared" si="29"/>
        <v>2017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t="s">
        <v>8271</v>
      </c>
      <c r="P352">
        <f t="shared" si="25"/>
        <v>115</v>
      </c>
      <c r="Q352">
        <f t="shared" si="26"/>
        <v>129.82</v>
      </c>
      <c r="R352" s="14">
        <f t="shared" si="27"/>
        <v>42586.066076388888</v>
      </c>
      <c r="S352" s="14">
        <f t="shared" si="28"/>
        <v>42624.165972222225</v>
      </c>
      <c r="T352">
        <f t="shared" si="29"/>
        <v>2016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t="s">
        <v>8271</v>
      </c>
      <c r="P353">
        <f t="shared" si="25"/>
        <v>127</v>
      </c>
      <c r="Q353">
        <f t="shared" si="26"/>
        <v>44.91</v>
      </c>
      <c r="R353" s="14">
        <f t="shared" si="27"/>
        <v>42427.964745370366</v>
      </c>
      <c r="S353" s="14">
        <f t="shared" si="28"/>
        <v>42467.923078703709</v>
      </c>
      <c r="T353">
        <f t="shared" si="29"/>
        <v>2016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t="s">
        <v>8271</v>
      </c>
      <c r="P354">
        <f t="shared" si="25"/>
        <v>117</v>
      </c>
      <c r="Q354">
        <f t="shared" si="26"/>
        <v>40.76</v>
      </c>
      <c r="R354" s="14">
        <f t="shared" si="27"/>
        <v>41890.167453703703</v>
      </c>
      <c r="S354" s="14">
        <f t="shared" si="28"/>
        <v>41920.167453703703</v>
      </c>
      <c r="T354">
        <f t="shared" si="29"/>
        <v>2014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t="s">
        <v>8271</v>
      </c>
      <c r="P355">
        <f t="shared" si="25"/>
        <v>109</v>
      </c>
      <c r="Q355">
        <f t="shared" si="26"/>
        <v>103.52</v>
      </c>
      <c r="R355" s="14">
        <f t="shared" si="27"/>
        <v>42297.791886574079</v>
      </c>
      <c r="S355" s="14">
        <f t="shared" si="28"/>
        <v>42327.833553240736</v>
      </c>
      <c r="T355">
        <f t="shared" si="29"/>
        <v>2015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t="s">
        <v>8271</v>
      </c>
      <c r="P356">
        <f t="shared" si="25"/>
        <v>104</v>
      </c>
      <c r="Q356">
        <f t="shared" si="26"/>
        <v>125.45</v>
      </c>
      <c r="R356" s="14">
        <f t="shared" si="27"/>
        <v>42438.827789351853</v>
      </c>
      <c r="S356" s="14">
        <f t="shared" si="28"/>
        <v>42468.786122685182</v>
      </c>
      <c r="T356">
        <f t="shared" si="29"/>
        <v>2016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t="s">
        <v>8271</v>
      </c>
      <c r="P357">
        <f t="shared" si="25"/>
        <v>116</v>
      </c>
      <c r="Q357">
        <f t="shared" si="26"/>
        <v>246.61</v>
      </c>
      <c r="R357" s="14">
        <f t="shared" si="27"/>
        <v>41943.293912037036</v>
      </c>
      <c r="S357" s="14">
        <f t="shared" si="28"/>
        <v>41974.3355787037</v>
      </c>
      <c r="T357">
        <f t="shared" si="29"/>
        <v>2014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t="s">
        <v>8271</v>
      </c>
      <c r="P358">
        <f t="shared" si="25"/>
        <v>103</v>
      </c>
      <c r="Q358">
        <f t="shared" si="26"/>
        <v>79.400000000000006</v>
      </c>
      <c r="R358" s="14">
        <f t="shared" si="27"/>
        <v>42415.803159722222</v>
      </c>
      <c r="S358" s="14">
        <f t="shared" si="28"/>
        <v>42445.761493055557</v>
      </c>
      <c r="T358">
        <f t="shared" si="29"/>
        <v>2016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t="s">
        <v>8271</v>
      </c>
      <c r="P359">
        <f t="shared" si="25"/>
        <v>174</v>
      </c>
      <c r="Q359">
        <f t="shared" si="26"/>
        <v>86.14</v>
      </c>
      <c r="R359" s="14">
        <f t="shared" si="27"/>
        <v>42078.222187499996</v>
      </c>
      <c r="S359" s="14">
        <f t="shared" si="28"/>
        <v>42118.222187499996</v>
      </c>
      <c r="T359">
        <f t="shared" si="29"/>
        <v>2015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t="s">
        <v>8271</v>
      </c>
      <c r="P360">
        <f t="shared" si="25"/>
        <v>103</v>
      </c>
      <c r="Q360">
        <f t="shared" si="26"/>
        <v>193.05</v>
      </c>
      <c r="R360" s="14">
        <f t="shared" si="27"/>
        <v>42507.860196759255</v>
      </c>
      <c r="S360" s="14">
        <f t="shared" si="28"/>
        <v>42536.625</v>
      </c>
      <c r="T360">
        <f t="shared" si="29"/>
        <v>2016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t="s">
        <v>8271</v>
      </c>
      <c r="P361">
        <f t="shared" si="25"/>
        <v>105</v>
      </c>
      <c r="Q361">
        <f t="shared" si="26"/>
        <v>84.02</v>
      </c>
      <c r="R361" s="14">
        <f t="shared" si="27"/>
        <v>41935.070486111108</v>
      </c>
      <c r="S361" s="14">
        <f t="shared" si="28"/>
        <v>41957.216666666667</v>
      </c>
      <c r="T361">
        <f t="shared" si="29"/>
        <v>2014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t="s">
        <v>8271</v>
      </c>
      <c r="P362">
        <f t="shared" si="25"/>
        <v>101</v>
      </c>
      <c r="Q362">
        <f t="shared" si="26"/>
        <v>139.83000000000001</v>
      </c>
      <c r="R362" s="14">
        <f t="shared" si="27"/>
        <v>42163.897916666669</v>
      </c>
      <c r="S362" s="14">
        <f t="shared" si="28"/>
        <v>42208.132638888885</v>
      </c>
      <c r="T362">
        <f t="shared" si="29"/>
        <v>2015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t="s">
        <v>8271</v>
      </c>
      <c r="P363">
        <f t="shared" si="25"/>
        <v>111</v>
      </c>
      <c r="Q363">
        <f t="shared" si="26"/>
        <v>109.82</v>
      </c>
      <c r="R363" s="14">
        <f t="shared" si="27"/>
        <v>41936.001226851848</v>
      </c>
      <c r="S363" s="14">
        <f t="shared" si="28"/>
        <v>41966.042893518519</v>
      </c>
      <c r="T363">
        <f t="shared" si="29"/>
        <v>2014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t="s">
        <v>8271</v>
      </c>
      <c r="P364">
        <f t="shared" si="25"/>
        <v>124</v>
      </c>
      <c r="Q364">
        <f t="shared" si="26"/>
        <v>139.53</v>
      </c>
      <c r="R364" s="14">
        <f t="shared" si="27"/>
        <v>41837.210543981484</v>
      </c>
      <c r="S364" s="14">
        <f t="shared" si="28"/>
        <v>41859</v>
      </c>
      <c r="T364">
        <f t="shared" si="29"/>
        <v>2014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t="s">
        <v>8271</v>
      </c>
      <c r="P365">
        <f t="shared" si="25"/>
        <v>101</v>
      </c>
      <c r="Q365">
        <f t="shared" si="26"/>
        <v>347.85</v>
      </c>
      <c r="R365" s="14">
        <f t="shared" si="27"/>
        <v>40255.744629629626</v>
      </c>
      <c r="S365" s="14">
        <f t="shared" si="28"/>
        <v>40300.806944444441</v>
      </c>
      <c r="T365">
        <f t="shared" si="29"/>
        <v>2010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t="s">
        <v>8271</v>
      </c>
      <c r="P366">
        <f t="shared" si="25"/>
        <v>110</v>
      </c>
      <c r="Q366">
        <f t="shared" si="26"/>
        <v>68.239999999999995</v>
      </c>
      <c r="R366" s="14">
        <f t="shared" si="27"/>
        <v>41780.859629629631</v>
      </c>
      <c r="S366" s="14">
        <f t="shared" si="28"/>
        <v>41811.165972222225</v>
      </c>
      <c r="T366">
        <f t="shared" si="29"/>
        <v>2014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t="s">
        <v>8271</v>
      </c>
      <c r="P367">
        <f t="shared" si="25"/>
        <v>104</v>
      </c>
      <c r="Q367">
        <f t="shared" si="26"/>
        <v>239.94</v>
      </c>
      <c r="R367" s="14">
        <f t="shared" si="27"/>
        <v>41668.606469907405</v>
      </c>
      <c r="S367" s="14">
        <f t="shared" si="28"/>
        <v>41698.606469907405</v>
      </c>
      <c r="T367">
        <f t="shared" si="29"/>
        <v>2014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t="s">
        <v>8271</v>
      </c>
      <c r="P368">
        <f t="shared" si="25"/>
        <v>101</v>
      </c>
      <c r="Q368">
        <f t="shared" si="26"/>
        <v>287.31</v>
      </c>
      <c r="R368" s="14">
        <f t="shared" si="27"/>
        <v>41019.793032407404</v>
      </c>
      <c r="S368" s="14">
        <f t="shared" si="28"/>
        <v>41049.793032407404</v>
      </c>
      <c r="T368">
        <f t="shared" si="29"/>
        <v>2012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t="s">
        <v>8271</v>
      </c>
      <c r="P369">
        <f t="shared" si="25"/>
        <v>103</v>
      </c>
      <c r="Q369">
        <f t="shared" si="26"/>
        <v>86.85</v>
      </c>
      <c r="R369" s="14">
        <f t="shared" si="27"/>
        <v>41355.577291666668</v>
      </c>
      <c r="S369" s="14">
        <f t="shared" si="28"/>
        <v>41395.207638888889</v>
      </c>
      <c r="T369">
        <f t="shared" si="29"/>
        <v>2013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t="s">
        <v>8271</v>
      </c>
      <c r="P370">
        <f t="shared" si="25"/>
        <v>104</v>
      </c>
      <c r="Q370">
        <f t="shared" si="26"/>
        <v>81.849999999999994</v>
      </c>
      <c r="R370" s="14">
        <f t="shared" si="27"/>
        <v>42043.605578703704</v>
      </c>
      <c r="S370" s="14">
        <f t="shared" si="28"/>
        <v>42078.563912037032</v>
      </c>
      <c r="T370">
        <f t="shared" si="29"/>
        <v>2015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t="s">
        <v>8271</v>
      </c>
      <c r="P371">
        <f t="shared" si="25"/>
        <v>110</v>
      </c>
      <c r="Q371">
        <f t="shared" si="26"/>
        <v>42.87</v>
      </c>
      <c r="R371" s="14">
        <f t="shared" si="27"/>
        <v>40893.551724537036</v>
      </c>
      <c r="S371" s="14">
        <f t="shared" si="28"/>
        <v>40923.551724537036</v>
      </c>
      <c r="T371">
        <f t="shared" si="29"/>
        <v>2011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t="s">
        <v>8271</v>
      </c>
      <c r="P372">
        <f t="shared" si="25"/>
        <v>122</v>
      </c>
      <c r="Q372">
        <f t="shared" si="26"/>
        <v>709.42</v>
      </c>
      <c r="R372" s="14">
        <f t="shared" si="27"/>
        <v>42711.795138888891</v>
      </c>
      <c r="S372" s="14">
        <f t="shared" si="28"/>
        <v>42741.795138888891</v>
      </c>
      <c r="T372">
        <f t="shared" si="29"/>
        <v>2016</v>
      </c>
    </row>
    <row r="373" spans="1:20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t="s">
        <v>8271</v>
      </c>
      <c r="P373">
        <f t="shared" si="25"/>
        <v>114</v>
      </c>
      <c r="Q373">
        <f t="shared" si="26"/>
        <v>161.26</v>
      </c>
      <c r="R373" s="14">
        <f t="shared" si="27"/>
        <v>41261.767812500002</v>
      </c>
      <c r="S373" s="14">
        <f t="shared" si="28"/>
        <v>41306.767812500002</v>
      </c>
      <c r="T373">
        <f t="shared" si="29"/>
        <v>2012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t="s">
        <v>8271</v>
      </c>
      <c r="P374">
        <f t="shared" si="25"/>
        <v>125</v>
      </c>
      <c r="Q374">
        <f t="shared" si="26"/>
        <v>41.78</v>
      </c>
      <c r="R374" s="14">
        <f t="shared" si="27"/>
        <v>42425.576898148152</v>
      </c>
      <c r="S374" s="14">
        <f t="shared" si="28"/>
        <v>42465.666666666672</v>
      </c>
      <c r="T374">
        <f t="shared" si="29"/>
        <v>2016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t="s">
        <v>8271</v>
      </c>
      <c r="P375">
        <f t="shared" si="25"/>
        <v>107</v>
      </c>
      <c r="Q375">
        <f t="shared" si="26"/>
        <v>89.89</v>
      </c>
      <c r="R375" s="14">
        <f t="shared" si="27"/>
        <v>41078.91201388889</v>
      </c>
      <c r="S375" s="14">
        <f t="shared" si="28"/>
        <v>41108.91201388889</v>
      </c>
      <c r="T375">
        <f t="shared" si="29"/>
        <v>2012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t="s">
        <v>8271</v>
      </c>
      <c r="P376">
        <f t="shared" si="25"/>
        <v>131</v>
      </c>
      <c r="Q376">
        <f t="shared" si="26"/>
        <v>45.05</v>
      </c>
      <c r="R376" s="14">
        <f t="shared" si="27"/>
        <v>40757.889247685183</v>
      </c>
      <c r="S376" s="14">
        <f t="shared" si="28"/>
        <v>40802.889247685183</v>
      </c>
      <c r="T376">
        <f t="shared" si="29"/>
        <v>2011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t="s">
        <v>8271</v>
      </c>
      <c r="P377">
        <f t="shared" si="25"/>
        <v>120</v>
      </c>
      <c r="Q377">
        <f t="shared" si="26"/>
        <v>42.86</v>
      </c>
      <c r="R377" s="14">
        <f t="shared" si="27"/>
        <v>41657.985081018516</v>
      </c>
      <c r="S377" s="14">
        <f t="shared" si="28"/>
        <v>41699.720833333333</v>
      </c>
      <c r="T377">
        <f t="shared" si="29"/>
        <v>2014</v>
      </c>
    </row>
    <row r="378" spans="1:20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t="s">
        <v>8271</v>
      </c>
      <c r="P378">
        <f t="shared" si="25"/>
        <v>106</v>
      </c>
      <c r="Q378">
        <f t="shared" si="26"/>
        <v>54.08</v>
      </c>
      <c r="R378" s="14">
        <f t="shared" si="27"/>
        <v>42576.452731481477</v>
      </c>
      <c r="S378" s="14">
        <f t="shared" si="28"/>
        <v>42607.452731481477</v>
      </c>
      <c r="T378">
        <f t="shared" si="29"/>
        <v>2016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t="s">
        <v>8271</v>
      </c>
      <c r="P379">
        <f t="shared" si="25"/>
        <v>114</v>
      </c>
      <c r="Q379">
        <f t="shared" si="26"/>
        <v>103.22</v>
      </c>
      <c r="R379" s="14">
        <f t="shared" si="27"/>
        <v>42292.250787037032</v>
      </c>
      <c r="S379" s="14">
        <f t="shared" si="28"/>
        <v>42322.292361111111</v>
      </c>
      <c r="T379">
        <f t="shared" si="29"/>
        <v>2015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t="s">
        <v>8271</v>
      </c>
      <c r="P380">
        <f t="shared" si="25"/>
        <v>112</v>
      </c>
      <c r="Q380">
        <f t="shared" si="26"/>
        <v>40.4</v>
      </c>
      <c r="R380" s="14">
        <f t="shared" si="27"/>
        <v>42370.571851851855</v>
      </c>
      <c r="S380" s="14">
        <f t="shared" si="28"/>
        <v>42394.994444444441</v>
      </c>
      <c r="T380">
        <f t="shared" si="29"/>
        <v>2016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t="s">
        <v>8271</v>
      </c>
      <c r="P381">
        <f t="shared" si="25"/>
        <v>116</v>
      </c>
      <c r="Q381">
        <f t="shared" si="26"/>
        <v>116.86</v>
      </c>
      <c r="R381" s="14">
        <f t="shared" si="27"/>
        <v>40987.688333333332</v>
      </c>
      <c r="S381" s="14">
        <f t="shared" si="28"/>
        <v>41032.688333333332</v>
      </c>
      <c r="T381">
        <f t="shared" si="29"/>
        <v>2012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t="s">
        <v>8271</v>
      </c>
      <c r="P382">
        <f t="shared" si="25"/>
        <v>142</v>
      </c>
      <c r="Q382">
        <f t="shared" si="26"/>
        <v>115.51</v>
      </c>
      <c r="R382" s="14">
        <f t="shared" si="27"/>
        <v>42367.719814814816</v>
      </c>
      <c r="S382" s="14">
        <f t="shared" si="28"/>
        <v>42392.719814814816</v>
      </c>
      <c r="T382">
        <f t="shared" si="29"/>
        <v>2015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t="s">
        <v>8271</v>
      </c>
      <c r="P383">
        <f t="shared" si="25"/>
        <v>105</v>
      </c>
      <c r="Q383">
        <f t="shared" si="26"/>
        <v>104.31</v>
      </c>
      <c r="R383" s="14">
        <f t="shared" si="27"/>
        <v>41085.698113425926</v>
      </c>
      <c r="S383" s="14">
        <f t="shared" si="28"/>
        <v>41120.208333333336</v>
      </c>
      <c r="T383">
        <f t="shared" si="29"/>
        <v>2012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t="s">
        <v>8271</v>
      </c>
      <c r="P384">
        <f t="shared" si="25"/>
        <v>256</v>
      </c>
      <c r="Q384">
        <f t="shared" si="26"/>
        <v>69.77</v>
      </c>
      <c r="R384" s="14">
        <f t="shared" si="27"/>
        <v>41144.709490740745</v>
      </c>
      <c r="S384" s="14">
        <f t="shared" si="28"/>
        <v>41158.709490740745</v>
      </c>
      <c r="T384">
        <f t="shared" si="29"/>
        <v>2012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t="s">
        <v>8271</v>
      </c>
      <c r="P385">
        <f t="shared" si="25"/>
        <v>207</v>
      </c>
      <c r="Q385">
        <f t="shared" si="26"/>
        <v>43.02</v>
      </c>
      <c r="R385" s="14">
        <f t="shared" si="27"/>
        <v>41755.117581018516</v>
      </c>
      <c r="S385" s="14">
        <f t="shared" si="28"/>
        <v>41778.117581018516</v>
      </c>
      <c r="T385">
        <f t="shared" si="29"/>
        <v>2014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t="s">
        <v>8271</v>
      </c>
      <c r="P386">
        <f t="shared" si="25"/>
        <v>112</v>
      </c>
      <c r="Q386">
        <f t="shared" si="26"/>
        <v>58.54</v>
      </c>
      <c r="R386" s="14">
        <f t="shared" si="27"/>
        <v>41980.781793981485</v>
      </c>
      <c r="S386" s="14">
        <f t="shared" si="28"/>
        <v>42010.781793981485</v>
      </c>
      <c r="T386">
        <f t="shared" si="29"/>
        <v>2014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t="s">
        <v>8271</v>
      </c>
      <c r="P387">
        <f t="shared" ref="P387:P450" si="30">ROUND(E387/D387*100,0)</f>
        <v>106</v>
      </c>
      <c r="Q387">
        <f t="shared" ref="Q387:Q450" si="31">IFERROR(ROUND(E387/L387,2),0)</f>
        <v>111.8</v>
      </c>
      <c r="R387" s="14">
        <f t="shared" ref="R387:R450" si="32">(((J387/60)/60)/24)+DATE(1970,1,1)</f>
        <v>41934.584502314814</v>
      </c>
      <c r="S387" s="14">
        <f t="shared" ref="S387:S450" si="33">(((I387/60)/60)/24)+DATE(1970,1,1)</f>
        <v>41964.626168981486</v>
      </c>
      <c r="T387">
        <f t="shared" ref="T387:T450" si="34">YEAR(R387)</f>
        <v>2014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t="s">
        <v>8271</v>
      </c>
      <c r="P388">
        <f t="shared" si="30"/>
        <v>100</v>
      </c>
      <c r="Q388">
        <f t="shared" si="31"/>
        <v>46.23</v>
      </c>
      <c r="R388" s="14">
        <f t="shared" si="32"/>
        <v>42211.951284722221</v>
      </c>
      <c r="S388" s="14">
        <f t="shared" si="33"/>
        <v>42226.951284722221</v>
      </c>
      <c r="T388">
        <f t="shared" si="34"/>
        <v>2015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t="s">
        <v>8271</v>
      </c>
      <c r="P389">
        <f t="shared" si="30"/>
        <v>214</v>
      </c>
      <c r="Q389">
        <f t="shared" si="31"/>
        <v>144.69</v>
      </c>
      <c r="R389" s="14">
        <f t="shared" si="32"/>
        <v>42200.67659722222</v>
      </c>
      <c r="S389" s="14">
        <f t="shared" si="33"/>
        <v>42231.25</v>
      </c>
      <c r="T389">
        <f t="shared" si="34"/>
        <v>2015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t="s">
        <v>8271</v>
      </c>
      <c r="P390">
        <f t="shared" si="30"/>
        <v>126</v>
      </c>
      <c r="Q390">
        <f t="shared" si="31"/>
        <v>88.85</v>
      </c>
      <c r="R390" s="14">
        <f t="shared" si="32"/>
        <v>42549.076157407413</v>
      </c>
      <c r="S390" s="14">
        <f t="shared" si="33"/>
        <v>42579.076157407413</v>
      </c>
      <c r="T390">
        <f t="shared" si="34"/>
        <v>2016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t="s">
        <v>8271</v>
      </c>
      <c r="P391">
        <f t="shared" si="30"/>
        <v>182</v>
      </c>
      <c r="Q391">
        <f t="shared" si="31"/>
        <v>81.75</v>
      </c>
      <c r="R391" s="14">
        <f t="shared" si="32"/>
        <v>41674.063078703701</v>
      </c>
      <c r="S391" s="14">
        <f t="shared" si="33"/>
        <v>41705.957638888889</v>
      </c>
      <c r="T391">
        <f t="shared" si="34"/>
        <v>2014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t="s">
        <v>8271</v>
      </c>
      <c r="P392">
        <f t="shared" si="30"/>
        <v>100</v>
      </c>
      <c r="Q392">
        <f t="shared" si="31"/>
        <v>71.430000000000007</v>
      </c>
      <c r="R392" s="14">
        <f t="shared" si="32"/>
        <v>42112.036712962959</v>
      </c>
      <c r="S392" s="14">
        <f t="shared" si="33"/>
        <v>42132.036712962959</v>
      </c>
      <c r="T392">
        <f t="shared" si="34"/>
        <v>2015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t="s">
        <v>8271</v>
      </c>
      <c r="P393">
        <f t="shared" si="30"/>
        <v>101</v>
      </c>
      <c r="Q393">
        <f t="shared" si="31"/>
        <v>104.26</v>
      </c>
      <c r="R393" s="14">
        <f t="shared" si="32"/>
        <v>40865.042256944449</v>
      </c>
      <c r="S393" s="14">
        <f t="shared" si="33"/>
        <v>40895.040972222225</v>
      </c>
      <c r="T393">
        <f t="shared" si="34"/>
        <v>2011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t="s">
        <v>8271</v>
      </c>
      <c r="P394">
        <f t="shared" si="30"/>
        <v>101</v>
      </c>
      <c r="Q394">
        <f t="shared" si="31"/>
        <v>90.62</v>
      </c>
      <c r="R394" s="14">
        <f t="shared" si="32"/>
        <v>40763.717256944445</v>
      </c>
      <c r="S394" s="14">
        <f t="shared" si="33"/>
        <v>40794.125</v>
      </c>
      <c r="T394">
        <f t="shared" si="34"/>
        <v>2011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t="s">
        <v>8271</v>
      </c>
      <c r="P395">
        <f t="shared" si="30"/>
        <v>110</v>
      </c>
      <c r="Q395">
        <f t="shared" si="31"/>
        <v>157.33000000000001</v>
      </c>
      <c r="R395" s="14">
        <f t="shared" si="32"/>
        <v>41526.708935185183</v>
      </c>
      <c r="S395" s="14">
        <f t="shared" si="33"/>
        <v>41557.708935185183</v>
      </c>
      <c r="T395">
        <f t="shared" si="34"/>
        <v>2013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t="s">
        <v>8271</v>
      </c>
      <c r="P396">
        <f t="shared" si="30"/>
        <v>112</v>
      </c>
      <c r="Q396">
        <f t="shared" si="31"/>
        <v>105.18</v>
      </c>
      <c r="R396" s="14">
        <f t="shared" si="32"/>
        <v>42417.818078703705</v>
      </c>
      <c r="S396" s="14">
        <f t="shared" si="33"/>
        <v>42477.776412037041</v>
      </c>
      <c r="T396">
        <f t="shared" si="34"/>
        <v>2016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t="s">
        <v>8271</v>
      </c>
      <c r="P397">
        <f t="shared" si="30"/>
        <v>108</v>
      </c>
      <c r="Q397">
        <f t="shared" si="31"/>
        <v>58.72</v>
      </c>
      <c r="R397" s="14">
        <f t="shared" si="32"/>
        <v>40990.909259259257</v>
      </c>
      <c r="S397" s="14">
        <f t="shared" si="33"/>
        <v>41026.897222222222</v>
      </c>
      <c r="T397">
        <f t="shared" si="34"/>
        <v>2012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t="s">
        <v>8271</v>
      </c>
      <c r="P398">
        <f t="shared" si="30"/>
        <v>107</v>
      </c>
      <c r="Q398">
        <f t="shared" si="31"/>
        <v>81.63</v>
      </c>
      <c r="R398" s="14">
        <f t="shared" si="32"/>
        <v>41082.564884259256</v>
      </c>
      <c r="S398" s="14">
        <f t="shared" si="33"/>
        <v>41097.564884259256</v>
      </c>
      <c r="T398">
        <f t="shared" si="34"/>
        <v>2012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t="s">
        <v>8271</v>
      </c>
      <c r="P399">
        <f t="shared" si="30"/>
        <v>104</v>
      </c>
      <c r="Q399">
        <f t="shared" si="31"/>
        <v>56.46</v>
      </c>
      <c r="R399" s="14">
        <f t="shared" si="32"/>
        <v>40379.776435185187</v>
      </c>
      <c r="S399" s="14">
        <f t="shared" si="33"/>
        <v>40422.155555555553</v>
      </c>
      <c r="T399">
        <f t="shared" si="34"/>
        <v>2010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t="s">
        <v>8271</v>
      </c>
      <c r="P400">
        <f t="shared" si="30"/>
        <v>125</v>
      </c>
      <c r="Q400">
        <f t="shared" si="31"/>
        <v>140.1</v>
      </c>
      <c r="R400" s="14">
        <f t="shared" si="32"/>
        <v>42078.793124999997</v>
      </c>
      <c r="S400" s="14">
        <f t="shared" si="33"/>
        <v>42123.793124999997</v>
      </c>
      <c r="T400">
        <f t="shared" si="34"/>
        <v>2015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t="s">
        <v>8271</v>
      </c>
      <c r="P401">
        <f t="shared" si="30"/>
        <v>107</v>
      </c>
      <c r="Q401">
        <f t="shared" si="31"/>
        <v>224.85</v>
      </c>
      <c r="R401" s="14">
        <f t="shared" si="32"/>
        <v>42687.875775462962</v>
      </c>
      <c r="S401" s="14">
        <f t="shared" si="33"/>
        <v>42718.5</v>
      </c>
      <c r="T401">
        <f t="shared" si="34"/>
        <v>2016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t="s">
        <v>8271</v>
      </c>
      <c r="P402">
        <f t="shared" si="30"/>
        <v>112</v>
      </c>
      <c r="Q402">
        <f t="shared" si="31"/>
        <v>181.13</v>
      </c>
      <c r="R402" s="14">
        <f t="shared" si="32"/>
        <v>41745.635960648149</v>
      </c>
      <c r="S402" s="14">
        <f t="shared" si="33"/>
        <v>41776.145833333336</v>
      </c>
      <c r="T402">
        <f t="shared" si="34"/>
        <v>2014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t="s">
        <v>8271</v>
      </c>
      <c r="P403">
        <f t="shared" si="30"/>
        <v>104</v>
      </c>
      <c r="Q403">
        <f t="shared" si="31"/>
        <v>711.04</v>
      </c>
      <c r="R403" s="14">
        <f t="shared" si="32"/>
        <v>40732.842245370368</v>
      </c>
      <c r="S403" s="14">
        <f t="shared" si="33"/>
        <v>40762.842245370368</v>
      </c>
      <c r="T403">
        <f t="shared" si="34"/>
        <v>2011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t="s">
        <v>8271</v>
      </c>
      <c r="P404">
        <f t="shared" si="30"/>
        <v>142</v>
      </c>
      <c r="Q404">
        <f t="shared" si="31"/>
        <v>65.88</v>
      </c>
      <c r="R404" s="14">
        <f t="shared" si="32"/>
        <v>42292.539548611108</v>
      </c>
      <c r="S404" s="14">
        <f t="shared" si="33"/>
        <v>42313.58121527778</v>
      </c>
      <c r="T404">
        <f t="shared" si="34"/>
        <v>2015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t="s">
        <v>8271</v>
      </c>
      <c r="P405">
        <f t="shared" si="30"/>
        <v>105</v>
      </c>
      <c r="Q405">
        <f t="shared" si="31"/>
        <v>75.19</v>
      </c>
      <c r="R405" s="14">
        <f t="shared" si="32"/>
        <v>40718.310659722221</v>
      </c>
      <c r="S405" s="14">
        <f t="shared" si="33"/>
        <v>40765.297222222223</v>
      </c>
      <c r="T405">
        <f t="shared" si="34"/>
        <v>2011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t="s">
        <v>8271</v>
      </c>
      <c r="P406">
        <f t="shared" si="30"/>
        <v>103</v>
      </c>
      <c r="Q406">
        <f t="shared" si="31"/>
        <v>133.13999999999999</v>
      </c>
      <c r="R406" s="14">
        <f t="shared" si="32"/>
        <v>41646.628032407411</v>
      </c>
      <c r="S406" s="14">
        <f t="shared" si="33"/>
        <v>41675.961111111108</v>
      </c>
      <c r="T406">
        <f t="shared" si="34"/>
        <v>2014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t="s">
        <v>8271</v>
      </c>
      <c r="P407">
        <f t="shared" si="30"/>
        <v>108</v>
      </c>
      <c r="Q407">
        <f t="shared" si="31"/>
        <v>55.2</v>
      </c>
      <c r="R407" s="14">
        <f t="shared" si="32"/>
        <v>41674.08494212963</v>
      </c>
      <c r="S407" s="14">
        <f t="shared" si="33"/>
        <v>41704.08494212963</v>
      </c>
      <c r="T407">
        <f t="shared" si="34"/>
        <v>2014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t="s">
        <v>8271</v>
      </c>
      <c r="P408">
        <f t="shared" si="30"/>
        <v>108</v>
      </c>
      <c r="Q408">
        <f t="shared" si="31"/>
        <v>86.16</v>
      </c>
      <c r="R408" s="14">
        <f t="shared" si="32"/>
        <v>40638.162465277775</v>
      </c>
      <c r="S408" s="14">
        <f t="shared" si="33"/>
        <v>40672.249305555553</v>
      </c>
      <c r="T408">
        <f t="shared" si="34"/>
        <v>2011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t="s">
        <v>8271</v>
      </c>
      <c r="P409">
        <f t="shared" si="30"/>
        <v>102</v>
      </c>
      <c r="Q409">
        <f t="shared" si="31"/>
        <v>92.32</v>
      </c>
      <c r="R409" s="14">
        <f t="shared" si="32"/>
        <v>40806.870949074073</v>
      </c>
      <c r="S409" s="14">
        <f t="shared" si="33"/>
        <v>40866.912615740745</v>
      </c>
      <c r="T409">
        <f t="shared" si="34"/>
        <v>2011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t="s">
        <v>8271</v>
      </c>
      <c r="P410">
        <f t="shared" si="30"/>
        <v>101</v>
      </c>
      <c r="Q410">
        <f t="shared" si="31"/>
        <v>160.16</v>
      </c>
      <c r="R410" s="14">
        <f t="shared" si="32"/>
        <v>41543.735995370371</v>
      </c>
      <c r="S410" s="14">
        <f t="shared" si="33"/>
        <v>41583.777662037035</v>
      </c>
      <c r="T410">
        <f t="shared" si="34"/>
        <v>2013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t="s">
        <v>8271</v>
      </c>
      <c r="P411">
        <f t="shared" si="30"/>
        <v>137</v>
      </c>
      <c r="Q411">
        <f t="shared" si="31"/>
        <v>45.6</v>
      </c>
      <c r="R411" s="14">
        <f t="shared" si="32"/>
        <v>42543.862777777773</v>
      </c>
      <c r="S411" s="14">
        <f t="shared" si="33"/>
        <v>42573.862777777773</v>
      </c>
      <c r="T411">
        <f t="shared" si="34"/>
        <v>2016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t="s">
        <v>8271</v>
      </c>
      <c r="P412">
        <f t="shared" si="30"/>
        <v>128</v>
      </c>
      <c r="Q412">
        <f t="shared" si="31"/>
        <v>183.29</v>
      </c>
      <c r="R412" s="14">
        <f t="shared" si="32"/>
        <v>42113.981446759266</v>
      </c>
      <c r="S412" s="14">
        <f t="shared" si="33"/>
        <v>42173.981446759266</v>
      </c>
      <c r="T412">
        <f t="shared" si="34"/>
        <v>2015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t="s">
        <v>8271</v>
      </c>
      <c r="P413">
        <f t="shared" si="30"/>
        <v>101</v>
      </c>
      <c r="Q413">
        <f t="shared" si="31"/>
        <v>125.79</v>
      </c>
      <c r="R413" s="14">
        <f t="shared" si="32"/>
        <v>41598.17597222222</v>
      </c>
      <c r="S413" s="14">
        <f t="shared" si="33"/>
        <v>41630.208333333336</v>
      </c>
      <c r="T413">
        <f t="shared" si="34"/>
        <v>2013</v>
      </c>
    </row>
    <row r="414" spans="1:20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t="s">
        <v>8271</v>
      </c>
      <c r="P414">
        <f t="shared" si="30"/>
        <v>127</v>
      </c>
      <c r="Q414">
        <f t="shared" si="31"/>
        <v>57.65</v>
      </c>
      <c r="R414" s="14">
        <f t="shared" si="32"/>
        <v>41099.742800925924</v>
      </c>
      <c r="S414" s="14">
        <f t="shared" si="33"/>
        <v>41115.742800925924</v>
      </c>
      <c r="T414">
        <f t="shared" si="34"/>
        <v>2012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t="s">
        <v>8271</v>
      </c>
      <c r="P415">
        <f t="shared" si="30"/>
        <v>105</v>
      </c>
      <c r="Q415">
        <f t="shared" si="31"/>
        <v>78.66</v>
      </c>
      <c r="R415" s="14">
        <f t="shared" si="32"/>
        <v>41079.877442129626</v>
      </c>
      <c r="S415" s="14">
        <f t="shared" si="33"/>
        <v>41109.877442129626</v>
      </c>
      <c r="T415">
        <f t="shared" si="34"/>
        <v>2012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t="s">
        <v>8271</v>
      </c>
      <c r="P416">
        <f t="shared" si="30"/>
        <v>103</v>
      </c>
      <c r="Q416">
        <f t="shared" si="31"/>
        <v>91.48</v>
      </c>
      <c r="R416" s="14">
        <f t="shared" si="32"/>
        <v>41529.063252314816</v>
      </c>
      <c r="S416" s="14">
        <f t="shared" si="33"/>
        <v>41559.063252314816</v>
      </c>
      <c r="T416">
        <f t="shared" si="34"/>
        <v>2013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t="s">
        <v>8271</v>
      </c>
      <c r="P417">
        <f t="shared" si="30"/>
        <v>102</v>
      </c>
      <c r="Q417">
        <f t="shared" si="31"/>
        <v>68.099999999999994</v>
      </c>
      <c r="R417" s="14">
        <f t="shared" si="32"/>
        <v>41904.851875</v>
      </c>
      <c r="S417" s="14">
        <f t="shared" si="33"/>
        <v>41929.5</v>
      </c>
      <c r="T417">
        <f t="shared" si="34"/>
        <v>2014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t="s">
        <v>8271</v>
      </c>
      <c r="P418">
        <f t="shared" si="30"/>
        <v>120</v>
      </c>
      <c r="Q418">
        <f t="shared" si="31"/>
        <v>48.09</v>
      </c>
      <c r="R418" s="14">
        <f t="shared" si="32"/>
        <v>41648.396192129629</v>
      </c>
      <c r="S418" s="14">
        <f t="shared" si="33"/>
        <v>41678.396192129629</v>
      </c>
      <c r="T418">
        <f t="shared" si="34"/>
        <v>2014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t="s">
        <v>8271</v>
      </c>
      <c r="P419">
        <f t="shared" si="30"/>
        <v>100</v>
      </c>
      <c r="Q419">
        <f t="shared" si="31"/>
        <v>202.42</v>
      </c>
      <c r="R419" s="14">
        <f t="shared" si="32"/>
        <v>41360.970601851855</v>
      </c>
      <c r="S419" s="14">
        <f t="shared" si="33"/>
        <v>41372.189583333333</v>
      </c>
      <c r="T419">
        <f t="shared" si="34"/>
        <v>2013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t="s">
        <v>8271</v>
      </c>
      <c r="P420">
        <f t="shared" si="30"/>
        <v>101</v>
      </c>
      <c r="Q420">
        <f t="shared" si="31"/>
        <v>216.75</v>
      </c>
      <c r="R420" s="14">
        <f t="shared" si="32"/>
        <v>42178.282372685186</v>
      </c>
      <c r="S420" s="14">
        <f t="shared" si="33"/>
        <v>42208.282372685186</v>
      </c>
      <c r="T420">
        <f t="shared" si="34"/>
        <v>2015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t="s">
        <v>8271</v>
      </c>
      <c r="P421">
        <f t="shared" si="30"/>
        <v>100</v>
      </c>
      <c r="Q421">
        <f t="shared" si="31"/>
        <v>110.07</v>
      </c>
      <c r="R421" s="14">
        <f t="shared" si="32"/>
        <v>41394.842442129629</v>
      </c>
      <c r="S421" s="14">
        <f t="shared" si="33"/>
        <v>41454.842442129629</v>
      </c>
      <c r="T421">
        <f t="shared" si="34"/>
        <v>2013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8266</v>
      </c>
      <c r="O422" t="s">
        <v>8272</v>
      </c>
      <c r="P422">
        <f t="shared" si="30"/>
        <v>0</v>
      </c>
      <c r="Q422">
        <f t="shared" si="31"/>
        <v>4.83</v>
      </c>
      <c r="R422" s="14">
        <f t="shared" si="32"/>
        <v>41682.23646990741</v>
      </c>
      <c r="S422" s="14">
        <f t="shared" si="33"/>
        <v>41712.194803240738</v>
      </c>
      <c r="T422">
        <f t="shared" si="34"/>
        <v>2014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8266</v>
      </c>
      <c r="O423" t="s">
        <v>8272</v>
      </c>
      <c r="P423">
        <f t="shared" si="30"/>
        <v>2</v>
      </c>
      <c r="Q423">
        <f t="shared" si="31"/>
        <v>50.17</v>
      </c>
      <c r="R423" s="14">
        <f t="shared" si="32"/>
        <v>42177.491388888884</v>
      </c>
      <c r="S423" s="14">
        <f t="shared" si="33"/>
        <v>42237.491388888884</v>
      </c>
      <c r="T423">
        <f t="shared" si="34"/>
        <v>2015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8266</v>
      </c>
      <c r="O424" t="s">
        <v>8272</v>
      </c>
      <c r="P424">
        <f t="shared" si="30"/>
        <v>1</v>
      </c>
      <c r="Q424">
        <f t="shared" si="31"/>
        <v>35.83</v>
      </c>
      <c r="R424" s="14">
        <f t="shared" si="32"/>
        <v>41863.260381944441</v>
      </c>
      <c r="S424" s="14">
        <f t="shared" si="33"/>
        <v>41893.260381944441</v>
      </c>
      <c r="T424">
        <f t="shared" si="34"/>
        <v>2014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8266</v>
      </c>
      <c r="O425" t="s">
        <v>8272</v>
      </c>
      <c r="P425">
        <f t="shared" si="30"/>
        <v>1</v>
      </c>
      <c r="Q425">
        <f t="shared" si="31"/>
        <v>11.77</v>
      </c>
      <c r="R425" s="14">
        <f t="shared" si="32"/>
        <v>41400.92627314815</v>
      </c>
      <c r="S425" s="14">
        <f t="shared" si="33"/>
        <v>41430.92627314815</v>
      </c>
      <c r="T425">
        <f t="shared" si="34"/>
        <v>2013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8266</v>
      </c>
      <c r="O426" t="s">
        <v>8272</v>
      </c>
      <c r="P426">
        <f t="shared" si="30"/>
        <v>7</v>
      </c>
      <c r="Q426">
        <f t="shared" si="31"/>
        <v>40.78</v>
      </c>
      <c r="R426" s="14">
        <f t="shared" si="32"/>
        <v>40934.376145833332</v>
      </c>
      <c r="S426" s="14">
        <f t="shared" si="33"/>
        <v>40994.334479166668</v>
      </c>
      <c r="T426">
        <f t="shared" si="34"/>
        <v>2012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8266</v>
      </c>
      <c r="O427" t="s">
        <v>8272</v>
      </c>
      <c r="P427">
        <f t="shared" si="30"/>
        <v>0</v>
      </c>
      <c r="Q427">
        <f t="shared" si="31"/>
        <v>3</v>
      </c>
      <c r="R427" s="14">
        <f t="shared" si="32"/>
        <v>42275.861157407402</v>
      </c>
      <c r="S427" s="14">
        <f t="shared" si="33"/>
        <v>42335.902824074074</v>
      </c>
      <c r="T427">
        <f t="shared" si="34"/>
        <v>2015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8266</v>
      </c>
      <c r="O428" t="s">
        <v>8272</v>
      </c>
      <c r="P428">
        <f t="shared" si="30"/>
        <v>1</v>
      </c>
      <c r="Q428">
        <f t="shared" si="31"/>
        <v>16.63</v>
      </c>
      <c r="R428" s="14">
        <f t="shared" si="32"/>
        <v>42400.711967592593</v>
      </c>
      <c r="S428" s="14">
        <f t="shared" si="33"/>
        <v>42430.711967592593</v>
      </c>
      <c r="T428">
        <f t="shared" si="34"/>
        <v>2016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8266</v>
      </c>
      <c r="O429" t="s">
        <v>8272</v>
      </c>
      <c r="P429">
        <f t="shared" si="30"/>
        <v>0</v>
      </c>
      <c r="Q429">
        <f t="shared" si="31"/>
        <v>0</v>
      </c>
      <c r="R429" s="14">
        <f t="shared" si="32"/>
        <v>42285.909027777772</v>
      </c>
      <c r="S429" s="14">
        <f t="shared" si="33"/>
        <v>42299.790972222225</v>
      </c>
      <c r="T429">
        <f t="shared" si="34"/>
        <v>2015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8266</v>
      </c>
      <c r="O430" t="s">
        <v>8272</v>
      </c>
      <c r="P430">
        <f t="shared" si="30"/>
        <v>6</v>
      </c>
      <c r="Q430">
        <f t="shared" si="31"/>
        <v>52</v>
      </c>
      <c r="R430" s="14">
        <f t="shared" si="32"/>
        <v>41778.766724537039</v>
      </c>
      <c r="S430" s="14">
        <f t="shared" si="33"/>
        <v>41806.916666666664</v>
      </c>
      <c r="T430">
        <f t="shared" si="34"/>
        <v>2014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8266</v>
      </c>
      <c r="O431" t="s">
        <v>8272</v>
      </c>
      <c r="P431">
        <f t="shared" si="30"/>
        <v>0</v>
      </c>
      <c r="Q431">
        <f t="shared" si="31"/>
        <v>0</v>
      </c>
      <c r="R431" s="14">
        <f t="shared" si="32"/>
        <v>40070.901412037041</v>
      </c>
      <c r="S431" s="14">
        <f t="shared" si="33"/>
        <v>40144.207638888889</v>
      </c>
      <c r="T431">
        <f t="shared" si="34"/>
        <v>2009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8266</v>
      </c>
      <c r="O432" t="s">
        <v>8272</v>
      </c>
      <c r="P432">
        <f t="shared" si="30"/>
        <v>2</v>
      </c>
      <c r="Q432">
        <f t="shared" si="31"/>
        <v>4.8</v>
      </c>
      <c r="R432" s="14">
        <f t="shared" si="32"/>
        <v>41513.107256944444</v>
      </c>
      <c r="S432" s="14">
        <f t="shared" si="33"/>
        <v>41528.107256944444</v>
      </c>
      <c r="T432">
        <f t="shared" si="34"/>
        <v>2013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8266</v>
      </c>
      <c r="O433" t="s">
        <v>8272</v>
      </c>
      <c r="P433">
        <f t="shared" si="30"/>
        <v>14</v>
      </c>
      <c r="Q433">
        <f t="shared" si="31"/>
        <v>51.88</v>
      </c>
      <c r="R433" s="14">
        <f t="shared" si="32"/>
        <v>42526.871331018512</v>
      </c>
      <c r="S433" s="14">
        <f t="shared" si="33"/>
        <v>42556.871331018512</v>
      </c>
      <c r="T433">
        <f t="shared" si="34"/>
        <v>2016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8266</v>
      </c>
      <c r="O434" t="s">
        <v>8272</v>
      </c>
      <c r="P434">
        <f t="shared" si="30"/>
        <v>10</v>
      </c>
      <c r="Q434">
        <f t="shared" si="31"/>
        <v>71.25</v>
      </c>
      <c r="R434" s="14">
        <f t="shared" si="32"/>
        <v>42238.726631944446</v>
      </c>
      <c r="S434" s="14">
        <f t="shared" si="33"/>
        <v>42298.726631944446</v>
      </c>
      <c r="T434">
        <f t="shared" si="34"/>
        <v>2015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8266</v>
      </c>
      <c r="O435" t="s">
        <v>8272</v>
      </c>
      <c r="P435">
        <f t="shared" si="30"/>
        <v>0</v>
      </c>
      <c r="Q435">
        <f t="shared" si="31"/>
        <v>0</v>
      </c>
      <c r="R435" s="14">
        <f t="shared" si="32"/>
        <v>42228.629884259266</v>
      </c>
      <c r="S435" s="14">
        <f t="shared" si="33"/>
        <v>42288.629884259266</v>
      </c>
      <c r="T435">
        <f t="shared" si="34"/>
        <v>2015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8266</v>
      </c>
      <c r="O436" t="s">
        <v>8272</v>
      </c>
      <c r="P436">
        <f t="shared" si="30"/>
        <v>5</v>
      </c>
      <c r="Q436">
        <f t="shared" si="31"/>
        <v>62.5</v>
      </c>
      <c r="R436" s="14">
        <f t="shared" si="32"/>
        <v>41576.834513888891</v>
      </c>
      <c r="S436" s="14">
        <f t="shared" si="33"/>
        <v>41609.876180555555</v>
      </c>
      <c r="T436">
        <f t="shared" si="34"/>
        <v>2013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8266</v>
      </c>
      <c r="O437" t="s">
        <v>8272</v>
      </c>
      <c r="P437">
        <f t="shared" si="30"/>
        <v>0</v>
      </c>
      <c r="Q437">
        <f t="shared" si="31"/>
        <v>1</v>
      </c>
      <c r="R437" s="14">
        <f t="shared" si="32"/>
        <v>41500.747453703705</v>
      </c>
      <c r="S437" s="14">
        <f t="shared" si="33"/>
        <v>41530.747453703705</v>
      </c>
      <c r="T437">
        <f t="shared" si="34"/>
        <v>2013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8266</v>
      </c>
      <c r="O438" t="s">
        <v>8272</v>
      </c>
      <c r="P438">
        <f t="shared" si="30"/>
        <v>0</v>
      </c>
      <c r="Q438">
        <f t="shared" si="31"/>
        <v>0</v>
      </c>
      <c r="R438" s="14">
        <f t="shared" si="32"/>
        <v>41456.36241898148</v>
      </c>
      <c r="S438" s="14">
        <f t="shared" si="33"/>
        <v>41486.36241898148</v>
      </c>
      <c r="T438">
        <f t="shared" si="34"/>
        <v>2013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8266</v>
      </c>
      <c r="O439" t="s">
        <v>8272</v>
      </c>
      <c r="P439">
        <f t="shared" si="30"/>
        <v>0</v>
      </c>
      <c r="Q439">
        <f t="shared" si="31"/>
        <v>0</v>
      </c>
      <c r="R439" s="14">
        <f t="shared" si="32"/>
        <v>42591.31858796296</v>
      </c>
      <c r="S439" s="14">
        <f t="shared" si="33"/>
        <v>42651.31858796296</v>
      </c>
      <c r="T439">
        <f t="shared" si="34"/>
        <v>2016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8266</v>
      </c>
      <c r="O440" t="s">
        <v>8272</v>
      </c>
      <c r="P440">
        <f t="shared" si="30"/>
        <v>9</v>
      </c>
      <c r="Q440">
        <f t="shared" si="31"/>
        <v>170.55</v>
      </c>
      <c r="R440" s="14">
        <f t="shared" si="32"/>
        <v>42296.261087962965</v>
      </c>
      <c r="S440" s="14">
        <f t="shared" si="33"/>
        <v>42326.302754629629</v>
      </c>
      <c r="T440">
        <f t="shared" si="34"/>
        <v>2015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8266</v>
      </c>
      <c r="O441" t="s">
        <v>8272</v>
      </c>
      <c r="P441">
        <f t="shared" si="30"/>
        <v>0</v>
      </c>
      <c r="Q441">
        <f t="shared" si="31"/>
        <v>0</v>
      </c>
      <c r="R441" s="14">
        <f t="shared" si="32"/>
        <v>41919.761782407404</v>
      </c>
      <c r="S441" s="14">
        <f t="shared" si="33"/>
        <v>41929.761782407404</v>
      </c>
      <c r="T441">
        <f t="shared" si="34"/>
        <v>2014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8266</v>
      </c>
      <c r="O442" t="s">
        <v>8272</v>
      </c>
      <c r="P442">
        <f t="shared" si="30"/>
        <v>0</v>
      </c>
      <c r="Q442">
        <f t="shared" si="31"/>
        <v>5</v>
      </c>
      <c r="R442" s="14">
        <f t="shared" si="32"/>
        <v>42423.985567129625</v>
      </c>
      <c r="S442" s="14">
        <f t="shared" si="33"/>
        <v>42453.943900462968</v>
      </c>
      <c r="T442">
        <f t="shared" si="34"/>
        <v>2016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8266</v>
      </c>
      <c r="O443" t="s">
        <v>8272</v>
      </c>
      <c r="P443">
        <f t="shared" si="30"/>
        <v>0</v>
      </c>
      <c r="Q443">
        <f t="shared" si="31"/>
        <v>0</v>
      </c>
      <c r="R443" s="14">
        <f t="shared" si="32"/>
        <v>41550.793935185182</v>
      </c>
      <c r="S443" s="14">
        <f t="shared" si="33"/>
        <v>41580.793935185182</v>
      </c>
      <c r="T443">
        <f t="shared" si="34"/>
        <v>2013</v>
      </c>
    </row>
    <row r="444" spans="1:20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8266</v>
      </c>
      <c r="O444" t="s">
        <v>8272</v>
      </c>
      <c r="P444">
        <f t="shared" si="30"/>
        <v>39</v>
      </c>
      <c r="Q444">
        <f t="shared" si="31"/>
        <v>393.59</v>
      </c>
      <c r="R444" s="14">
        <f t="shared" si="32"/>
        <v>42024.888692129629</v>
      </c>
      <c r="S444" s="14">
        <f t="shared" si="33"/>
        <v>42054.888692129629</v>
      </c>
      <c r="T444">
        <f t="shared" si="34"/>
        <v>2015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8266</v>
      </c>
      <c r="O445" t="s">
        <v>8272</v>
      </c>
      <c r="P445">
        <f t="shared" si="30"/>
        <v>0</v>
      </c>
      <c r="Q445">
        <f t="shared" si="31"/>
        <v>5</v>
      </c>
      <c r="R445" s="14">
        <f t="shared" si="32"/>
        <v>41650.015057870369</v>
      </c>
      <c r="S445" s="14">
        <f t="shared" si="33"/>
        <v>41680.015057870369</v>
      </c>
      <c r="T445">
        <f t="shared" si="34"/>
        <v>2014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8266</v>
      </c>
      <c r="O446" t="s">
        <v>8272</v>
      </c>
      <c r="P446">
        <f t="shared" si="30"/>
        <v>5</v>
      </c>
      <c r="Q446">
        <f t="shared" si="31"/>
        <v>50</v>
      </c>
      <c r="R446" s="14">
        <f t="shared" si="32"/>
        <v>40894.906956018516</v>
      </c>
      <c r="S446" s="14">
        <f t="shared" si="33"/>
        <v>40954.906956018516</v>
      </c>
      <c r="T446">
        <f t="shared" si="34"/>
        <v>2011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8266</v>
      </c>
      <c r="O447" t="s">
        <v>8272</v>
      </c>
      <c r="P447">
        <f t="shared" si="30"/>
        <v>0</v>
      </c>
      <c r="Q447">
        <f t="shared" si="31"/>
        <v>1</v>
      </c>
      <c r="R447" s="14">
        <f t="shared" si="32"/>
        <v>42130.335358796292</v>
      </c>
      <c r="S447" s="14">
        <f t="shared" si="33"/>
        <v>42145.335358796292</v>
      </c>
      <c r="T447">
        <f t="shared" si="34"/>
        <v>2015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8266</v>
      </c>
      <c r="O448" t="s">
        <v>8272</v>
      </c>
      <c r="P448">
        <f t="shared" si="30"/>
        <v>7</v>
      </c>
      <c r="Q448">
        <f t="shared" si="31"/>
        <v>47.88</v>
      </c>
      <c r="R448" s="14">
        <f t="shared" si="32"/>
        <v>42037.083564814813</v>
      </c>
      <c r="S448" s="14">
        <f t="shared" si="33"/>
        <v>42067.083564814813</v>
      </c>
      <c r="T448">
        <f t="shared" si="34"/>
        <v>2015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8266</v>
      </c>
      <c r="O449" t="s">
        <v>8272</v>
      </c>
      <c r="P449">
        <f t="shared" si="30"/>
        <v>0</v>
      </c>
      <c r="Q449">
        <f t="shared" si="31"/>
        <v>5</v>
      </c>
      <c r="R449" s="14">
        <f t="shared" si="32"/>
        <v>41331.555127314816</v>
      </c>
      <c r="S449" s="14">
        <f t="shared" si="33"/>
        <v>41356.513460648144</v>
      </c>
      <c r="T449">
        <f t="shared" si="34"/>
        <v>2013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8266</v>
      </c>
      <c r="O450" t="s">
        <v>8272</v>
      </c>
      <c r="P450">
        <f t="shared" si="30"/>
        <v>3</v>
      </c>
      <c r="Q450">
        <f t="shared" si="31"/>
        <v>20.5</v>
      </c>
      <c r="R450" s="14">
        <f t="shared" si="32"/>
        <v>41753.758043981477</v>
      </c>
      <c r="S450" s="14">
        <f t="shared" si="33"/>
        <v>41773.758043981477</v>
      </c>
      <c r="T450">
        <f t="shared" si="34"/>
        <v>2014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8266</v>
      </c>
      <c r="O451" t="s">
        <v>8272</v>
      </c>
      <c r="P451">
        <f t="shared" ref="P451:P514" si="35">ROUND(E451/D451*100,0)</f>
        <v>2</v>
      </c>
      <c r="Q451">
        <f t="shared" ref="Q451:Q514" si="36">IFERROR(ROUND(E451/L451,2),0)</f>
        <v>9</v>
      </c>
      <c r="R451" s="14">
        <f t="shared" ref="R451:R514" si="37">(((J451/60)/60)/24)+DATE(1970,1,1)</f>
        <v>41534.568113425928</v>
      </c>
      <c r="S451" s="14">
        <f t="shared" ref="S451:S514" si="38">(((I451/60)/60)/24)+DATE(1970,1,1)</f>
        <v>41564.568113425928</v>
      </c>
      <c r="T451">
        <f t="shared" ref="T451:T514" si="39">YEAR(R451)</f>
        <v>2013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8266</v>
      </c>
      <c r="O452" t="s">
        <v>8272</v>
      </c>
      <c r="P452">
        <f t="shared" si="35"/>
        <v>1</v>
      </c>
      <c r="Q452">
        <f t="shared" si="36"/>
        <v>56.57</v>
      </c>
      <c r="R452" s="14">
        <f t="shared" si="37"/>
        <v>41654.946759259255</v>
      </c>
      <c r="S452" s="14">
        <f t="shared" si="38"/>
        <v>41684.946759259255</v>
      </c>
      <c r="T452">
        <f t="shared" si="39"/>
        <v>2014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8266</v>
      </c>
      <c r="O453" t="s">
        <v>8272</v>
      </c>
      <c r="P453">
        <f t="shared" si="35"/>
        <v>0</v>
      </c>
      <c r="Q453">
        <f t="shared" si="36"/>
        <v>0</v>
      </c>
      <c r="R453" s="14">
        <f t="shared" si="37"/>
        <v>41634.715173611112</v>
      </c>
      <c r="S453" s="14">
        <f t="shared" si="38"/>
        <v>41664.715173611112</v>
      </c>
      <c r="T453">
        <f t="shared" si="39"/>
        <v>2013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8266</v>
      </c>
      <c r="O454" t="s">
        <v>8272</v>
      </c>
      <c r="P454">
        <f t="shared" si="35"/>
        <v>64</v>
      </c>
      <c r="Q454">
        <f t="shared" si="36"/>
        <v>40</v>
      </c>
      <c r="R454" s="14">
        <f t="shared" si="37"/>
        <v>42107.703877314809</v>
      </c>
      <c r="S454" s="14">
        <f t="shared" si="38"/>
        <v>42137.703877314809</v>
      </c>
      <c r="T454">
        <f t="shared" si="39"/>
        <v>2015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8266</v>
      </c>
      <c r="O455" t="s">
        <v>8272</v>
      </c>
      <c r="P455">
        <f t="shared" si="35"/>
        <v>0</v>
      </c>
      <c r="Q455">
        <f t="shared" si="36"/>
        <v>13</v>
      </c>
      <c r="R455" s="14">
        <f t="shared" si="37"/>
        <v>42038.824988425928</v>
      </c>
      <c r="S455" s="14">
        <f t="shared" si="38"/>
        <v>42054.824988425928</v>
      </c>
      <c r="T455">
        <f t="shared" si="39"/>
        <v>2015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8266</v>
      </c>
      <c r="O456" t="s">
        <v>8272</v>
      </c>
      <c r="P456">
        <f t="shared" si="35"/>
        <v>1</v>
      </c>
      <c r="Q456">
        <f t="shared" si="36"/>
        <v>16.399999999999999</v>
      </c>
      <c r="R456" s="14">
        <f t="shared" si="37"/>
        <v>41938.717256944445</v>
      </c>
      <c r="S456" s="14">
        <f t="shared" si="38"/>
        <v>41969.551388888889</v>
      </c>
      <c r="T456">
        <f t="shared" si="39"/>
        <v>2014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8266</v>
      </c>
      <c r="O457" t="s">
        <v>8272</v>
      </c>
      <c r="P457">
        <f t="shared" si="35"/>
        <v>0</v>
      </c>
      <c r="Q457">
        <f t="shared" si="36"/>
        <v>22.5</v>
      </c>
      <c r="R457" s="14">
        <f t="shared" si="37"/>
        <v>40971.002569444441</v>
      </c>
      <c r="S457" s="14">
        <f t="shared" si="38"/>
        <v>41016.021527777775</v>
      </c>
      <c r="T457">
        <f t="shared" si="39"/>
        <v>2012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8266</v>
      </c>
      <c r="O458" t="s">
        <v>8272</v>
      </c>
      <c r="P458">
        <f t="shared" si="35"/>
        <v>1</v>
      </c>
      <c r="Q458">
        <f t="shared" si="36"/>
        <v>20.329999999999998</v>
      </c>
      <c r="R458" s="14">
        <f t="shared" si="37"/>
        <v>41547.694456018515</v>
      </c>
      <c r="S458" s="14">
        <f t="shared" si="38"/>
        <v>41569.165972222225</v>
      </c>
      <c r="T458">
        <f t="shared" si="39"/>
        <v>2013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8266</v>
      </c>
      <c r="O459" t="s">
        <v>8272</v>
      </c>
      <c r="P459">
        <f t="shared" si="35"/>
        <v>0</v>
      </c>
      <c r="Q459">
        <f t="shared" si="36"/>
        <v>0</v>
      </c>
      <c r="R459" s="14">
        <f t="shared" si="37"/>
        <v>41837.767500000002</v>
      </c>
      <c r="S459" s="14">
        <f t="shared" si="38"/>
        <v>41867.767500000002</v>
      </c>
      <c r="T459">
        <f t="shared" si="39"/>
        <v>2014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8266</v>
      </c>
      <c r="O460" t="s">
        <v>8272</v>
      </c>
      <c r="P460">
        <f t="shared" si="35"/>
        <v>8</v>
      </c>
      <c r="Q460">
        <f t="shared" si="36"/>
        <v>16.760000000000002</v>
      </c>
      <c r="R460" s="14">
        <f t="shared" si="37"/>
        <v>41378.69976851852</v>
      </c>
      <c r="S460" s="14">
        <f t="shared" si="38"/>
        <v>41408.69976851852</v>
      </c>
      <c r="T460">
        <f t="shared" si="39"/>
        <v>2013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8266</v>
      </c>
      <c r="O461" t="s">
        <v>8272</v>
      </c>
      <c r="P461">
        <f t="shared" si="35"/>
        <v>0</v>
      </c>
      <c r="Q461">
        <f t="shared" si="36"/>
        <v>25</v>
      </c>
      <c r="R461" s="14">
        <f t="shared" si="37"/>
        <v>40800.6403587963</v>
      </c>
      <c r="S461" s="14">
        <f t="shared" si="38"/>
        <v>40860.682025462964</v>
      </c>
      <c r="T461">
        <f t="shared" si="39"/>
        <v>2011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8266</v>
      </c>
      <c r="O462" t="s">
        <v>8272</v>
      </c>
      <c r="P462">
        <f t="shared" si="35"/>
        <v>0</v>
      </c>
      <c r="Q462">
        <f t="shared" si="36"/>
        <v>12.5</v>
      </c>
      <c r="R462" s="14">
        <f t="shared" si="37"/>
        <v>41759.542534722219</v>
      </c>
      <c r="S462" s="14">
        <f t="shared" si="38"/>
        <v>41791.166666666664</v>
      </c>
      <c r="T462">
        <f t="shared" si="39"/>
        <v>2014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8266</v>
      </c>
      <c r="O463" t="s">
        <v>8272</v>
      </c>
      <c r="P463">
        <f t="shared" si="35"/>
        <v>0</v>
      </c>
      <c r="Q463">
        <f t="shared" si="36"/>
        <v>0</v>
      </c>
      <c r="R463" s="14">
        <f t="shared" si="37"/>
        <v>41407.84684027778</v>
      </c>
      <c r="S463" s="14">
        <f t="shared" si="38"/>
        <v>41427.84684027778</v>
      </c>
      <c r="T463">
        <f t="shared" si="39"/>
        <v>2013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8266</v>
      </c>
      <c r="O464" t="s">
        <v>8272</v>
      </c>
      <c r="P464">
        <f t="shared" si="35"/>
        <v>0</v>
      </c>
      <c r="Q464">
        <f t="shared" si="36"/>
        <v>0</v>
      </c>
      <c r="R464" s="14">
        <f t="shared" si="37"/>
        <v>40705.126631944448</v>
      </c>
      <c r="S464" s="14">
        <f t="shared" si="38"/>
        <v>40765.126631944448</v>
      </c>
      <c r="T464">
        <f t="shared" si="39"/>
        <v>2011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8266</v>
      </c>
      <c r="O465" t="s">
        <v>8272</v>
      </c>
      <c r="P465">
        <f t="shared" si="35"/>
        <v>2</v>
      </c>
      <c r="Q465">
        <f t="shared" si="36"/>
        <v>113.64</v>
      </c>
      <c r="R465" s="14">
        <f t="shared" si="37"/>
        <v>40750.710104166668</v>
      </c>
      <c r="S465" s="14">
        <f t="shared" si="38"/>
        <v>40810.710104166668</v>
      </c>
      <c r="T465">
        <f t="shared" si="39"/>
        <v>2011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8266</v>
      </c>
      <c r="O466" t="s">
        <v>8272</v>
      </c>
      <c r="P466">
        <f t="shared" si="35"/>
        <v>0</v>
      </c>
      <c r="Q466">
        <f t="shared" si="36"/>
        <v>1</v>
      </c>
      <c r="R466" s="14">
        <f t="shared" si="37"/>
        <v>42488.848784722228</v>
      </c>
      <c r="S466" s="14">
        <f t="shared" si="38"/>
        <v>42508.848784722228</v>
      </c>
      <c r="T466">
        <f t="shared" si="39"/>
        <v>2016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8266</v>
      </c>
      <c r="O467" t="s">
        <v>8272</v>
      </c>
      <c r="P467">
        <f t="shared" si="35"/>
        <v>27</v>
      </c>
      <c r="Q467">
        <f t="shared" si="36"/>
        <v>17.25</v>
      </c>
      <c r="R467" s="14">
        <f t="shared" si="37"/>
        <v>41801.120069444441</v>
      </c>
      <c r="S467" s="14">
        <f t="shared" si="38"/>
        <v>41817.120069444441</v>
      </c>
      <c r="T467">
        <f t="shared" si="39"/>
        <v>2014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8266</v>
      </c>
      <c r="O468" t="s">
        <v>8272</v>
      </c>
      <c r="P468">
        <f t="shared" si="35"/>
        <v>1</v>
      </c>
      <c r="Q468">
        <f t="shared" si="36"/>
        <v>15.2</v>
      </c>
      <c r="R468" s="14">
        <f t="shared" si="37"/>
        <v>41129.942870370374</v>
      </c>
      <c r="S468" s="14">
        <f t="shared" si="38"/>
        <v>41159.942870370374</v>
      </c>
      <c r="T468">
        <f t="shared" si="39"/>
        <v>2012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8266</v>
      </c>
      <c r="O469" t="s">
        <v>8272</v>
      </c>
      <c r="P469">
        <f t="shared" si="35"/>
        <v>22</v>
      </c>
      <c r="Q469">
        <f t="shared" si="36"/>
        <v>110.64</v>
      </c>
      <c r="R469" s="14">
        <f t="shared" si="37"/>
        <v>41135.679791666669</v>
      </c>
      <c r="S469" s="14">
        <f t="shared" si="38"/>
        <v>41180.679791666669</v>
      </c>
      <c r="T469">
        <f t="shared" si="39"/>
        <v>2012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8266</v>
      </c>
      <c r="O470" t="s">
        <v>8272</v>
      </c>
      <c r="P470">
        <f t="shared" si="35"/>
        <v>0</v>
      </c>
      <c r="Q470">
        <f t="shared" si="36"/>
        <v>0</v>
      </c>
      <c r="R470" s="14">
        <f t="shared" si="37"/>
        <v>41041.167627314811</v>
      </c>
      <c r="S470" s="14">
        <f t="shared" si="38"/>
        <v>41101.160474537035</v>
      </c>
      <c r="T470">
        <f t="shared" si="39"/>
        <v>2012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8266</v>
      </c>
      <c r="O471" t="s">
        <v>8272</v>
      </c>
      <c r="P471">
        <f t="shared" si="35"/>
        <v>0</v>
      </c>
      <c r="Q471">
        <f t="shared" si="36"/>
        <v>0</v>
      </c>
      <c r="R471" s="14">
        <f t="shared" si="37"/>
        <v>41827.989861111113</v>
      </c>
      <c r="S471" s="14">
        <f t="shared" si="38"/>
        <v>41887.989861111113</v>
      </c>
      <c r="T471">
        <f t="shared" si="39"/>
        <v>2014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8266</v>
      </c>
      <c r="O472" t="s">
        <v>8272</v>
      </c>
      <c r="P472">
        <f t="shared" si="35"/>
        <v>1</v>
      </c>
      <c r="Q472">
        <f t="shared" si="36"/>
        <v>25.5</v>
      </c>
      <c r="R472" s="14">
        <f t="shared" si="37"/>
        <v>41605.167696759258</v>
      </c>
      <c r="S472" s="14">
        <f t="shared" si="38"/>
        <v>41655.166666666664</v>
      </c>
      <c r="T472">
        <f t="shared" si="39"/>
        <v>2013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8266</v>
      </c>
      <c r="O473" t="s">
        <v>8272</v>
      </c>
      <c r="P473">
        <f t="shared" si="35"/>
        <v>12</v>
      </c>
      <c r="Q473">
        <f t="shared" si="36"/>
        <v>38.479999999999997</v>
      </c>
      <c r="R473" s="14">
        <f t="shared" si="37"/>
        <v>41703.721979166665</v>
      </c>
      <c r="S473" s="14">
        <f t="shared" si="38"/>
        <v>41748.680312500001</v>
      </c>
      <c r="T473">
        <f t="shared" si="39"/>
        <v>2014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8266</v>
      </c>
      <c r="O474" t="s">
        <v>8272</v>
      </c>
      <c r="P474">
        <f t="shared" si="35"/>
        <v>18</v>
      </c>
      <c r="Q474">
        <f t="shared" si="36"/>
        <v>28.2</v>
      </c>
      <c r="R474" s="14">
        <f t="shared" si="37"/>
        <v>41844.922662037039</v>
      </c>
      <c r="S474" s="14">
        <f t="shared" si="38"/>
        <v>41874.922662037039</v>
      </c>
      <c r="T474">
        <f t="shared" si="39"/>
        <v>2014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8266</v>
      </c>
      <c r="O475" t="s">
        <v>8272</v>
      </c>
      <c r="P475">
        <f t="shared" si="35"/>
        <v>3</v>
      </c>
      <c r="Q475">
        <f t="shared" si="36"/>
        <v>61.5</v>
      </c>
      <c r="R475" s="14">
        <f t="shared" si="37"/>
        <v>41869.698136574072</v>
      </c>
      <c r="S475" s="14">
        <f t="shared" si="38"/>
        <v>41899.698136574072</v>
      </c>
      <c r="T475">
        <f t="shared" si="39"/>
        <v>2014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8266</v>
      </c>
      <c r="O476" t="s">
        <v>8272</v>
      </c>
      <c r="P476">
        <f t="shared" si="35"/>
        <v>0</v>
      </c>
      <c r="Q476">
        <f t="shared" si="36"/>
        <v>1</v>
      </c>
      <c r="R476" s="14">
        <f t="shared" si="37"/>
        <v>42753.329039351855</v>
      </c>
      <c r="S476" s="14">
        <f t="shared" si="38"/>
        <v>42783.329039351855</v>
      </c>
      <c r="T476">
        <f t="shared" si="39"/>
        <v>2017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8266</v>
      </c>
      <c r="O477" t="s">
        <v>8272</v>
      </c>
      <c r="P477">
        <f t="shared" si="35"/>
        <v>0</v>
      </c>
      <c r="Q477">
        <f t="shared" si="36"/>
        <v>0</v>
      </c>
      <c r="R477" s="14">
        <f t="shared" si="37"/>
        <v>42100.086145833338</v>
      </c>
      <c r="S477" s="14">
        <f t="shared" si="38"/>
        <v>42130.086145833338</v>
      </c>
      <c r="T477">
        <f t="shared" si="39"/>
        <v>2015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8266</v>
      </c>
      <c r="O478" t="s">
        <v>8272</v>
      </c>
      <c r="P478">
        <f t="shared" si="35"/>
        <v>2</v>
      </c>
      <c r="Q478">
        <f t="shared" si="36"/>
        <v>39.57</v>
      </c>
      <c r="R478" s="14">
        <f t="shared" si="37"/>
        <v>41757.975011574075</v>
      </c>
      <c r="S478" s="14">
        <f t="shared" si="38"/>
        <v>41793.165972222225</v>
      </c>
      <c r="T478">
        <f t="shared" si="39"/>
        <v>2014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8266</v>
      </c>
      <c r="O479" t="s">
        <v>8272</v>
      </c>
      <c r="P479">
        <f t="shared" si="35"/>
        <v>0</v>
      </c>
      <c r="Q479">
        <f t="shared" si="36"/>
        <v>0</v>
      </c>
      <c r="R479" s="14">
        <f t="shared" si="37"/>
        <v>40987.83488425926</v>
      </c>
      <c r="S479" s="14">
        <f t="shared" si="38"/>
        <v>41047.83488425926</v>
      </c>
      <c r="T479">
        <f t="shared" si="39"/>
        <v>2012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8266</v>
      </c>
      <c r="O480" t="s">
        <v>8272</v>
      </c>
      <c r="P480">
        <f t="shared" si="35"/>
        <v>0</v>
      </c>
      <c r="Q480">
        <f t="shared" si="36"/>
        <v>0</v>
      </c>
      <c r="R480" s="14">
        <f t="shared" si="37"/>
        <v>42065.910983796297</v>
      </c>
      <c r="S480" s="14">
        <f t="shared" si="38"/>
        <v>42095.869317129633</v>
      </c>
      <c r="T480">
        <f t="shared" si="39"/>
        <v>2015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8266</v>
      </c>
      <c r="O481" t="s">
        <v>8272</v>
      </c>
      <c r="P481">
        <f t="shared" si="35"/>
        <v>33</v>
      </c>
      <c r="Q481">
        <f t="shared" si="36"/>
        <v>88.8</v>
      </c>
      <c r="R481" s="14">
        <f t="shared" si="37"/>
        <v>41904.407812500001</v>
      </c>
      <c r="S481" s="14">
        <f t="shared" si="38"/>
        <v>41964.449479166666</v>
      </c>
      <c r="T481">
        <f t="shared" si="39"/>
        <v>2014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8266</v>
      </c>
      <c r="O482" t="s">
        <v>8272</v>
      </c>
      <c r="P482">
        <f t="shared" si="35"/>
        <v>19</v>
      </c>
      <c r="Q482">
        <f t="shared" si="36"/>
        <v>55.46</v>
      </c>
      <c r="R482" s="14">
        <f t="shared" si="37"/>
        <v>41465.500173611108</v>
      </c>
      <c r="S482" s="14">
        <f t="shared" si="38"/>
        <v>41495.500173611108</v>
      </c>
      <c r="T482">
        <f t="shared" si="39"/>
        <v>2013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8266</v>
      </c>
      <c r="O483" t="s">
        <v>8272</v>
      </c>
      <c r="P483">
        <f t="shared" si="35"/>
        <v>6</v>
      </c>
      <c r="Q483">
        <f t="shared" si="36"/>
        <v>87.14</v>
      </c>
      <c r="R483" s="14">
        <f t="shared" si="37"/>
        <v>41162.672326388885</v>
      </c>
      <c r="S483" s="14">
        <f t="shared" si="38"/>
        <v>41192.672326388885</v>
      </c>
      <c r="T483">
        <f t="shared" si="39"/>
        <v>2012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8266</v>
      </c>
      <c r="O484" t="s">
        <v>8272</v>
      </c>
      <c r="P484">
        <f t="shared" si="35"/>
        <v>0</v>
      </c>
      <c r="Q484">
        <f t="shared" si="36"/>
        <v>10</v>
      </c>
      <c r="R484" s="14">
        <f t="shared" si="37"/>
        <v>42447.896875000006</v>
      </c>
      <c r="S484" s="14">
        <f t="shared" si="38"/>
        <v>42474.606944444444</v>
      </c>
      <c r="T484">
        <f t="shared" si="39"/>
        <v>2016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8266</v>
      </c>
      <c r="O485" t="s">
        <v>8272</v>
      </c>
      <c r="P485">
        <f t="shared" si="35"/>
        <v>50</v>
      </c>
      <c r="Q485">
        <f t="shared" si="36"/>
        <v>51.22</v>
      </c>
      <c r="R485" s="14">
        <f t="shared" si="37"/>
        <v>41243.197592592594</v>
      </c>
      <c r="S485" s="14">
        <f t="shared" si="38"/>
        <v>41303.197592592594</v>
      </c>
      <c r="T485">
        <f t="shared" si="39"/>
        <v>2012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8266</v>
      </c>
      <c r="O486" t="s">
        <v>8272</v>
      </c>
      <c r="P486">
        <f t="shared" si="35"/>
        <v>0</v>
      </c>
      <c r="Q486">
        <f t="shared" si="36"/>
        <v>13.55</v>
      </c>
      <c r="R486" s="14">
        <f t="shared" si="37"/>
        <v>42272.93949074074</v>
      </c>
      <c r="S486" s="14">
        <f t="shared" si="38"/>
        <v>42313.981157407412</v>
      </c>
      <c r="T486">
        <f t="shared" si="39"/>
        <v>2015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8266</v>
      </c>
      <c r="O487" t="s">
        <v>8272</v>
      </c>
      <c r="P487">
        <f t="shared" si="35"/>
        <v>22</v>
      </c>
      <c r="Q487">
        <f t="shared" si="36"/>
        <v>66.52</v>
      </c>
      <c r="R487" s="14">
        <f t="shared" si="37"/>
        <v>41381.50577546296</v>
      </c>
      <c r="S487" s="14">
        <f t="shared" si="38"/>
        <v>41411.50577546296</v>
      </c>
      <c r="T487">
        <f t="shared" si="39"/>
        <v>2013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8266</v>
      </c>
      <c r="O488" t="s">
        <v>8272</v>
      </c>
      <c r="P488">
        <f t="shared" si="35"/>
        <v>0</v>
      </c>
      <c r="Q488">
        <f t="shared" si="36"/>
        <v>50</v>
      </c>
      <c r="R488" s="14">
        <f t="shared" si="37"/>
        <v>41761.94258101852</v>
      </c>
      <c r="S488" s="14">
        <f t="shared" si="38"/>
        <v>41791.94258101852</v>
      </c>
      <c r="T488">
        <f t="shared" si="39"/>
        <v>2014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8266</v>
      </c>
      <c r="O489" t="s">
        <v>8272</v>
      </c>
      <c r="P489">
        <f t="shared" si="35"/>
        <v>0</v>
      </c>
      <c r="Q489">
        <f t="shared" si="36"/>
        <v>0</v>
      </c>
      <c r="R489" s="14">
        <f t="shared" si="37"/>
        <v>42669.594837962963</v>
      </c>
      <c r="S489" s="14">
        <f t="shared" si="38"/>
        <v>42729.636504629627</v>
      </c>
      <c r="T489">
        <f t="shared" si="39"/>
        <v>2016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8266</v>
      </c>
      <c r="O490" t="s">
        <v>8272</v>
      </c>
      <c r="P490">
        <f t="shared" si="35"/>
        <v>0</v>
      </c>
      <c r="Q490">
        <f t="shared" si="36"/>
        <v>0</v>
      </c>
      <c r="R490" s="14">
        <f t="shared" si="37"/>
        <v>42714.054398148146</v>
      </c>
      <c r="S490" s="14">
        <f t="shared" si="38"/>
        <v>42744.054398148146</v>
      </c>
      <c r="T490">
        <f t="shared" si="39"/>
        <v>2016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8266</v>
      </c>
      <c r="O491" t="s">
        <v>8272</v>
      </c>
      <c r="P491">
        <f t="shared" si="35"/>
        <v>0</v>
      </c>
      <c r="Q491">
        <f t="shared" si="36"/>
        <v>71.67</v>
      </c>
      <c r="R491" s="14">
        <f t="shared" si="37"/>
        <v>40882.481666666667</v>
      </c>
      <c r="S491" s="14">
        <f t="shared" si="38"/>
        <v>40913.481249999997</v>
      </c>
      <c r="T491">
        <f t="shared" si="39"/>
        <v>2011</v>
      </c>
    </row>
    <row r="492" spans="1:20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8266</v>
      </c>
      <c r="O492" t="s">
        <v>8272</v>
      </c>
      <c r="P492">
        <f t="shared" si="35"/>
        <v>0</v>
      </c>
      <c r="Q492">
        <f t="shared" si="36"/>
        <v>0</v>
      </c>
      <c r="R492" s="14">
        <f t="shared" si="37"/>
        <v>41113.968576388892</v>
      </c>
      <c r="S492" s="14">
        <f t="shared" si="38"/>
        <v>41143.968576388892</v>
      </c>
      <c r="T492">
        <f t="shared" si="39"/>
        <v>2012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8266</v>
      </c>
      <c r="O493" t="s">
        <v>8272</v>
      </c>
      <c r="P493">
        <f t="shared" si="35"/>
        <v>0</v>
      </c>
      <c r="Q493">
        <f t="shared" si="36"/>
        <v>0</v>
      </c>
      <c r="R493" s="14">
        <f t="shared" si="37"/>
        <v>42366.982627314821</v>
      </c>
      <c r="S493" s="14">
        <f t="shared" si="38"/>
        <v>42396.982627314821</v>
      </c>
      <c r="T493">
        <f t="shared" si="39"/>
        <v>2015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8266</v>
      </c>
      <c r="O494" t="s">
        <v>8272</v>
      </c>
      <c r="P494">
        <f t="shared" si="35"/>
        <v>0</v>
      </c>
      <c r="Q494">
        <f t="shared" si="36"/>
        <v>0</v>
      </c>
      <c r="R494" s="14">
        <f t="shared" si="37"/>
        <v>42596.03506944445</v>
      </c>
      <c r="S494" s="14">
        <f t="shared" si="38"/>
        <v>42656.03506944445</v>
      </c>
      <c r="T494">
        <f t="shared" si="39"/>
        <v>2016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8266</v>
      </c>
      <c r="O495" t="s">
        <v>8272</v>
      </c>
      <c r="P495">
        <f t="shared" si="35"/>
        <v>0</v>
      </c>
      <c r="Q495">
        <f t="shared" si="36"/>
        <v>0</v>
      </c>
      <c r="R495" s="14">
        <f t="shared" si="37"/>
        <v>42114.726134259254</v>
      </c>
      <c r="S495" s="14">
        <f t="shared" si="38"/>
        <v>42144.726134259254</v>
      </c>
      <c r="T495">
        <f t="shared" si="39"/>
        <v>2015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8266</v>
      </c>
      <c r="O496" t="s">
        <v>8272</v>
      </c>
      <c r="P496">
        <f t="shared" si="35"/>
        <v>0</v>
      </c>
      <c r="Q496">
        <f t="shared" si="36"/>
        <v>10.33</v>
      </c>
      <c r="R496" s="14">
        <f t="shared" si="37"/>
        <v>41799.830613425926</v>
      </c>
      <c r="S496" s="14">
        <f t="shared" si="38"/>
        <v>41823.125</v>
      </c>
      <c r="T496">
        <f t="shared" si="39"/>
        <v>2014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8266</v>
      </c>
      <c r="O497" t="s">
        <v>8272</v>
      </c>
      <c r="P497">
        <f t="shared" si="35"/>
        <v>0</v>
      </c>
      <c r="Q497">
        <f t="shared" si="36"/>
        <v>0</v>
      </c>
      <c r="R497" s="14">
        <f t="shared" si="37"/>
        <v>42171.827604166669</v>
      </c>
      <c r="S497" s="14">
        <f t="shared" si="38"/>
        <v>42201.827604166669</v>
      </c>
      <c r="T497">
        <f t="shared" si="39"/>
        <v>2015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8266</v>
      </c>
      <c r="O498" t="s">
        <v>8272</v>
      </c>
      <c r="P498">
        <f t="shared" si="35"/>
        <v>0</v>
      </c>
      <c r="Q498">
        <f t="shared" si="36"/>
        <v>1</v>
      </c>
      <c r="R498" s="14">
        <f t="shared" si="37"/>
        <v>41620.93141203704</v>
      </c>
      <c r="S498" s="14">
        <f t="shared" si="38"/>
        <v>41680.93141203704</v>
      </c>
      <c r="T498">
        <f t="shared" si="39"/>
        <v>2013</v>
      </c>
    </row>
    <row r="499" spans="1:20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8266</v>
      </c>
      <c r="O499" t="s">
        <v>8272</v>
      </c>
      <c r="P499">
        <f t="shared" si="35"/>
        <v>1</v>
      </c>
      <c r="Q499">
        <f t="shared" si="36"/>
        <v>10</v>
      </c>
      <c r="R499" s="14">
        <f t="shared" si="37"/>
        <v>41945.037789351853</v>
      </c>
      <c r="S499" s="14">
        <f t="shared" si="38"/>
        <v>41998.208333333328</v>
      </c>
      <c r="T499">
        <f t="shared" si="39"/>
        <v>2014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8266</v>
      </c>
      <c r="O500" t="s">
        <v>8272</v>
      </c>
      <c r="P500">
        <f t="shared" si="35"/>
        <v>5</v>
      </c>
      <c r="Q500">
        <f t="shared" si="36"/>
        <v>136.09</v>
      </c>
      <c r="R500" s="14">
        <f t="shared" si="37"/>
        <v>40858.762141203704</v>
      </c>
      <c r="S500" s="14">
        <f t="shared" si="38"/>
        <v>40900.762141203704</v>
      </c>
      <c r="T500">
        <f t="shared" si="39"/>
        <v>2011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8266</v>
      </c>
      <c r="O501" t="s">
        <v>8272</v>
      </c>
      <c r="P501">
        <f t="shared" si="35"/>
        <v>10</v>
      </c>
      <c r="Q501">
        <f t="shared" si="36"/>
        <v>73.459999999999994</v>
      </c>
      <c r="R501" s="14">
        <f t="shared" si="37"/>
        <v>40043.895462962959</v>
      </c>
      <c r="S501" s="14">
        <f t="shared" si="38"/>
        <v>40098.874305555553</v>
      </c>
      <c r="T501">
        <f t="shared" si="39"/>
        <v>2009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8266</v>
      </c>
      <c r="O502" t="s">
        <v>8272</v>
      </c>
      <c r="P502">
        <f t="shared" si="35"/>
        <v>3</v>
      </c>
      <c r="Q502">
        <f t="shared" si="36"/>
        <v>53.75</v>
      </c>
      <c r="R502" s="14">
        <f t="shared" si="37"/>
        <v>40247.886006944449</v>
      </c>
      <c r="S502" s="14">
        <f t="shared" si="38"/>
        <v>40306.927777777775</v>
      </c>
      <c r="T502">
        <f t="shared" si="39"/>
        <v>2010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8266</v>
      </c>
      <c r="O503" t="s">
        <v>8272</v>
      </c>
      <c r="P503">
        <f t="shared" si="35"/>
        <v>0</v>
      </c>
      <c r="Q503">
        <f t="shared" si="36"/>
        <v>0</v>
      </c>
      <c r="R503" s="14">
        <f t="shared" si="37"/>
        <v>40703.234386574077</v>
      </c>
      <c r="S503" s="14">
        <f t="shared" si="38"/>
        <v>40733.234386574077</v>
      </c>
      <c r="T503">
        <f t="shared" si="39"/>
        <v>2011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8266</v>
      </c>
      <c r="O504" t="s">
        <v>8272</v>
      </c>
      <c r="P504">
        <f t="shared" si="35"/>
        <v>1</v>
      </c>
      <c r="Q504">
        <f t="shared" si="36"/>
        <v>57.5</v>
      </c>
      <c r="R504" s="14">
        <f t="shared" si="37"/>
        <v>40956.553530092591</v>
      </c>
      <c r="S504" s="14">
        <f t="shared" si="38"/>
        <v>40986.511863425927</v>
      </c>
      <c r="T504">
        <f t="shared" si="39"/>
        <v>2012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8266</v>
      </c>
      <c r="O505" t="s">
        <v>8272</v>
      </c>
      <c r="P505">
        <f t="shared" si="35"/>
        <v>2</v>
      </c>
      <c r="Q505">
        <f t="shared" si="36"/>
        <v>12.67</v>
      </c>
      <c r="R505" s="14">
        <f t="shared" si="37"/>
        <v>41991.526655092588</v>
      </c>
      <c r="S505" s="14">
        <f t="shared" si="38"/>
        <v>42021.526655092588</v>
      </c>
      <c r="T505">
        <f t="shared" si="39"/>
        <v>2014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8266</v>
      </c>
      <c r="O506" t="s">
        <v>8272</v>
      </c>
      <c r="P506">
        <f t="shared" si="35"/>
        <v>1</v>
      </c>
      <c r="Q506">
        <f t="shared" si="36"/>
        <v>67</v>
      </c>
      <c r="R506" s="14">
        <f t="shared" si="37"/>
        <v>40949.98364583333</v>
      </c>
      <c r="S506" s="14">
        <f t="shared" si="38"/>
        <v>41009.941979166666</v>
      </c>
      <c r="T506">
        <f t="shared" si="39"/>
        <v>2012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8266</v>
      </c>
      <c r="O507" t="s">
        <v>8272</v>
      </c>
      <c r="P507">
        <f t="shared" si="35"/>
        <v>0</v>
      </c>
      <c r="Q507">
        <f t="shared" si="36"/>
        <v>3.71</v>
      </c>
      <c r="R507" s="14">
        <f t="shared" si="37"/>
        <v>42318.098217592589</v>
      </c>
      <c r="S507" s="14">
        <f t="shared" si="38"/>
        <v>42363.098217592589</v>
      </c>
      <c r="T507">
        <f t="shared" si="39"/>
        <v>2015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8266</v>
      </c>
      <c r="O508" t="s">
        <v>8272</v>
      </c>
      <c r="P508">
        <f t="shared" si="35"/>
        <v>0</v>
      </c>
      <c r="Q508">
        <f t="shared" si="36"/>
        <v>250</v>
      </c>
      <c r="R508" s="14">
        <f t="shared" si="37"/>
        <v>41466.552314814813</v>
      </c>
      <c r="S508" s="14">
        <f t="shared" si="38"/>
        <v>41496.552314814813</v>
      </c>
      <c r="T508">
        <f t="shared" si="39"/>
        <v>2013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8266</v>
      </c>
      <c r="O509" t="s">
        <v>8272</v>
      </c>
      <c r="P509">
        <f t="shared" si="35"/>
        <v>3</v>
      </c>
      <c r="Q509">
        <f t="shared" si="36"/>
        <v>64</v>
      </c>
      <c r="R509" s="14">
        <f t="shared" si="37"/>
        <v>41156.958993055552</v>
      </c>
      <c r="S509" s="14">
        <f t="shared" si="38"/>
        <v>41201.958993055552</v>
      </c>
      <c r="T509">
        <f t="shared" si="39"/>
        <v>2012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8266</v>
      </c>
      <c r="O510" t="s">
        <v>8272</v>
      </c>
      <c r="P510">
        <f t="shared" si="35"/>
        <v>1</v>
      </c>
      <c r="Q510">
        <f t="shared" si="36"/>
        <v>133.33000000000001</v>
      </c>
      <c r="R510" s="14">
        <f t="shared" si="37"/>
        <v>40995.024317129632</v>
      </c>
      <c r="S510" s="14">
        <f t="shared" si="38"/>
        <v>41054.593055555553</v>
      </c>
      <c r="T510">
        <f t="shared" si="39"/>
        <v>2012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8266</v>
      </c>
      <c r="O511" t="s">
        <v>8272</v>
      </c>
      <c r="P511">
        <f t="shared" si="35"/>
        <v>0</v>
      </c>
      <c r="Q511">
        <f t="shared" si="36"/>
        <v>10</v>
      </c>
      <c r="R511" s="14">
        <f t="shared" si="37"/>
        <v>42153.631597222222</v>
      </c>
      <c r="S511" s="14">
        <f t="shared" si="38"/>
        <v>42183.631597222222</v>
      </c>
      <c r="T511">
        <f t="shared" si="39"/>
        <v>2015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8266</v>
      </c>
      <c r="O512" t="s">
        <v>8272</v>
      </c>
      <c r="P512">
        <f t="shared" si="35"/>
        <v>0</v>
      </c>
      <c r="Q512">
        <f t="shared" si="36"/>
        <v>0</v>
      </c>
      <c r="R512" s="14">
        <f t="shared" si="37"/>
        <v>42400.176377314812</v>
      </c>
      <c r="S512" s="14">
        <f t="shared" si="38"/>
        <v>42430.176377314812</v>
      </c>
      <c r="T512">
        <f t="shared" si="39"/>
        <v>2016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8266</v>
      </c>
      <c r="O513" t="s">
        <v>8272</v>
      </c>
      <c r="P513">
        <f t="shared" si="35"/>
        <v>3</v>
      </c>
      <c r="Q513">
        <f t="shared" si="36"/>
        <v>30</v>
      </c>
      <c r="R513" s="14">
        <f t="shared" si="37"/>
        <v>41340.303032407406</v>
      </c>
      <c r="S513" s="14">
        <f t="shared" si="38"/>
        <v>41370.261365740742</v>
      </c>
      <c r="T513">
        <f t="shared" si="39"/>
        <v>2013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8266</v>
      </c>
      <c r="O514" t="s">
        <v>8272</v>
      </c>
      <c r="P514">
        <f t="shared" si="35"/>
        <v>0</v>
      </c>
      <c r="Q514">
        <f t="shared" si="36"/>
        <v>5.5</v>
      </c>
      <c r="R514" s="14">
        <f t="shared" si="37"/>
        <v>42649.742210648154</v>
      </c>
      <c r="S514" s="14">
        <f t="shared" si="38"/>
        <v>42694.783877314811</v>
      </c>
      <c r="T514">
        <f t="shared" si="39"/>
        <v>2016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8266</v>
      </c>
      <c r="O515" t="s">
        <v>8272</v>
      </c>
      <c r="P515">
        <f t="shared" ref="P515:P578" si="40">ROUND(E515/D515*100,0)</f>
        <v>14</v>
      </c>
      <c r="Q515">
        <f t="shared" ref="Q515:Q578" si="41">IFERROR(ROUND(E515/L515,2),0)</f>
        <v>102.38</v>
      </c>
      <c r="R515" s="14">
        <f t="shared" ref="R515:R578" si="42">(((J515/60)/60)/24)+DATE(1970,1,1)</f>
        <v>42552.653993055559</v>
      </c>
      <c r="S515" s="14">
        <f t="shared" ref="S515:S578" si="43">(((I515/60)/60)/24)+DATE(1970,1,1)</f>
        <v>42597.291666666672</v>
      </c>
      <c r="T515">
        <f t="shared" ref="T515:T578" si="44">YEAR(R515)</f>
        <v>2016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8266</v>
      </c>
      <c r="O516" t="s">
        <v>8272</v>
      </c>
      <c r="P516">
        <f t="shared" si="40"/>
        <v>3</v>
      </c>
      <c r="Q516">
        <f t="shared" si="41"/>
        <v>16.670000000000002</v>
      </c>
      <c r="R516" s="14">
        <f t="shared" si="42"/>
        <v>41830.613969907405</v>
      </c>
      <c r="S516" s="14">
        <f t="shared" si="43"/>
        <v>41860.613969907405</v>
      </c>
      <c r="T516">
        <f t="shared" si="44"/>
        <v>2014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8266</v>
      </c>
      <c r="O517" t="s">
        <v>8272</v>
      </c>
      <c r="P517">
        <f t="shared" si="40"/>
        <v>25</v>
      </c>
      <c r="Q517">
        <f t="shared" si="41"/>
        <v>725.03</v>
      </c>
      <c r="R517" s="14">
        <f t="shared" si="42"/>
        <v>42327.490752314814</v>
      </c>
      <c r="S517" s="14">
        <f t="shared" si="43"/>
        <v>42367.490752314814</v>
      </c>
      <c r="T517">
        <f t="shared" si="44"/>
        <v>2015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8266</v>
      </c>
      <c r="O518" t="s">
        <v>8272</v>
      </c>
      <c r="P518">
        <f t="shared" si="40"/>
        <v>0</v>
      </c>
      <c r="Q518">
        <f t="shared" si="41"/>
        <v>0</v>
      </c>
      <c r="R518" s="14">
        <f t="shared" si="42"/>
        <v>42091.778703703705</v>
      </c>
      <c r="S518" s="14">
        <f t="shared" si="43"/>
        <v>42151.778703703705</v>
      </c>
      <c r="T518">
        <f t="shared" si="44"/>
        <v>2015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8266</v>
      </c>
      <c r="O519" t="s">
        <v>8272</v>
      </c>
      <c r="P519">
        <f t="shared" si="40"/>
        <v>1</v>
      </c>
      <c r="Q519">
        <f t="shared" si="41"/>
        <v>68.33</v>
      </c>
      <c r="R519" s="14">
        <f t="shared" si="42"/>
        <v>42738.615289351852</v>
      </c>
      <c r="S519" s="14">
        <f t="shared" si="43"/>
        <v>42768.615289351852</v>
      </c>
      <c r="T519">
        <f t="shared" si="44"/>
        <v>2017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8266</v>
      </c>
      <c r="O520" t="s">
        <v>8272</v>
      </c>
      <c r="P520">
        <f t="shared" si="40"/>
        <v>0</v>
      </c>
      <c r="Q520">
        <f t="shared" si="41"/>
        <v>0</v>
      </c>
      <c r="R520" s="14">
        <f t="shared" si="42"/>
        <v>42223.616018518514</v>
      </c>
      <c r="S520" s="14">
        <f t="shared" si="43"/>
        <v>42253.615277777775</v>
      </c>
      <c r="T520">
        <f t="shared" si="44"/>
        <v>2015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8266</v>
      </c>
      <c r="O521" t="s">
        <v>8272</v>
      </c>
      <c r="P521">
        <f t="shared" si="40"/>
        <v>23</v>
      </c>
      <c r="Q521">
        <f t="shared" si="41"/>
        <v>39.229999999999997</v>
      </c>
      <c r="R521" s="14">
        <f t="shared" si="42"/>
        <v>41218.391446759262</v>
      </c>
      <c r="S521" s="14">
        <f t="shared" si="43"/>
        <v>41248.391446759262</v>
      </c>
      <c r="T521">
        <f t="shared" si="44"/>
        <v>2012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8273</v>
      </c>
      <c r="O522" t="s">
        <v>8274</v>
      </c>
      <c r="P522">
        <f t="shared" si="40"/>
        <v>102</v>
      </c>
      <c r="Q522">
        <f t="shared" si="41"/>
        <v>150.15</v>
      </c>
      <c r="R522" s="14">
        <f t="shared" si="42"/>
        <v>42318.702094907407</v>
      </c>
      <c r="S522" s="14">
        <f t="shared" si="43"/>
        <v>42348.702094907407</v>
      </c>
      <c r="T522">
        <f t="shared" si="44"/>
        <v>2015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8273</v>
      </c>
      <c r="O523" t="s">
        <v>8274</v>
      </c>
      <c r="P523">
        <f t="shared" si="40"/>
        <v>105</v>
      </c>
      <c r="Q523">
        <f t="shared" si="41"/>
        <v>93.43</v>
      </c>
      <c r="R523" s="14">
        <f t="shared" si="42"/>
        <v>42646.092812499999</v>
      </c>
      <c r="S523" s="14">
        <f t="shared" si="43"/>
        <v>42675.207638888889</v>
      </c>
      <c r="T523">
        <f t="shared" si="44"/>
        <v>2016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8273</v>
      </c>
      <c r="O524" t="s">
        <v>8274</v>
      </c>
      <c r="P524">
        <f t="shared" si="40"/>
        <v>115</v>
      </c>
      <c r="Q524">
        <f t="shared" si="41"/>
        <v>110.97</v>
      </c>
      <c r="R524" s="14">
        <f t="shared" si="42"/>
        <v>42430.040798611109</v>
      </c>
      <c r="S524" s="14">
        <f t="shared" si="43"/>
        <v>42449.999131944445</v>
      </c>
      <c r="T524">
        <f t="shared" si="44"/>
        <v>2016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8273</v>
      </c>
      <c r="O525" t="s">
        <v>8274</v>
      </c>
      <c r="P525">
        <f t="shared" si="40"/>
        <v>121</v>
      </c>
      <c r="Q525">
        <f t="shared" si="41"/>
        <v>71.790000000000006</v>
      </c>
      <c r="R525" s="14">
        <f t="shared" si="42"/>
        <v>42238.13282407407</v>
      </c>
      <c r="S525" s="14">
        <f t="shared" si="43"/>
        <v>42268.13282407407</v>
      </c>
      <c r="T525">
        <f t="shared" si="44"/>
        <v>2015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8273</v>
      </c>
      <c r="O526" t="s">
        <v>8274</v>
      </c>
      <c r="P526">
        <f t="shared" si="40"/>
        <v>109</v>
      </c>
      <c r="Q526">
        <f t="shared" si="41"/>
        <v>29.26</v>
      </c>
      <c r="R526" s="14">
        <f t="shared" si="42"/>
        <v>42492.717233796298</v>
      </c>
      <c r="S526" s="14">
        <f t="shared" si="43"/>
        <v>42522.717233796298</v>
      </c>
      <c r="T526">
        <f t="shared" si="44"/>
        <v>2016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8273</v>
      </c>
      <c r="O527" t="s">
        <v>8274</v>
      </c>
      <c r="P527">
        <f t="shared" si="40"/>
        <v>100</v>
      </c>
      <c r="Q527">
        <f t="shared" si="41"/>
        <v>1000</v>
      </c>
      <c r="R527" s="14">
        <f t="shared" si="42"/>
        <v>41850.400937500002</v>
      </c>
      <c r="S527" s="14">
        <f t="shared" si="43"/>
        <v>41895.400937500002</v>
      </c>
      <c r="T527">
        <f t="shared" si="44"/>
        <v>2014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8273</v>
      </c>
      <c r="O528" t="s">
        <v>8274</v>
      </c>
      <c r="P528">
        <f t="shared" si="40"/>
        <v>114</v>
      </c>
      <c r="Q528">
        <f t="shared" si="41"/>
        <v>74.349999999999994</v>
      </c>
      <c r="R528" s="14">
        <f t="shared" si="42"/>
        <v>42192.591944444444</v>
      </c>
      <c r="S528" s="14">
        <f t="shared" si="43"/>
        <v>42223.708333333328</v>
      </c>
      <c r="T528">
        <f t="shared" si="44"/>
        <v>2015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8273</v>
      </c>
      <c r="O529" t="s">
        <v>8274</v>
      </c>
      <c r="P529">
        <f t="shared" si="40"/>
        <v>101</v>
      </c>
      <c r="Q529">
        <f t="shared" si="41"/>
        <v>63.83</v>
      </c>
      <c r="R529" s="14">
        <f t="shared" si="42"/>
        <v>42753.205625000002</v>
      </c>
      <c r="S529" s="14">
        <f t="shared" si="43"/>
        <v>42783.670138888891</v>
      </c>
      <c r="T529">
        <f t="shared" si="44"/>
        <v>2017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8273</v>
      </c>
      <c r="O530" t="s">
        <v>8274</v>
      </c>
      <c r="P530">
        <f t="shared" si="40"/>
        <v>116</v>
      </c>
      <c r="Q530">
        <f t="shared" si="41"/>
        <v>44.33</v>
      </c>
      <c r="R530" s="14">
        <f t="shared" si="42"/>
        <v>42155.920219907406</v>
      </c>
      <c r="S530" s="14">
        <f t="shared" si="43"/>
        <v>42176.888888888891</v>
      </c>
      <c r="T530">
        <f t="shared" si="44"/>
        <v>2015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8273</v>
      </c>
      <c r="O531" t="s">
        <v>8274</v>
      </c>
      <c r="P531">
        <f t="shared" si="40"/>
        <v>130</v>
      </c>
      <c r="Q531">
        <f t="shared" si="41"/>
        <v>86.94</v>
      </c>
      <c r="R531" s="14">
        <f t="shared" si="42"/>
        <v>42725.031180555554</v>
      </c>
      <c r="S531" s="14">
        <f t="shared" si="43"/>
        <v>42746.208333333328</v>
      </c>
      <c r="T531">
        <f t="shared" si="44"/>
        <v>2016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8273</v>
      </c>
      <c r="O532" t="s">
        <v>8274</v>
      </c>
      <c r="P532">
        <f t="shared" si="40"/>
        <v>108</v>
      </c>
      <c r="Q532">
        <f t="shared" si="41"/>
        <v>126.55</v>
      </c>
      <c r="R532" s="14">
        <f t="shared" si="42"/>
        <v>42157.591064814813</v>
      </c>
      <c r="S532" s="14">
        <f t="shared" si="43"/>
        <v>42179.083333333328</v>
      </c>
      <c r="T532">
        <f t="shared" si="44"/>
        <v>2015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8273</v>
      </c>
      <c r="O533" t="s">
        <v>8274</v>
      </c>
      <c r="P533">
        <f t="shared" si="40"/>
        <v>100</v>
      </c>
      <c r="Q533">
        <f t="shared" si="41"/>
        <v>129.03</v>
      </c>
      <c r="R533" s="14">
        <f t="shared" si="42"/>
        <v>42676.065150462964</v>
      </c>
      <c r="S533" s="14">
        <f t="shared" si="43"/>
        <v>42721.290972222225</v>
      </c>
      <c r="T533">
        <f t="shared" si="44"/>
        <v>2016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8273</v>
      </c>
      <c r="O534" t="s">
        <v>8274</v>
      </c>
      <c r="P534">
        <f t="shared" si="40"/>
        <v>123</v>
      </c>
      <c r="Q534">
        <f t="shared" si="41"/>
        <v>71.239999999999995</v>
      </c>
      <c r="R534" s="14">
        <f t="shared" si="42"/>
        <v>42473.007037037038</v>
      </c>
      <c r="S534" s="14">
        <f t="shared" si="43"/>
        <v>42503.007037037038</v>
      </c>
      <c r="T534">
        <f t="shared" si="44"/>
        <v>2016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8273</v>
      </c>
      <c r="O535" t="s">
        <v>8274</v>
      </c>
      <c r="P535">
        <f t="shared" si="40"/>
        <v>100</v>
      </c>
      <c r="Q535">
        <f t="shared" si="41"/>
        <v>117.88</v>
      </c>
      <c r="R535" s="14">
        <f t="shared" si="42"/>
        <v>42482.43478009259</v>
      </c>
      <c r="S535" s="14">
        <f t="shared" si="43"/>
        <v>42506.43478009259</v>
      </c>
      <c r="T535">
        <f t="shared" si="44"/>
        <v>2016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8273</v>
      </c>
      <c r="O536" t="s">
        <v>8274</v>
      </c>
      <c r="P536">
        <f t="shared" si="40"/>
        <v>105</v>
      </c>
      <c r="Q536">
        <f t="shared" si="41"/>
        <v>327.08</v>
      </c>
      <c r="R536" s="14">
        <f t="shared" si="42"/>
        <v>42270.810995370368</v>
      </c>
      <c r="S536" s="14">
        <f t="shared" si="43"/>
        <v>42309.958333333328</v>
      </c>
      <c r="T536">
        <f t="shared" si="44"/>
        <v>2015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8273</v>
      </c>
      <c r="O537" t="s">
        <v>8274</v>
      </c>
      <c r="P537">
        <f t="shared" si="40"/>
        <v>103</v>
      </c>
      <c r="Q537">
        <f t="shared" si="41"/>
        <v>34.75</v>
      </c>
      <c r="R537" s="14">
        <f t="shared" si="42"/>
        <v>42711.545196759253</v>
      </c>
      <c r="S537" s="14">
        <f t="shared" si="43"/>
        <v>42741.545196759253</v>
      </c>
      <c r="T537">
        <f t="shared" si="44"/>
        <v>2016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8273</v>
      </c>
      <c r="O538" t="s">
        <v>8274</v>
      </c>
      <c r="P538">
        <f t="shared" si="40"/>
        <v>118</v>
      </c>
      <c r="Q538">
        <f t="shared" si="41"/>
        <v>100.06</v>
      </c>
      <c r="R538" s="14">
        <f t="shared" si="42"/>
        <v>42179.344988425932</v>
      </c>
      <c r="S538" s="14">
        <f t="shared" si="43"/>
        <v>42219.75</v>
      </c>
      <c r="T538">
        <f t="shared" si="44"/>
        <v>2015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8273</v>
      </c>
      <c r="O539" t="s">
        <v>8274</v>
      </c>
      <c r="P539">
        <f t="shared" si="40"/>
        <v>121</v>
      </c>
      <c r="Q539">
        <f t="shared" si="41"/>
        <v>40.85</v>
      </c>
      <c r="R539" s="14">
        <f t="shared" si="42"/>
        <v>42282.768414351856</v>
      </c>
      <c r="S539" s="14">
        <f t="shared" si="43"/>
        <v>42312.810081018513</v>
      </c>
      <c r="T539">
        <f t="shared" si="44"/>
        <v>2015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8273</v>
      </c>
      <c r="O540" t="s">
        <v>8274</v>
      </c>
      <c r="P540">
        <f t="shared" si="40"/>
        <v>302</v>
      </c>
      <c r="Q540">
        <f t="shared" si="41"/>
        <v>252.02</v>
      </c>
      <c r="R540" s="14">
        <f t="shared" si="42"/>
        <v>42473.794710648144</v>
      </c>
      <c r="S540" s="14">
        <f t="shared" si="43"/>
        <v>42503.794710648144</v>
      </c>
      <c r="T540">
        <f t="shared" si="44"/>
        <v>2016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8273</v>
      </c>
      <c r="O541" t="s">
        <v>8274</v>
      </c>
      <c r="P541">
        <f t="shared" si="40"/>
        <v>101</v>
      </c>
      <c r="Q541">
        <f t="shared" si="41"/>
        <v>25.16</v>
      </c>
      <c r="R541" s="14">
        <f t="shared" si="42"/>
        <v>42535.049849537041</v>
      </c>
      <c r="S541" s="14">
        <f t="shared" si="43"/>
        <v>42556.049849537041</v>
      </c>
      <c r="T541">
        <f t="shared" si="44"/>
        <v>2016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8275</v>
      </c>
      <c r="O542" t="s">
        <v>8276</v>
      </c>
      <c r="P542">
        <f t="shared" si="40"/>
        <v>0</v>
      </c>
      <c r="Q542">
        <f t="shared" si="41"/>
        <v>1</v>
      </c>
      <c r="R542" s="14">
        <f t="shared" si="42"/>
        <v>42009.817199074074</v>
      </c>
      <c r="S542" s="14">
        <f t="shared" si="43"/>
        <v>42039.817199074074</v>
      </c>
      <c r="T542">
        <f t="shared" si="44"/>
        <v>2015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8275</v>
      </c>
      <c r="O543" t="s">
        <v>8276</v>
      </c>
      <c r="P543">
        <f t="shared" si="40"/>
        <v>1</v>
      </c>
      <c r="Q543">
        <f t="shared" si="41"/>
        <v>25</v>
      </c>
      <c r="R543" s="14">
        <f t="shared" si="42"/>
        <v>42276.046689814815</v>
      </c>
      <c r="S543" s="14">
        <f t="shared" si="43"/>
        <v>42306.046689814815</v>
      </c>
      <c r="T543">
        <f t="shared" si="44"/>
        <v>2015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8275</v>
      </c>
      <c r="O544" t="s">
        <v>8276</v>
      </c>
      <c r="P544">
        <f t="shared" si="40"/>
        <v>0</v>
      </c>
      <c r="Q544">
        <f t="shared" si="41"/>
        <v>1</v>
      </c>
      <c r="R544" s="14">
        <f t="shared" si="42"/>
        <v>42433.737453703703</v>
      </c>
      <c r="S544" s="14">
        <f t="shared" si="43"/>
        <v>42493.695787037039</v>
      </c>
      <c r="T544">
        <f t="shared" si="44"/>
        <v>2016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8275</v>
      </c>
      <c r="O545" t="s">
        <v>8276</v>
      </c>
      <c r="P545">
        <f t="shared" si="40"/>
        <v>0</v>
      </c>
      <c r="Q545">
        <f t="shared" si="41"/>
        <v>35</v>
      </c>
      <c r="R545" s="14">
        <f t="shared" si="42"/>
        <v>41914.092152777775</v>
      </c>
      <c r="S545" s="14">
        <f t="shared" si="43"/>
        <v>41944.092152777775</v>
      </c>
      <c r="T545">
        <f t="shared" si="44"/>
        <v>2014</v>
      </c>
    </row>
    <row r="546" spans="1:20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8275</v>
      </c>
      <c r="O546" t="s">
        <v>8276</v>
      </c>
      <c r="P546">
        <f t="shared" si="40"/>
        <v>1</v>
      </c>
      <c r="Q546">
        <f t="shared" si="41"/>
        <v>3</v>
      </c>
      <c r="R546" s="14">
        <f t="shared" si="42"/>
        <v>42525.656944444447</v>
      </c>
      <c r="S546" s="14">
        <f t="shared" si="43"/>
        <v>42555.656944444447</v>
      </c>
      <c r="T546">
        <f t="shared" si="44"/>
        <v>2016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8275</v>
      </c>
      <c r="O547" t="s">
        <v>8276</v>
      </c>
      <c r="P547">
        <f t="shared" si="40"/>
        <v>27</v>
      </c>
      <c r="Q547">
        <f t="shared" si="41"/>
        <v>402.71</v>
      </c>
      <c r="R547" s="14">
        <f t="shared" si="42"/>
        <v>42283.592465277776</v>
      </c>
      <c r="S547" s="14">
        <f t="shared" si="43"/>
        <v>42323.634131944447</v>
      </c>
      <c r="T547">
        <f t="shared" si="44"/>
        <v>2015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8275</v>
      </c>
      <c r="O548" t="s">
        <v>8276</v>
      </c>
      <c r="P548">
        <f t="shared" si="40"/>
        <v>0</v>
      </c>
      <c r="Q548">
        <f t="shared" si="41"/>
        <v>26</v>
      </c>
      <c r="R548" s="14">
        <f t="shared" si="42"/>
        <v>42249.667997685188</v>
      </c>
      <c r="S548" s="14">
        <f t="shared" si="43"/>
        <v>42294.667997685188</v>
      </c>
      <c r="T548">
        <f t="shared" si="44"/>
        <v>2015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8275</v>
      </c>
      <c r="O549" t="s">
        <v>8276</v>
      </c>
      <c r="P549">
        <f t="shared" si="40"/>
        <v>0</v>
      </c>
      <c r="Q549">
        <f t="shared" si="41"/>
        <v>0</v>
      </c>
      <c r="R549" s="14">
        <f t="shared" si="42"/>
        <v>42380.696342592593</v>
      </c>
      <c r="S549" s="14">
        <f t="shared" si="43"/>
        <v>42410.696342592593</v>
      </c>
      <c r="T549">
        <f t="shared" si="44"/>
        <v>2016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8275</v>
      </c>
      <c r="O550" t="s">
        <v>8276</v>
      </c>
      <c r="P550">
        <f t="shared" si="40"/>
        <v>0</v>
      </c>
      <c r="Q550">
        <f t="shared" si="41"/>
        <v>9</v>
      </c>
      <c r="R550" s="14">
        <f t="shared" si="42"/>
        <v>42276.903333333335</v>
      </c>
      <c r="S550" s="14">
        <f t="shared" si="43"/>
        <v>42306.903333333335</v>
      </c>
      <c r="T550">
        <f t="shared" si="44"/>
        <v>2015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8275</v>
      </c>
      <c r="O551" t="s">
        <v>8276</v>
      </c>
      <c r="P551">
        <f t="shared" si="40"/>
        <v>3</v>
      </c>
      <c r="Q551">
        <f t="shared" si="41"/>
        <v>8.5</v>
      </c>
      <c r="R551" s="14">
        <f t="shared" si="42"/>
        <v>42163.636828703704</v>
      </c>
      <c r="S551" s="14">
        <f t="shared" si="43"/>
        <v>42193.636828703704</v>
      </c>
      <c r="T551">
        <f t="shared" si="44"/>
        <v>2015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8275</v>
      </c>
      <c r="O552" t="s">
        <v>8276</v>
      </c>
      <c r="P552">
        <f t="shared" si="40"/>
        <v>1</v>
      </c>
      <c r="Q552">
        <f t="shared" si="41"/>
        <v>8.75</v>
      </c>
      <c r="R552" s="14">
        <f t="shared" si="42"/>
        <v>42753.678761574076</v>
      </c>
      <c r="S552" s="14">
        <f t="shared" si="43"/>
        <v>42766.208333333328</v>
      </c>
      <c r="T552">
        <f t="shared" si="44"/>
        <v>2017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8275</v>
      </c>
      <c r="O553" t="s">
        <v>8276</v>
      </c>
      <c r="P553">
        <f t="shared" si="40"/>
        <v>5</v>
      </c>
      <c r="Q553">
        <f t="shared" si="41"/>
        <v>135.04</v>
      </c>
      <c r="R553" s="14">
        <f t="shared" si="42"/>
        <v>42173.275740740741</v>
      </c>
      <c r="S553" s="14">
        <f t="shared" si="43"/>
        <v>42217.745138888888</v>
      </c>
      <c r="T553">
        <f t="shared" si="44"/>
        <v>2015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8275</v>
      </c>
      <c r="O554" t="s">
        <v>8276</v>
      </c>
      <c r="P554">
        <f t="shared" si="40"/>
        <v>0</v>
      </c>
      <c r="Q554">
        <f t="shared" si="41"/>
        <v>0</v>
      </c>
      <c r="R554" s="14">
        <f t="shared" si="42"/>
        <v>42318.616851851853</v>
      </c>
      <c r="S554" s="14">
        <f t="shared" si="43"/>
        <v>42378.616851851853</v>
      </c>
      <c r="T554">
        <f t="shared" si="44"/>
        <v>2015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8275</v>
      </c>
      <c r="O555" t="s">
        <v>8276</v>
      </c>
      <c r="P555">
        <f t="shared" si="40"/>
        <v>0</v>
      </c>
      <c r="Q555">
        <f t="shared" si="41"/>
        <v>20.5</v>
      </c>
      <c r="R555" s="14">
        <f t="shared" si="42"/>
        <v>41927.71980324074</v>
      </c>
      <c r="S555" s="14">
        <f t="shared" si="43"/>
        <v>41957.761469907404</v>
      </c>
      <c r="T555">
        <f t="shared" si="44"/>
        <v>2014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8275</v>
      </c>
      <c r="O556" t="s">
        <v>8276</v>
      </c>
      <c r="P556">
        <f t="shared" si="40"/>
        <v>37</v>
      </c>
      <c r="Q556">
        <f t="shared" si="41"/>
        <v>64.36</v>
      </c>
      <c r="R556" s="14">
        <f t="shared" si="42"/>
        <v>41901.684861111113</v>
      </c>
      <c r="S556" s="14">
        <f t="shared" si="43"/>
        <v>41931.684861111113</v>
      </c>
      <c r="T556">
        <f t="shared" si="44"/>
        <v>2014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8275</v>
      </c>
      <c r="O557" t="s">
        <v>8276</v>
      </c>
      <c r="P557">
        <f t="shared" si="40"/>
        <v>0</v>
      </c>
      <c r="Q557">
        <f t="shared" si="41"/>
        <v>0</v>
      </c>
      <c r="R557" s="14">
        <f t="shared" si="42"/>
        <v>42503.353506944448</v>
      </c>
      <c r="S557" s="14">
        <f t="shared" si="43"/>
        <v>42533.353506944448</v>
      </c>
      <c r="T557">
        <f t="shared" si="44"/>
        <v>2016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8275</v>
      </c>
      <c r="O558" t="s">
        <v>8276</v>
      </c>
      <c r="P558">
        <f t="shared" si="40"/>
        <v>3</v>
      </c>
      <c r="Q558">
        <f t="shared" si="41"/>
        <v>200</v>
      </c>
      <c r="R558" s="14">
        <f t="shared" si="42"/>
        <v>42345.860150462962</v>
      </c>
      <c r="S558" s="14">
        <f t="shared" si="43"/>
        <v>42375.860150462962</v>
      </c>
      <c r="T558">
        <f t="shared" si="44"/>
        <v>2015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8275</v>
      </c>
      <c r="O559" t="s">
        <v>8276</v>
      </c>
      <c r="P559">
        <f t="shared" si="40"/>
        <v>1</v>
      </c>
      <c r="Q559">
        <f t="shared" si="41"/>
        <v>68.3</v>
      </c>
      <c r="R559" s="14">
        <f t="shared" si="42"/>
        <v>42676.942164351851</v>
      </c>
      <c r="S559" s="14">
        <f t="shared" si="43"/>
        <v>42706.983831018515</v>
      </c>
      <c r="T559">
        <f t="shared" si="44"/>
        <v>2016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8275</v>
      </c>
      <c r="O560" t="s">
        <v>8276</v>
      </c>
      <c r="P560">
        <f t="shared" si="40"/>
        <v>0</v>
      </c>
      <c r="Q560">
        <f t="shared" si="41"/>
        <v>0</v>
      </c>
      <c r="R560" s="14">
        <f t="shared" si="42"/>
        <v>42057.883159722223</v>
      </c>
      <c r="S560" s="14">
        <f t="shared" si="43"/>
        <v>42087.841493055559</v>
      </c>
      <c r="T560">
        <f t="shared" si="44"/>
        <v>2015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8275</v>
      </c>
      <c r="O561" t="s">
        <v>8276</v>
      </c>
      <c r="P561">
        <f t="shared" si="40"/>
        <v>0</v>
      </c>
      <c r="Q561">
        <f t="shared" si="41"/>
        <v>50</v>
      </c>
      <c r="R561" s="14">
        <f t="shared" si="42"/>
        <v>42321.283101851848</v>
      </c>
      <c r="S561" s="14">
        <f t="shared" si="43"/>
        <v>42351.283101851848</v>
      </c>
      <c r="T561">
        <f t="shared" si="44"/>
        <v>2015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8275</v>
      </c>
      <c r="O562" t="s">
        <v>8276</v>
      </c>
      <c r="P562">
        <f t="shared" si="40"/>
        <v>0</v>
      </c>
      <c r="Q562">
        <f t="shared" si="41"/>
        <v>4</v>
      </c>
      <c r="R562" s="14">
        <f t="shared" si="42"/>
        <v>41960.771354166667</v>
      </c>
      <c r="S562" s="14">
        <f t="shared" si="43"/>
        <v>41990.771354166667</v>
      </c>
      <c r="T562">
        <f t="shared" si="44"/>
        <v>2014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8275</v>
      </c>
      <c r="O563" t="s">
        <v>8276</v>
      </c>
      <c r="P563">
        <f t="shared" si="40"/>
        <v>0</v>
      </c>
      <c r="Q563">
        <f t="shared" si="41"/>
        <v>27.5</v>
      </c>
      <c r="R563" s="14">
        <f t="shared" si="42"/>
        <v>42268.658715277779</v>
      </c>
      <c r="S563" s="14">
        <f t="shared" si="43"/>
        <v>42303.658715277779</v>
      </c>
      <c r="T563">
        <f t="shared" si="44"/>
        <v>2015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8275</v>
      </c>
      <c r="O564" t="s">
        <v>8276</v>
      </c>
      <c r="P564">
        <f t="shared" si="40"/>
        <v>0</v>
      </c>
      <c r="Q564">
        <f t="shared" si="41"/>
        <v>0</v>
      </c>
      <c r="R564" s="14">
        <f t="shared" si="42"/>
        <v>42692.389062500006</v>
      </c>
      <c r="S564" s="14">
        <f t="shared" si="43"/>
        <v>42722.389062500006</v>
      </c>
      <c r="T564">
        <f t="shared" si="44"/>
        <v>2016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8275</v>
      </c>
      <c r="O565" t="s">
        <v>8276</v>
      </c>
      <c r="P565">
        <f t="shared" si="40"/>
        <v>0</v>
      </c>
      <c r="Q565">
        <f t="shared" si="41"/>
        <v>34</v>
      </c>
      <c r="R565" s="14">
        <f t="shared" si="42"/>
        <v>42022.069988425923</v>
      </c>
      <c r="S565" s="14">
        <f t="shared" si="43"/>
        <v>42052.069988425923</v>
      </c>
      <c r="T565">
        <f t="shared" si="44"/>
        <v>2015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8275</v>
      </c>
      <c r="O566" t="s">
        <v>8276</v>
      </c>
      <c r="P566">
        <f t="shared" si="40"/>
        <v>0</v>
      </c>
      <c r="Q566">
        <f t="shared" si="41"/>
        <v>1</v>
      </c>
      <c r="R566" s="14">
        <f t="shared" si="42"/>
        <v>42411.942997685182</v>
      </c>
      <c r="S566" s="14">
        <f t="shared" si="43"/>
        <v>42441.942997685182</v>
      </c>
      <c r="T566">
        <f t="shared" si="44"/>
        <v>2016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8275</v>
      </c>
      <c r="O567" t="s">
        <v>8276</v>
      </c>
      <c r="P567">
        <f t="shared" si="40"/>
        <v>0</v>
      </c>
      <c r="Q567">
        <f t="shared" si="41"/>
        <v>0</v>
      </c>
      <c r="R567" s="14">
        <f t="shared" si="42"/>
        <v>42165.785289351858</v>
      </c>
      <c r="S567" s="14">
        <f t="shared" si="43"/>
        <v>42195.785289351858</v>
      </c>
      <c r="T567">
        <f t="shared" si="44"/>
        <v>2015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8275</v>
      </c>
      <c r="O568" t="s">
        <v>8276</v>
      </c>
      <c r="P568">
        <f t="shared" si="40"/>
        <v>0</v>
      </c>
      <c r="Q568">
        <f t="shared" si="41"/>
        <v>1</v>
      </c>
      <c r="R568" s="14">
        <f t="shared" si="42"/>
        <v>42535.68440972222</v>
      </c>
      <c r="S568" s="14">
        <f t="shared" si="43"/>
        <v>42565.68440972222</v>
      </c>
      <c r="T568">
        <f t="shared" si="44"/>
        <v>2016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8275</v>
      </c>
      <c r="O569" t="s">
        <v>8276</v>
      </c>
      <c r="P569">
        <f t="shared" si="40"/>
        <v>0</v>
      </c>
      <c r="Q569">
        <f t="shared" si="41"/>
        <v>0</v>
      </c>
      <c r="R569" s="14">
        <f t="shared" si="42"/>
        <v>41975.842523148152</v>
      </c>
      <c r="S569" s="14">
        <f t="shared" si="43"/>
        <v>42005.842523148152</v>
      </c>
      <c r="T569">
        <f t="shared" si="44"/>
        <v>2014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8275</v>
      </c>
      <c r="O570" t="s">
        <v>8276</v>
      </c>
      <c r="P570">
        <f t="shared" si="40"/>
        <v>1</v>
      </c>
      <c r="Q570">
        <f t="shared" si="41"/>
        <v>49</v>
      </c>
      <c r="R570" s="14">
        <f t="shared" si="42"/>
        <v>42348.9215625</v>
      </c>
      <c r="S570" s="14">
        <f t="shared" si="43"/>
        <v>42385.458333333328</v>
      </c>
      <c r="T570">
        <f t="shared" si="44"/>
        <v>2015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8275</v>
      </c>
      <c r="O571" t="s">
        <v>8276</v>
      </c>
      <c r="P571">
        <f t="shared" si="40"/>
        <v>1</v>
      </c>
      <c r="Q571">
        <f t="shared" si="41"/>
        <v>20</v>
      </c>
      <c r="R571" s="14">
        <f t="shared" si="42"/>
        <v>42340.847361111111</v>
      </c>
      <c r="S571" s="14">
        <f t="shared" si="43"/>
        <v>42370.847361111111</v>
      </c>
      <c r="T571">
        <f t="shared" si="44"/>
        <v>2015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8275</v>
      </c>
      <c r="O572" t="s">
        <v>8276</v>
      </c>
      <c r="P572">
        <f t="shared" si="40"/>
        <v>0</v>
      </c>
      <c r="Q572">
        <f t="shared" si="41"/>
        <v>142</v>
      </c>
      <c r="R572" s="14">
        <f t="shared" si="42"/>
        <v>42388.798252314817</v>
      </c>
      <c r="S572" s="14">
        <f t="shared" si="43"/>
        <v>42418.798252314817</v>
      </c>
      <c r="T572">
        <f t="shared" si="44"/>
        <v>2016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8275</v>
      </c>
      <c r="O573" t="s">
        <v>8276</v>
      </c>
      <c r="P573">
        <f t="shared" si="40"/>
        <v>0</v>
      </c>
      <c r="Q573">
        <f t="shared" si="41"/>
        <v>53</v>
      </c>
      <c r="R573" s="14">
        <f t="shared" si="42"/>
        <v>42192.816238425927</v>
      </c>
      <c r="S573" s="14">
        <f t="shared" si="43"/>
        <v>42212.165972222225</v>
      </c>
      <c r="T573">
        <f t="shared" si="44"/>
        <v>2015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8275</v>
      </c>
      <c r="O574" t="s">
        <v>8276</v>
      </c>
      <c r="P574">
        <f t="shared" si="40"/>
        <v>0</v>
      </c>
      <c r="Q574">
        <f t="shared" si="41"/>
        <v>0</v>
      </c>
      <c r="R574" s="14">
        <f t="shared" si="42"/>
        <v>42282.71629629629</v>
      </c>
      <c r="S574" s="14">
        <f t="shared" si="43"/>
        <v>42312.757962962962</v>
      </c>
      <c r="T574">
        <f t="shared" si="44"/>
        <v>2015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8275</v>
      </c>
      <c r="O575" t="s">
        <v>8276</v>
      </c>
      <c r="P575">
        <f t="shared" si="40"/>
        <v>0</v>
      </c>
      <c r="Q575">
        <f t="shared" si="41"/>
        <v>38.44</v>
      </c>
      <c r="R575" s="14">
        <f t="shared" si="42"/>
        <v>41963.050127314811</v>
      </c>
      <c r="S575" s="14">
        <f t="shared" si="43"/>
        <v>42022.05</v>
      </c>
      <c r="T575">
        <f t="shared" si="44"/>
        <v>2014</v>
      </c>
    </row>
    <row r="576" spans="1:20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8275</v>
      </c>
      <c r="O576" t="s">
        <v>8276</v>
      </c>
      <c r="P576">
        <f t="shared" si="40"/>
        <v>1</v>
      </c>
      <c r="Q576">
        <f t="shared" si="41"/>
        <v>20</v>
      </c>
      <c r="R576" s="14">
        <f t="shared" si="42"/>
        <v>42632.443368055552</v>
      </c>
      <c r="S576" s="14">
        <f t="shared" si="43"/>
        <v>42662.443368055552</v>
      </c>
      <c r="T576">
        <f t="shared" si="44"/>
        <v>2016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8275</v>
      </c>
      <c r="O577" t="s">
        <v>8276</v>
      </c>
      <c r="P577">
        <f t="shared" si="40"/>
        <v>0</v>
      </c>
      <c r="Q577">
        <f t="shared" si="41"/>
        <v>64.75</v>
      </c>
      <c r="R577" s="14">
        <f t="shared" si="42"/>
        <v>42138.692627314813</v>
      </c>
      <c r="S577" s="14">
        <f t="shared" si="43"/>
        <v>42168.692627314813</v>
      </c>
      <c r="T577">
        <f t="shared" si="44"/>
        <v>2015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8275</v>
      </c>
      <c r="O578" t="s">
        <v>8276</v>
      </c>
      <c r="P578">
        <f t="shared" si="40"/>
        <v>0</v>
      </c>
      <c r="Q578">
        <f t="shared" si="41"/>
        <v>1</v>
      </c>
      <c r="R578" s="14">
        <f t="shared" si="42"/>
        <v>42031.471666666665</v>
      </c>
      <c r="S578" s="14">
        <f t="shared" si="43"/>
        <v>42091.43</v>
      </c>
      <c r="T578">
        <f t="shared" si="44"/>
        <v>2015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8275</v>
      </c>
      <c r="O579" t="s">
        <v>8276</v>
      </c>
      <c r="P579">
        <f t="shared" ref="P579:P642" si="45">ROUND(E579/D579*100,0)</f>
        <v>0</v>
      </c>
      <c r="Q579">
        <f t="shared" ref="Q579:Q642" si="46">IFERROR(ROUND(E579/L579,2),0)</f>
        <v>10</v>
      </c>
      <c r="R579" s="14">
        <f t="shared" ref="R579:R642" si="47">(((J579/60)/60)/24)+DATE(1970,1,1)</f>
        <v>42450.589143518519</v>
      </c>
      <c r="S579" s="14">
        <f t="shared" ref="S579:S642" si="48">(((I579/60)/60)/24)+DATE(1970,1,1)</f>
        <v>42510.589143518519</v>
      </c>
      <c r="T579">
        <f t="shared" ref="T579:T642" si="49">YEAR(R579)</f>
        <v>2016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8275</v>
      </c>
      <c r="O580" t="s">
        <v>8276</v>
      </c>
      <c r="P580">
        <f t="shared" si="45"/>
        <v>0</v>
      </c>
      <c r="Q580">
        <f t="shared" si="46"/>
        <v>2</v>
      </c>
      <c r="R580" s="14">
        <f t="shared" si="47"/>
        <v>42230.578622685185</v>
      </c>
      <c r="S580" s="14">
        <f t="shared" si="48"/>
        <v>42254.578622685185</v>
      </c>
      <c r="T580">
        <f t="shared" si="49"/>
        <v>2015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8275</v>
      </c>
      <c r="O581" t="s">
        <v>8276</v>
      </c>
      <c r="P581">
        <f t="shared" si="45"/>
        <v>1</v>
      </c>
      <c r="Q581">
        <f t="shared" si="46"/>
        <v>35</v>
      </c>
      <c r="R581" s="14">
        <f t="shared" si="47"/>
        <v>41968.852118055554</v>
      </c>
      <c r="S581" s="14">
        <f t="shared" si="48"/>
        <v>41998.852118055554</v>
      </c>
      <c r="T581">
        <f t="shared" si="49"/>
        <v>2014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8275</v>
      </c>
      <c r="O582" t="s">
        <v>8276</v>
      </c>
      <c r="P582">
        <f t="shared" si="45"/>
        <v>0</v>
      </c>
      <c r="Q582">
        <f t="shared" si="46"/>
        <v>1</v>
      </c>
      <c r="R582" s="14">
        <f t="shared" si="47"/>
        <v>42605.908182870371</v>
      </c>
      <c r="S582" s="14">
        <f t="shared" si="48"/>
        <v>42635.908182870371</v>
      </c>
      <c r="T582">
        <f t="shared" si="49"/>
        <v>2016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8275</v>
      </c>
      <c r="O583" t="s">
        <v>8276</v>
      </c>
      <c r="P583">
        <f t="shared" si="45"/>
        <v>0</v>
      </c>
      <c r="Q583">
        <f t="shared" si="46"/>
        <v>0</v>
      </c>
      <c r="R583" s="14">
        <f t="shared" si="47"/>
        <v>42188.012777777782</v>
      </c>
      <c r="S583" s="14">
        <f t="shared" si="48"/>
        <v>42218.012777777782</v>
      </c>
      <c r="T583">
        <f t="shared" si="49"/>
        <v>2015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8275</v>
      </c>
      <c r="O584" t="s">
        <v>8276</v>
      </c>
      <c r="P584">
        <f t="shared" si="45"/>
        <v>0</v>
      </c>
      <c r="Q584">
        <f t="shared" si="46"/>
        <v>0</v>
      </c>
      <c r="R584" s="14">
        <f t="shared" si="47"/>
        <v>42055.739803240736</v>
      </c>
      <c r="S584" s="14">
        <f t="shared" si="48"/>
        <v>42078.75</v>
      </c>
      <c r="T584">
        <f t="shared" si="49"/>
        <v>2015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8275</v>
      </c>
      <c r="O585" t="s">
        <v>8276</v>
      </c>
      <c r="P585">
        <f t="shared" si="45"/>
        <v>0</v>
      </c>
      <c r="Q585">
        <f t="shared" si="46"/>
        <v>1</v>
      </c>
      <c r="R585" s="14">
        <f t="shared" si="47"/>
        <v>42052.93850694444</v>
      </c>
      <c r="S585" s="14">
        <f t="shared" si="48"/>
        <v>42082.896840277783</v>
      </c>
      <c r="T585">
        <f t="shared" si="49"/>
        <v>2015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8275</v>
      </c>
      <c r="O586" t="s">
        <v>8276</v>
      </c>
      <c r="P586">
        <f t="shared" si="45"/>
        <v>1</v>
      </c>
      <c r="Q586">
        <f t="shared" si="46"/>
        <v>5</v>
      </c>
      <c r="R586" s="14">
        <f t="shared" si="47"/>
        <v>42049.716620370367</v>
      </c>
      <c r="S586" s="14">
        <f t="shared" si="48"/>
        <v>42079.674953703703</v>
      </c>
      <c r="T586">
        <f t="shared" si="49"/>
        <v>2015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8275</v>
      </c>
      <c r="O587" t="s">
        <v>8276</v>
      </c>
      <c r="P587">
        <f t="shared" si="45"/>
        <v>0</v>
      </c>
      <c r="Q587">
        <f t="shared" si="46"/>
        <v>0</v>
      </c>
      <c r="R587" s="14">
        <f t="shared" si="47"/>
        <v>42283.3909375</v>
      </c>
      <c r="S587" s="14">
        <f t="shared" si="48"/>
        <v>42339</v>
      </c>
      <c r="T587">
        <f t="shared" si="49"/>
        <v>2015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8275</v>
      </c>
      <c r="O588" t="s">
        <v>8276</v>
      </c>
      <c r="P588">
        <f t="shared" si="45"/>
        <v>1</v>
      </c>
      <c r="Q588">
        <f t="shared" si="46"/>
        <v>14</v>
      </c>
      <c r="R588" s="14">
        <f t="shared" si="47"/>
        <v>42020.854247685187</v>
      </c>
      <c r="S588" s="14">
        <f t="shared" si="48"/>
        <v>42050.854247685187</v>
      </c>
      <c r="T588">
        <f t="shared" si="49"/>
        <v>2015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8275</v>
      </c>
      <c r="O589" t="s">
        <v>8276</v>
      </c>
      <c r="P589">
        <f t="shared" si="45"/>
        <v>9</v>
      </c>
      <c r="Q589">
        <f t="shared" si="46"/>
        <v>389.29</v>
      </c>
      <c r="R589" s="14">
        <f t="shared" si="47"/>
        <v>42080.757326388892</v>
      </c>
      <c r="S589" s="14">
        <f t="shared" si="48"/>
        <v>42110.757326388892</v>
      </c>
      <c r="T589">
        <f t="shared" si="49"/>
        <v>2015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8275</v>
      </c>
      <c r="O590" t="s">
        <v>8276</v>
      </c>
      <c r="P590">
        <f t="shared" si="45"/>
        <v>3</v>
      </c>
      <c r="Q590">
        <f t="shared" si="46"/>
        <v>150.5</v>
      </c>
      <c r="R590" s="14">
        <f t="shared" si="47"/>
        <v>42631.769513888896</v>
      </c>
      <c r="S590" s="14">
        <f t="shared" si="48"/>
        <v>42691.811180555553</v>
      </c>
      <c r="T590">
        <f t="shared" si="49"/>
        <v>2016</v>
      </c>
    </row>
    <row r="591" spans="1:20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8275</v>
      </c>
      <c r="O591" t="s">
        <v>8276</v>
      </c>
      <c r="P591">
        <f t="shared" si="45"/>
        <v>0</v>
      </c>
      <c r="Q591">
        <f t="shared" si="46"/>
        <v>1</v>
      </c>
      <c r="R591" s="14">
        <f t="shared" si="47"/>
        <v>42178.614571759259</v>
      </c>
      <c r="S591" s="14">
        <f t="shared" si="48"/>
        <v>42193.614571759259</v>
      </c>
      <c r="T591">
        <f t="shared" si="49"/>
        <v>2015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8275</v>
      </c>
      <c r="O592" t="s">
        <v>8276</v>
      </c>
      <c r="P592">
        <f t="shared" si="45"/>
        <v>4</v>
      </c>
      <c r="Q592">
        <f t="shared" si="46"/>
        <v>24.78</v>
      </c>
      <c r="R592" s="14">
        <f t="shared" si="47"/>
        <v>42377.554756944446</v>
      </c>
      <c r="S592" s="14">
        <f t="shared" si="48"/>
        <v>42408.542361111111</v>
      </c>
      <c r="T592">
        <f t="shared" si="49"/>
        <v>2016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8275</v>
      </c>
      <c r="O593" t="s">
        <v>8276</v>
      </c>
      <c r="P593">
        <f t="shared" si="45"/>
        <v>0</v>
      </c>
      <c r="Q593">
        <f t="shared" si="46"/>
        <v>30.5</v>
      </c>
      <c r="R593" s="14">
        <f t="shared" si="47"/>
        <v>42177.543171296296</v>
      </c>
      <c r="S593" s="14">
        <f t="shared" si="48"/>
        <v>42207.543171296296</v>
      </c>
      <c r="T593">
        <f t="shared" si="49"/>
        <v>2015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8275</v>
      </c>
      <c r="O594" t="s">
        <v>8276</v>
      </c>
      <c r="P594">
        <f t="shared" si="45"/>
        <v>3</v>
      </c>
      <c r="Q594">
        <f t="shared" si="46"/>
        <v>250</v>
      </c>
      <c r="R594" s="14">
        <f t="shared" si="47"/>
        <v>41946.232175925928</v>
      </c>
      <c r="S594" s="14">
        <f t="shared" si="48"/>
        <v>41976.232175925921</v>
      </c>
      <c r="T594">
        <f t="shared" si="49"/>
        <v>2014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8275</v>
      </c>
      <c r="O595" t="s">
        <v>8276</v>
      </c>
      <c r="P595">
        <f t="shared" si="45"/>
        <v>23</v>
      </c>
      <c r="Q595">
        <f t="shared" si="46"/>
        <v>16.43</v>
      </c>
      <c r="R595" s="14">
        <f t="shared" si="47"/>
        <v>42070.677604166667</v>
      </c>
      <c r="S595" s="14">
        <f t="shared" si="48"/>
        <v>42100.635937500003</v>
      </c>
      <c r="T595">
        <f t="shared" si="49"/>
        <v>2015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8275</v>
      </c>
      <c r="O596" t="s">
        <v>8276</v>
      </c>
      <c r="P596">
        <f t="shared" si="45"/>
        <v>0</v>
      </c>
      <c r="Q596">
        <f t="shared" si="46"/>
        <v>13</v>
      </c>
      <c r="R596" s="14">
        <f t="shared" si="47"/>
        <v>42446.780162037037</v>
      </c>
      <c r="S596" s="14">
        <f t="shared" si="48"/>
        <v>42476.780162037037</v>
      </c>
      <c r="T596">
        <f t="shared" si="49"/>
        <v>2016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8275</v>
      </c>
      <c r="O597" t="s">
        <v>8276</v>
      </c>
      <c r="P597">
        <f t="shared" si="45"/>
        <v>0</v>
      </c>
      <c r="Q597">
        <f t="shared" si="46"/>
        <v>53.25</v>
      </c>
      <c r="R597" s="14">
        <f t="shared" si="47"/>
        <v>42083.069884259254</v>
      </c>
      <c r="S597" s="14">
        <f t="shared" si="48"/>
        <v>42128.069884259254</v>
      </c>
      <c r="T597">
        <f t="shared" si="49"/>
        <v>2015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8275</v>
      </c>
      <c r="O598" t="s">
        <v>8276</v>
      </c>
      <c r="P598">
        <f t="shared" si="45"/>
        <v>0</v>
      </c>
      <c r="Q598">
        <f t="shared" si="46"/>
        <v>3</v>
      </c>
      <c r="R598" s="14">
        <f t="shared" si="47"/>
        <v>42646.896898148145</v>
      </c>
      <c r="S598" s="14">
        <f t="shared" si="48"/>
        <v>42676.896898148145</v>
      </c>
      <c r="T598">
        <f t="shared" si="49"/>
        <v>2016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8275</v>
      </c>
      <c r="O599" t="s">
        <v>8276</v>
      </c>
      <c r="P599">
        <f t="shared" si="45"/>
        <v>0</v>
      </c>
      <c r="Q599">
        <f t="shared" si="46"/>
        <v>10</v>
      </c>
      <c r="R599" s="14">
        <f t="shared" si="47"/>
        <v>42545.705266203702</v>
      </c>
      <c r="S599" s="14">
        <f t="shared" si="48"/>
        <v>42582.666666666672</v>
      </c>
      <c r="T599">
        <f t="shared" si="49"/>
        <v>2016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8275</v>
      </c>
      <c r="O600" t="s">
        <v>8276</v>
      </c>
      <c r="P600">
        <f t="shared" si="45"/>
        <v>34</v>
      </c>
      <c r="Q600">
        <f t="shared" si="46"/>
        <v>121.43</v>
      </c>
      <c r="R600" s="14">
        <f t="shared" si="47"/>
        <v>41948.00209490741</v>
      </c>
      <c r="S600" s="14">
        <f t="shared" si="48"/>
        <v>41978.00209490741</v>
      </c>
      <c r="T600">
        <f t="shared" si="49"/>
        <v>2014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8275</v>
      </c>
      <c r="O601" t="s">
        <v>8276</v>
      </c>
      <c r="P601">
        <f t="shared" si="45"/>
        <v>0</v>
      </c>
      <c r="Q601">
        <f t="shared" si="46"/>
        <v>15.5</v>
      </c>
      <c r="R601" s="14">
        <f t="shared" si="47"/>
        <v>42047.812523148154</v>
      </c>
      <c r="S601" s="14">
        <f t="shared" si="48"/>
        <v>42071.636111111111</v>
      </c>
      <c r="T601">
        <f t="shared" si="49"/>
        <v>2015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8275</v>
      </c>
      <c r="O602" t="s">
        <v>8276</v>
      </c>
      <c r="P602">
        <f t="shared" si="45"/>
        <v>2</v>
      </c>
      <c r="Q602">
        <f t="shared" si="46"/>
        <v>100</v>
      </c>
      <c r="R602" s="14">
        <f t="shared" si="47"/>
        <v>42073.798171296294</v>
      </c>
      <c r="S602" s="14">
        <f t="shared" si="48"/>
        <v>42133.798171296294</v>
      </c>
      <c r="T602">
        <f t="shared" si="49"/>
        <v>2015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8275</v>
      </c>
      <c r="O603" t="s">
        <v>8276</v>
      </c>
      <c r="P603">
        <f t="shared" si="45"/>
        <v>1</v>
      </c>
      <c r="Q603">
        <f t="shared" si="46"/>
        <v>23.33</v>
      </c>
      <c r="R603" s="14">
        <f t="shared" si="47"/>
        <v>41969.858090277776</v>
      </c>
      <c r="S603" s="14">
        <f t="shared" si="48"/>
        <v>41999.858090277776</v>
      </c>
      <c r="T603">
        <f t="shared" si="49"/>
        <v>2014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8275</v>
      </c>
      <c r="O604" t="s">
        <v>8276</v>
      </c>
      <c r="P604">
        <f t="shared" si="45"/>
        <v>0</v>
      </c>
      <c r="Q604">
        <f t="shared" si="46"/>
        <v>0</v>
      </c>
      <c r="R604" s="14">
        <f t="shared" si="47"/>
        <v>42143.79415509259</v>
      </c>
      <c r="S604" s="14">
        <f t="shared" si="48"/>
        <v>42173.79415509259</v>
      </c>
      <c r="T604">
        <f t="shared" si="49"/>
        <v>2015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8275</v>
      </c>
      <c r="O605" t="s">
        <v>8276</v>
      </c>
      <c r="P605">
        <f t="shared" si="45"/>
        <v>4</v>
      </c>
      <c r="Q605">
        <f t="shared" si="46"/>
        <v>45.39</v>
      </c>
      <c r="R605" s="14">
        <f t="shared" si="47"/>
        <v>41835.639155092591</v>
      </c>
      <c r="S605" s="14">
        <f t="shared" si="48"/>
        <v>41865.639155092591</v>
      </c>
      <c r="T605">
        <f t="shared" si="49"/>
        <v>2014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8275</v>
      </c>
      <c r="O606" t="s">
        <v>8276</v>
      </c>
      <c r="P606">
        <f t="shared" si="45"/>
        <v>0</v>
      </c>
      <c r="Q606">
        <f t="shared" si="46"/>
        <v>0</v>
      </c>
      <c r="R606" s="14">
        <f t="shared" si="47"/>
        <v>41849.035370370373</v>
      </c>
      <c r="S606" s="14">
        <f t="shared" si="48"/>
        <v>41879.035370370373</v>
      </c>
      <c r="T606">
        <f t="shared" si="49"/>
        <v>2014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8275</v>
      </c>
      <c r="O607" t="s">
        <v>8276</v>
      </c>
      <c r="P607">
        <f t="shared" si="45"/>
        <v>3</v>
      </c>
      <c r="Q607">
        <f t="shared" si="46"/>
        <v>16.38</v>
      </c>
      <c r="R607" s="14">
        <f t="shared" si="47"/>
        <v>42194.357731481476</v>
      </c>
      <c r="S607" s="14">
        <f t="shared" si="48"/>
        <v>42239.357731481476</v>
      </c>
      <c r="T607">
        <f t="shared" si="49"/>
        <v>2015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8275</v>
      </c>
      <c r="O608" t="s">
        <v>8276</v>
      </c>
      <c r="P608">
        <f t="shared" si="45"/>
        <v>0</v>
      </c>
      <c r="Q608">
        <f t="shared" si="46"/>
        <v>10</v>
      </c>
      <c r="R608" s="14">
        <f t="shared" si="47"/>
        <v>42102.650567129633</v>
      </c>
      <c r="S608" s="14">
        <f t="shared" si="48"/>
        <v>42148.625</v>
      </c>
      <c r="T608">
        <f t="shared" si="49"/>
        <v>2015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8275</v>
      </c>
      <c r="O609" t="s">
        <v>8276</v>
      </c>
      <c r="P609">
        <f t="shared" si="45"/>
        <v>0</v>
      </c>
      <c r="Q609">
        <f t="shared" si="46"/>
        <v>0</v>
      </c>
      <c r="R609" s="14">
        <f t="shared" si="47"/>
        <v>42300.825648148151</v>
      </c>
      <c r="S609" s="14">
        <f t="shared" si="48"/>
        <v>42330.867314814815</v>
      </c>
      <c r="T609">
        <f t="shared" si="49"/>
        <v>2015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8275</v>
      </c>
      <c r="O610" t="s">
        <v>8276</v>
      </c>
      <c r="P610">
        <f t="shared" si="45"/>
        <v>1</v>
      </c>
      <c r="Q610">
        <f t="shared" si="46"/>
        <v>292.2</v>
      </c>
      <c r="R610" s="14">
        <f t="shared" si="47"/>
        <v>42140.921064814815</v>
      </c>
      <c r="S610" s="14">
        <f t="shared" si="48"/>
        <v>42170.921064814815</v>
      </c>
      <c r="T610">
        <f t="shared" si="49"/>
        <v>2015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8275</v>
      </c>
      <c r="O611" t="s">
        <v>8276</v>
      </c>
      <c r="P611">
        <f t="shared" si="45"/>
        <v>1</v>
      </c>
      <c r="Q611">
        <f t="shared" si="46"/>
        <v>5</v>
      </c>
      <c r="R611" s="14">
        <f t="shared" si="47"/>
        <v>42307.034074074079</v>
      </c>
      <c r="S611" s="14">
        <f t="shared" si="48"/>
        <v>42337.075740740736</v>
      </c>
      <c r="T611">
        <f t="shared" si="49"/>
        <v>2015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8275</v>
      </c>
      <c r="O612" t="s">
        <v>8276</v>
      </c>
      <c r="P612">
        <f t="shared" si="45"/>
        <v>0</v>
      </c>
      <c r="Q612">
        <f t="shared" si="46"/>
        <v>0</v>
      </c>
      <c r="R612" s="14">
        <f t="shared" si="47"/>
        <v>42086.83085648148</v>
      </c>
      <c r="S612" s="14">
        <f t="shared" si="48"/>
        <v>42116.83085648148</v>
      </c>
      <c r="T612">
        <f t="shared" si="49"/>
        <v>2015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8275</v>
      </c>
      <c r="O613" t="s">
        <v>8276</v>
      </c>
      <c r="P613">
        <f t="shared" si="45"/>
        <v>0</v>
      </c>
      <c r="Q613">
        <f t="shared" si="46"/>
        <v>0</v>
      </c>
      <c r="R613" s="14">
        <f t="shared" si="47"/>
        <v>42328.560613425929</v>
      </c>
      <c r="S613" s="14">
        <f t="shared" si="48"/>
        <v>42388.560613425929</v>
      </c>
      <c r="T613">
        <f t="shared" si="49"/>
        <v>2015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8275</v>
      </c>
      <c r="O614" t="s">
        <v>8276</v>
      </c>
      <c r="P614">
        <f t="shared" si="45"/>
        <v>0</v>
      </c>
      <c r="Q614">
        <f t="shared" si="46"/>
        <v>0</v>
      </c>
      <c r="R614" s="14">
        <f t="shared" si="47"/>
        <v>42585.031782407401</v>
      </c>
      <c r="S614" s="14">
        <f t="shared" si="48"/>
        <v>42615.031782407401</v>
      </c>
      <c r="T614">
        <f t="shared" si="49"/>
        <v>2016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8275</v>
      </c>
      <c r="O615" t="s">
        <v>8276</v>
      </c>
      <c r="P615">
        <f t="shared" si="45"/>
        <v>21</v>
      </c>
      <c r="Q615">
        <f t="shared" si="46"/>
        <v>105.93</v>
      </c>
      <c r="R615" s="14">
        <f t="shared" si="47"/>
        <v>42247.496759259258</v>
      </c>
      <c r="S615" s="14">
        <f t="shared" si="48"/>
        <v>42278.207638888889</v>
      </c>
      <c r="T615">
        <f t="shared" si="49"/>
        <v>2015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8275</v>
      </c>
      <c r="O616" t="s">
        <v>8276</v>
      </c>
      <c r="P616">
        <f t="shared" si="45"/>
        <v>0</v>
      </c>
      <c r="Q616">
        <f t="shared" si="46"/>
        <v>0</v>
      </c>
      <c r="R616" s="14">
        <f t="shared" si="47"/>
        <v>42515.061805555553</v>
      </c>
      <c r="S616" s="14">
        <f t="shared" si="48"/>
        <v>42545.061805555553</v>
      </c>
      <c r="T616">
        <f t="shared" si="49"/>
        <v>2016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8275</v>
      </c>
      <c r="O617" t="s">
        <v>8276</v>
      </c>
      <c r="P617">
        <f t="shared" si="45"/>
        <v>0</v>
      </c>
      <c r="Q617">
        <f t="shared" si="46"/>
        <v>0</v>
      </c>
      <c r="R617" s="14">
        <f t="shared" si="47"/>
        <v>42242.122210648144</v>
      </c>
      <c r="S617" s="14">
        <f t="shared" si="48"/>
        <v>42272.122210648144</v>
      </c>
      <c r="T617">
        <f t="shared" si="49"/>
        <v>2015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8275</v>
      </c>
      <c r="O618" t="s">
        <v>8276</v>
      </c>
      <c r="P618">
        <f t="shared" si="45"/>
        <v>0</v>
      </c>
      <c r="Q618">
        <f t="shared" si="46"/>
        <v>0</v>
      </c>
      <c r="R618" s="14">
        <f t="shared" si="47"/>
        <v>42761.376238425932</v>
      </c>
      <c r="S618" s="14">
        <f t="shared" si="48"/>
        <v>42791.376238425932</v>
      </c>
      <c r="T618">
        <f t="shared" si="49"/>
        <v>2017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8275</v>
      </c>
      <c r="O619" t="s">
        <v>8276</v>
      </c>
      <c r="P619">
        <f t="shared" si="45"/>
        <v>3</v>
      </c>
      <c r="Q619">
        <f t="shared" si="46"/>
        <v>20</v>
      </c>
      <c r="R619" s="14">
        <f t="shared" si="47"/>
        <v>42087.343090277776</v>
      </c>
      <c r="S619" s="14">
        <f t="shared" si="48"/>
        <v>42132.343090277776</v>
      </c>
      <c r="T619">
        <f t="shared" si="49"/>
        <v>2015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8275</v>
      </c>
      <c r="O620" t="s">
        <v>8276</v>
      </c>
      <c r="P620">
        <f t="shared" si="45"/>
        <v>0</v>
      </c>
      <c r="Q620">
        <f t="shared" si="46"/>
        <v>0</v>
      </c>
      <c r="R620" s="14">
        <f t="shared" si="47"/>
        <v>42317.810219907406</v>
      </c>
      <c r="S620" s="14">
        <f t="shared" si="48"/>
        <v>42347.810219907406</v>
      </c>
      <c r="T620">
        <f t="shared" si="49"/>
        <v>2015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8275</v>
      </c>
      <c r="O621" t="s">
        <v>8276</v>
      </c>
      <c r="P621">
        <f t="shared" si="45"/>
        <v>0</v>
      </c>
      <c r="Q621">
        <f t="shared" si="46"/>
        <v>1</v>
      </c>
      <c r="R621" s="14">
        <f t="shared" si="47"/>
        <v>41908.650347222225</v>
      </c>
      <c r="S621" s="14">
        <f t="shared" si="48"/>
        <v>41968.692013888889</v>
      </c>
      <c r="T621">
        <f t="shared" si="49"/>
        <v>2014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8275</v>
      </c>
      <c r="O622" t="s">
        <v>8276</v>
      </c>
      <c r="P622">
        <f t="shared" si="45"/>
        <v>1</v>
      </c>
      <c r="Q622">
        <f t="shared" si="46"/>
        <v>300</v>
      </c>
      <c r="R622" s="14">
        <f t="shared" si="47"/>
        <v>41831.716874999998</v>
      </c>
      <c r="S622" s="14">
        <f t="shared" si="48"/>
        <v>41876.716874999998</v>
      </c>
      <c r="T622">
        <f t="shared" si="49"/>
        <v>2014</v>
      </c>
    </row>
    <row r="623" spans="1:20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8275</v>
      </c>
      <c r="O623" t="s">
        <v>8276</v>
      </c>
      <c r="P623">
        <f t="shared" si="45"/>
        <v>1</v>
      </c>
      <c r="Q623">
        <f t="shared" si="46"/>
        <v>87</v>
      </c>
      <c r="R623" s="14">
        <f t="shared" si="47"/>
        <v>42528.987696759257</v>
      </c>
      <c r="S623" s="14">
        <f t="shared" si="48"/>
        <v>42558.987696759257</v>
      </c>
      <c r="T623">
        <f t="shared" si="49"/>
        <v>2016</v>
      </c>
    </row>
    <row r="624" spans="1:20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8275</v>
      </c>
      <c r="O624" t="s">
        <v>8276</v>
      </c>
      <c r="P624">
        <f t="shared" si="45"/>
        <v>6</v>
      </c>
      <c r="Q624">
        <f t="shared" si="46"/>
        <v>37.89</v>
      </c>
      <c r="R624" s="14">
        <f t="shared" si="47"/>
        <v>42532.774745370371</v>
      </c>
      <c r="S624" s="14">
        <f t="shared" si="48"/>
        <v>42552.774745370371</v>
      </c>
      <c r="T624">
        <f t="shared" si="49"/>
        <v>2016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8275</v>
      </c>
      <c r="O625" t="s">
        <v>8276</v>
      </c>
      <c r="P625">
        <f t="shared" si="45"/>
        <v>0</v>
      </c>
      <c r="Q625">
        <f t="shared" si="46"/>
        <v>0</v>
      </c>
      <c r="R625" s="14">
        <f t="shared" si="47"/>
        <v>42122.009224537032</v>
      </c>
      <c r="S625" s="14">
        <f t="shared" si="48"/>
        <v>42152.009224537032</v>
      </c>
      <c r="T625">
        <f t="shared" si="49"/>
        <v>2015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8275</v>
      </c>
      <c r="O626" t="s">
        <v>8276</v>
      </c>
      <c r="P626">
        <f t="shared" si="45"/>
        <v>0</v>
      </c>
      <c r="Q626">
        <f t="shared" si="46"/>
        <v>0</v>
      </c>
      <c r="R626" s="14">
        <f t="shared" si="47"/>
        <v>42108.988900462966</v>
      </c>
      <c r="S626" s="14">
        <f t="shared" si="48"/>
        <v>42138.988900462966</v>
      </c>
      <c r="T626">
        <f t="shared" si="49"/>
        <v>2015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8275</v>
      </c>
      <c r="O627" t="s">
        <v>8276</v>
      </c>
      <c r="P627">
        <f t="shared" si="45"/>
        <v>0</v>
      </c>
      <c r="Q627">
        <f t="shared" si="46"/>
        <v>0</v>
      </c>
      <c r="R627" s="14">
        <f t="shared" si="47"/>
        <v>42790.895567129628</v>
      </c>
      <c r="S627" s="14">
        <f t="shared" si="48"/>
        <v>42820.853900462964</v>
      </c>
      <c r="T627">
        <f t="shared" si="49"/>
        <v>2017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8275</v>
      </c>
      <c r="O628" t="s">
        <v>8276</v>
      </c>
      <c r="P628">
        <f t="shared" si="45"/>
        <v>17</v>
      </c>
      <c r="Q628">
        <f t="shared" si="46"/>
        <v>111.41</v>
      </c>
      <c r="R628" s="14">
        <f t="shared" si="47"/>
        <v>42198.559479166666</v>
      </c>
      <c r="S628" s="14">
        <f t="shared" si="48"/>
        <v>42231.556944444441</v>
      </c>
      <c r="T628">
        <f t="shared" si="49"/>
        <v>2015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8275</v>
      </c>
      <c r="O629" t="s">
        <v>8276</v>
      </c>
      <c r="P629">
        <f t="shared" si="45"/>
        <v>0</v>
      </c>
      <c r="Q629">
        <f t="shared" si="46"/>
        <v>90</v>
      </c>
      <c r="R629" s="14">
        <f t="shared" si="47"/>
        <v>42384.306840277779</v>
      </c>
      <c r="S629" s="14">
        <f t="shared" si="48"/>
        <v>42443.958333333328</v>
      </c>
      <c r="T629">
        <f t="shared" si="49"/>
        <v>2016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8275</v>
      </c>
      <c r="O630" t="s">
        <v>8276</v>
      </c>
      <c r="P630">
        <f t="shared" si="45"/>
        <v>0</v>
      </c>
      <c r="Q630">
        <f t="shared" si="46"/>
        <v>0</v>
      </c>
      <c r="R630" s="14">
        <f t="shared" si="47"/>
        <v>41803.692789351851</v>
      </c>
      <c r="S630" s="14">
        <f t="shared" si="48"/>
        <v>41833.692789351851</v>
      </c>
      <c r="T630">
        <f t="shared" si="49"/>
        <v>2014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8275</v>
      </c>
      <c r="O631" t="s">
        <v>8276</v>
      </c>
      <c r="P631">
        <f t="shared" si="45"/>
        <v>0</v>
      </c>
      <c r="Q631">
        <f t="shared" si="46"/>
        <v>116.67</v>
      </c>
      <c r="R631" s="14">
        <f t="shared" si="47"/>
        <v>42474.637824074074</v>
      </c>
      <c r="S631" s="14">
        <f t="shared" si="48"/>
        <v>42504.637824074074</v>
      </c>
      <c r="T631">
        <f t="shared" si="49"/>
        <v>2016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8275</v>
      </c>
      <c r="O632" t="s">
        <v>8276</v>
      </c>
      <c r="P632">
        <f t="shared" si="45"/>
        <v>0</v>
      </c>
      <c r="Q632">
        <f t="shared" si="46"/>
        <v>10</v>
      </c>
      <c r="R632" s="14">
        <f t="shared" si="47"/>
        <v>42223.619456018518</v>
      </c>
      <c r="S632" s="14">
        <f t="shared" si="48"/>
        <v>42253.215277777781</v>
      </c>
      <c r="T632">
        <f t="shared" si="49"/>
        <v>2015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8275</v>
      </c>
      <c r="O633" t="s">
        <v>8276</v>
      </c>
      <c r="P633">
        <f t="shared" si="45"/>
        <v>1</v>
      </c>
      <c r="Q633">
        <f t="shared" si="46"/>
        <v>76.67</v>
      </c>
      <c r="R633" s="14">
        <f t="shared" si="47"/>
        <v>42489.772326388891</v>
      </c>
      <c r="S633" s="14">
        <f t="shared" si="48"/>
        <v>42518.772326388891</v>
      </c>
      <c r="T633">
        <f t="shared" si="49"/>
        <v>2016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8275</v>
      </c>
      <c r="O634" t="s">
        <v>8276</v>
      </c>
      <c r="P634">
        <f t="shared" si="45"/>
        <v>0</v>
      </c>
      <c r="Q634">
        <f t="shared" si="46"/>
        <v>0</v>
      </c>
      <c r="R634" s="14">
        <f t="shared" si="47"/>
        <v>42303.659317129626</v>
      </c>
      <c r="S634" s="14">
        <f t="shared" si="48"/>
        <v>42333.700983796298</v>
      </c>
      <c r="T634">
        <f t="shared" si="49"/>
        <v>2015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8275</v>
      </c>
      <c r="O635" t="s">
        <v>8276</v>
      </c>
      <c r="P635">
        <f t="shared" si="45"/>
        <v>12</v>
      </c>
      <c r="Q635">
        <f t="shared" si="46"/>
        <v>49.8</v>
      </c>
      <c r="R635" s="14">
        <f t="shared" si="47"/>
        <v>42507.29932870371</v>
      </c>
      <c r="S635" s="14">
        <f t="shared" si="48"/>
        <v>42538.958333333328</v>
      </c>
      <c r="T635">
        <f t="shared" si="49"/>
        <v>2016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8275</v>
      </c>
      <c r="O636" t="s">
        <v>8276</v>
      </c>
      <c r="P636">
        <f t="shared" si="45"/>
        <v>0</v>
      </c>
      <c r="Q636">
        <f t="shared" si="46"/>
        <v>1</v>
      </c>
      <c r="R636" s="14">
        <f t="shared" si="47"/>
        <v>42031.928576388891</v>
      </c>
      <c r="S636" s="14">
        <f t="shared" si="48"/>
        <v>42061.928576388891</v>
      </c>
      <c r="T636">
        <f t="shared" si="49"/>
        <v>2015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8275</v>
      </c>
      <c r="O637" t="s">
        <v>8276</v>
      </c>
      <c r="P637">
        <f t="shared" si="45"/>
        <v>0</v>
      </c>
      <c r="Q637">
        <f t="shared" si="46"/>
        <v>2</v>
      </c>
      <c r="R637" s="14">
        <f t="shared" si="47"/>
        <v>42076.092152777783</v>
      </c>
      <c r="S637" s="14">
        <f t="shared" si="48"/>
        <v>42106.092152777783</v>
      </c>
      <c r="T637">
        <f t="shared" si="49"/>
        <v>2015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8275</v>
      </c>
      <c r="O638" t="s">
        <v>8276</v>
      </c>
      <c r="P638">
        <f t="shared" si="45"/>
        <v>0</v>
      </c>
      <c r="Q638">
        <f t="shared" si="46"/>
        <v>4</v>
      </c>
      <c r="R638" s="14">
        <f t="shared" si="47"/>
        <v>42131.455439814818</v>
      </c>
      <c r="S638" s="14">
        <f t="shared" si="48"/>
        <v>42161.44930555555</v>
      </c>
      <c r="T638">
        <f t="shared" si="49"/>
        <v>2015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8275</v>
      </c>
      <c r="O639" t="s">
        <v>8276</v>
      </c>
      <c r="P639">
        <f t="shared" si="45"/>
        <v>0</v>
      </c>
      <c r="Q639">
        <f t="shared" si="46"/>
        <v>0</v>
      </c>
      <c r="R639" s="14">
        <f t="shared" si="47"/>
        <v>42762.962013888886</v>
      </c>
      <c r="S639" s="14">
        <f t="shared" si="48"/>
        <v>42791.961111111115</v>
      </c>
      <c r="T639">
        <f t="shared" si="49"/>
        <v>2017</v>
      </c>
    </row>
    <row r="640" spans="1:20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8275</v>
      </c>
      <c r="O640" t="s">
        <v>8276</v>
      </c>
      <c r="P640">
        <f t="shared" si="45"/>
        <v>0</v>
      </c>
      <c r="Q640">
        <f t="shared" si="46"/>
        <v>3</v>
      </c>
      <c r="R640" s="14">
        <f t="shared" si="47"/>
        <v>42759.593310185184</v>
      </c>
      <c r="S640" s="14">
        <f t="shared" si="48"/>
        <v>42819.55164351852</v>
      </c>
      <c r="T640">
        <f t="shared" si="49"/>
        <v>2017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8275</v>
      </c>
      <c r="O641" t="s">
        <v>8276</v>
      </c>
      <c r="P641">
        <f t="shared" si="45"/>
        <v>0</v>
      </c>
      <c r="Q641">
        <f t="shared" si="46"/>
        <v>1</v>
      </c>
      <c r="R641" s="14">
        <f t="shared" si="47"/>
        <v>41865.583275462966</v>
      </c>
      <c r="S641" s="14">
        <f t="shared" si="48"/>
        <v>41925.583275462966</v>
      </c>
      <c r="T641">
        <f t="shared" si="49"/>
        <v>2014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8275</v>
      </c>
      <c r="O642" t="s">
        <v>8277</v>
      </c>
      <c r="P642">
        <f t="shared" si="45"/>
        <v>144</v>
      </c>
      <c r="Q642">
        <f t="shared" si="46"/>
        <v>50.5</v>
      </c>
      <c r="R642" s="14">
        <f t="shared" si="47"/>
        <v>42683.420312500006</v>
      </c>
      <c r="S642" s="14">
        <f t="shared" si="48"/>
        <v>42698.958333333328</v>
      </c>
      <c r="T642">
        <f t="shared" si="49"/>
        <v>2016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8275</v>
      </c>
      <c r="O643" t="s">
        <v>8277</v>
      </c>
      <c r="P643">
        <f t="shared" ref="P643:P706" si="50">ROUND(E643/D643*100,0)</f>
        <v>119</v>
      </c>
      <c r="Q643">
        <f t="shared" ref="Q643:Q706" si="51">IFERROR(ROUND(E643/L643,2),0)</f>
        <v>151.32</v>
      </c>
      <c r="R643" s="14">
        <f t="shared" ref="R643:R706" si="52">(((J643/60)/60)/24)+DATE(1970,1,1)</f>
        <v>42199.57</v>
      </c>
      <c r="S643" s="14">
        <f t="shared" ref="S643:S706" si="53">(((I643/60)/60)/24)+DATE(1970,1,1)</f>
        <v>42229.57</v>
      </c>
      <c r="T643">
        <f t="shared" ref="T643:T706" si="54">YEAR(R643)</f>
        <v>2015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8275</v>
      </c>
      <c r="O644" t="s">
        <v>8277</v>
      </c>
      <c r="P644">
        <f t="shared" si="50"/>
        <v>1460</v>
      </c>
      <c r="Q644">
        <f t="shared" si="51"/>
        <v>134.36000000000001</v>
      </c>
      <c r="R644" s="14">
        <f t="shared" si="52"/>
        <v>42199.651319444441</v>
      </c>
      <c r="S644" s="14">
        <f t="shared" si="53"/>
        <v>42235.651319444441</v>
      </c>
      <c r="T644">
        <f t="shared" si="54"/>
        <v>2015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8275</v>
      </c>
      <c r="O645" t="s">
        <v>8277</v>
      </c>
      <c r="P645">
        <f t="shared" si="50"/>
        <v>106</v>
      </c>
      <c r="Q645">
        <f t="shared" si="51"/>
        <v>174.03</v>
      </c>
      <c r="R645" s="14">
        <f t="shared" si="52"/>
        <v>42100.642071759255</v>
      </c>
      <c r="S645" s="14">
        <f t="shared" si="53"/>
        <v>42155.642071759255</v>
      </c>
      <c r="T645">
        <f t="shared" si="54"/>
        <v>2015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8275</v>
      </c>
      <c r="O646" t="s">
        <v>8277</v>
      </c>
      <c r="P646">
        <f t="shared" si="50"/>
        <v>300</v>
      </c>
      <c r="Q646">
        <f t="shared" si="51"/>
        <v>73.489999999999995</v>
      </c>
      <c r="R646" s="14">
        <f t="shared" si="52"/>
        <v>41898.665960648148</v>
      </c>
      <c r="S646" s="14">
        <f t="shared" si="53"/>
        <v>41941.041666666664</v>
      </c>
      <c r="T646">
        <f t="shared" si="54"/>
        <v>2014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8275</v>
      </c>
      <c r="O647" t="s">
        <v>8277</v>
      </c>
      <c r="P647">
        <f t="shared" si="50"/>
        <v>279</v>
      </c>
      <c r="Q647">
        <f t="shared" si="51"/>
        <v>23.52</v>
      </c>
      <c r="R647" s="14">
        <f t="shared" si="52"/>
        <v>42564.026319444441</v>
      </c>
      <c r="S647" s="14">
        <f t="shared" si="53"/>
        <v>42594.026319444441</v>
      </c>
      <c r="T647">
        <f t="shared" si="54"/>
        <v>2016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8275</v>
      </c>
      <c r="O648" t="s">
        <v>8277</v>
      </c>
      <c r="P648">
        <f t="shared" si="50"/>
        <v>132</v>
      </c>
      <c r="Q648">
        <f t="shared" si="51"/>
        <v>39.07</v>
      </c>
      <c r="R648" s="14">
        <f t="shared" si="52"/>
        <v>41832.852627314816</v>
      </c>
      <c r="S648" s="14">
        <f t="shared" si="53"/>
        <v>41862.852627314816</v>
      </c>
      <c r="T648">
        <f t="shared" si="54"/>
        <v>2014</v>
      </c>
    </row>
    <row r="649" spans="1:20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8275</v>
      </c>
      <c r="O649" t="s">
        <v>8277</v>
      </c>
      <c r="P649">
        <f t="shared" si="50"/>
        <v>107</v>
      </c>
      <c r="Q649">
        <f t="shared" si="51"/>
        <v>125.94</v>
      </c>
      <c r="R649" s="14">
        <f t="shared" si="52"/>
        <v>42416.767928240741</v>
      </c>
      <c r="S649" s="14">
        <f t="shared" si="53"/>
        <v>42446.726261574076</v>
      </c>
      <c r="T649">
        <f t="shared" si="54"/>
        <v>2016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8275</v>
      </c>
      <c r="O650" t="s">
        <v>8277</v>
      </c>
      <c r="P650">
        <f t="shared" si="50"/>
        <v>127</v>
      </c>
      <c r="Q650">
        <f t="shared" si="51"/>
        <v>1644</v>
      </c>
      <c r="R650" s="14">
        <f t="shared" si="52"/>
        <v>41891.693379629629</v>
      </c>
      <c r="S650" s="14">
        <f t="shared" si="53"/>
        <v>41926.693379629629</v>
      </c>
      <c r="T650">
        <f t="shared" si="54"/>
        <v>2014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8275</v>
      </c>
      <c r="O651" t="s">
        <v>8277</v>
      </c>
      <c r="P651">
        <f t="shared" si="50"/>
        <v>140</v>
      </c>
      <c r="Q651">
        <f t="shared" si="51"/>
        <v>42.67</v>
      </c>
      <c r="R651" s="14">
        <f t="shared" si="52"/>
        <v>41877.912187499998</v>
      </c>
      <c r="S651" s="14">
        <f t="shared" si="53"/>
        <v>41898.912187499998</v>
      </c>
      <c r="T651">
        <f t="shared" si="54"/>
        <v>2014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8275</v>
      </c>
      <c r="O652" t="s">
        <v>8277</v>
      </c>
      <c r="P652">
        <f t="shared" si="50"/>
        <v>112</v>
      </c>
      <c r="Q652">
        <f t="shared" si="51"/>
        <v>35.130000000000003</v>
      </c>
      <c r="R652" s="14">
        <f t="shared" si="52"/>
        <v>41932.036851851852</v>
      </c>
      <c r="S652" s="14">
        <f t="shared" si="53"/>
        <v>41992.078518518523</v>
      </c>
      <c r="T652">
        <f t="shared" si="54"/>
        <v>2014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8275</v>
      </c>
      <c r="O653" t="s">
        <v>8277</v>
      </c>
      <c r="P653">
        <f t="shared" si="50"/>
        <v>101</v>
      </c>
      <c r="Q653">
        <f t="shared" si="51"/>
        <v>239.35</v>
      </c>
      <c r="R653" s="14">
        <f t="shared" si="52"/>
        <v>41956.017488425925</v>
      </c>
      <c r="S653" s="14">
        <f t="shared" si="53"/>
        <v>41986.017488425925</v>
      </c>
      <c r="T653">
        <f t="shared" si="54"/>
        <v>2014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8275</v>
      </c>
      <c r="O654" t="s">
        <v>8277</v>
      </c>
      <c r="P654">
        <f t="shared" si="50"/>
        <v>100</v>
      </c>
      <c r="Q654">
        <f t="shared" si="51"/>
        <v>107.64</v>
      </c>
      <c r="R654" s="14">
        <f t="shared" si="52"/>
        <v>42675.690393518518</v>
      </c>
      <c r="S654" s="14">
        <f t="shared" si="53"/>
        <v>42705.732060185182</v>
      </c>
      <c r="T654">
        <f t="shared" si="54"/>
        <v>2016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8275</v>
      </c>
      <c r="O655" t="s">
        <v>8277</v>
      </c>
      <c r="P655">
        <f t="shared" si="50"/>
        <v>141</v>
      </c>
      <c r="Q655">
        <f t="shared" si="51"/>
        <v>95.83</v>
      </c>
      <c r="R655" s="14">
        <f t="shared" si="52"/>
        <v>42199.618518518517</v>
      </c>
      <c r="S655" s="14">
        <f t="shared" si="53"/>
        <v>42236.618518518517</v>
      </c>
      <c r="T655">
        <f t="shared" si="54"/>
        <v>2015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8275</v>
      </c>
      <c r="O656" t="s">
        <v>8277</v>
      </c>
      <c r="P656">
        <f t="shared" si="50"/>
        <v>267</v>
      </c>
      <c r="Q656">
        <f t="shared" si="51"/>
        <v>31.66</v>
      </c>
      <c r="R656" s="14">
        <f t="shared" si="52"/>
        <v>42163.957326388889</v>
      </c>
      <c r="S656" s="14">
        <f t="shared" si="53"/>
        <v>42193.957326388889</v>
      </c>
      <c r="T656">
        <f t="shared" si="54"/>
        <v>2015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8275</v>
      </c>
      <c r="O657" t="s">
        <v>8277</v>
      </c>
      <c r="P657">
        <f t="shared" si="50"/>
        <v>147</v>
      </c>
      <c r="Q657">
        <f t="shared" si="51"/>
        <v>42.89</v>
      </c>
      <c r="R657" s="14">
        <f t="shared" si="52"/>
        <v>42045.957314814819</v>
      </c>
      <c r="S657" s="14">
        <f t="shared" si="53"/>
        <v>42075.915648148148</v>
      </c>
      <c r="T657">
        <f t="shared" si="54"/>
        <v>2015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8275</v>
      </c>
      <c r="O658" t="s">
        <v>8277</v>
      </c>
      <c r="P658">
        <f t="shared" si="50"/>
        <v>214</v>
      </c>
      <c r="Q658">
        <f t="shared" si="51"/>
        <v>122.74</v>
      </c>
      <c r="R658" s="14">
        <f t="shared" si="52"/>
        <v>42417.804618055554</v>
      </c>
      <c r="S658" s="14">
        <f t="shared" si="53"/>
        <v>42477.762951388882</v>
      </c>
      <c r="T658">
        <f t="shared" si="54"/>
        <v>2016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8275</v>
      </c>
      <c r="O659" t="s">
        <v>8277</v>
      </c>
      <c r="P659">
        <f t="shared" si="50"/>
        <v>126</v>
      </c>
      <c r="Q659">
        <f t="shared" si="51"/>
        <v>190.45</v>
      </c>
      <c r="R659" s="14">
        <f t="shared" si="52"/>
        <v>42331.84574074074</v>
      </c>
      <c r="S659" s="14">
        <f t="shared" si="53"/>
        <v>42361.84574074074</v>
      </c>
      <c r="T659">
        <f t="shared" si="54"/>
        <v>2015</v>
      </c>
    </row>
    <row r="660" spans="1:20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8275</v>
      </c>
      <c r="O660" t="s">
        <v>8277</v>
      </c>
      <c r="P660">
        <f t="shared" si="50"/>
        <v>104</v>
      </c>
      <c r="Q660">
        <f t="shared" si="51"/>
        <v>109.34</v>
      </c>
      <c r="R660" s="14">
        <f t="shared" si="52"/>
        <v>42179.160752314812</v>
      </c>
      <c r="S660" s="14">
        <f t="shared" si="53"/>
        <v>42211.75</v>
      </c>
      <c r="T660">
        <f t="shared" si="54"/>
        <v>2015</v>
      </c>
    </row>
    <row r="661" spans="1:20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8275</v>
      </c>
      <c r="O661" t="s">
        <v>8277</v>
      </c>
      <c r="P661">
        <f t="shared" si="50"/>
        <v>101</v>
      </c>
      <c r="Q661">
        <f t="shared" si="51"/>
        <v>143.66999999999999</v>
      </c>
      <c r="R661" s="14">
        <f t="shared" si="52"/>
        <v>42209.593692129631</v>
      </c>
      <c r="S661" s="14">
        <f t="shared" si="53"/>
        <v>42239.593692129631</v>
      </c>
      <c r="T661">
        <f t="shared" si="54"/>
        <v>2015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8275</v>
      </c>
      <c r="O662" t="s">
        <v>8277</v>
      </c>
      <c r="P662">
        <f t="shared" si="50"/>
        <v>3</v>
      </c>
      <c r="Q662">
        <f t="shared" si="51"/>
        <v>84.94</v>
      </c>
      <c r="R662" s="14">
        <f t="shared" si="52"/>
        <v>41922.741655092592</v>
      </c>
      <c r="S662" s="14">
        <f t="shared" si="53"/>
        <v>41952.783321759263</v>
      </c>
      <c r="T662">
        <f t="shared" si="54"/>
        <v>2014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8275</v>
      </c>
      <c r="O663" t="s">
        <v>8277</v>
      </c>
      <c r="P663">
        <f t="shared" si="50"/>
        <v>1</v>
      </c>
      <c r="Q663">
        <f t="shared" si="51"/>
        <v>10.56</v>
      </c>
      <c r="R663" s="14">
        <f t="shared" si="52"/>
        <v>42636.645358796297</v>
      </c>
      <c r="S663" s="14">
        <f t="shared" si="53"/>
        <v>42666.645358796297</v>
      </c>
      <c r="T663">
        <f t="shared" si="54"/>
        <v>2016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8275</v>
      </c>
      <c r="O664" t="s">
        <v>8277</v>
      </c>
      <c r="P664">
        <f t="shared" si="50"/>
        <v>0</v>
      </c>
      <c r="Q664">
        <f t="shared" si="51"/>
        <v>39</v>
      </c>
      <c r="R664" s="14">
        <f t="shared" si="52"/>
        <v>41990.438043981485</v>
      </c>
      <c r="S664" s="14">
        <f t="shared" si="53"/>
        <v>42020.438043981485</v>
      </c>
      <c r="T664">
        <f t="shared" si="54"/>
        <v>2014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8275</v>
      </c>
      <c r="O665" t="s">
        <v>8277</v>
      </c>
      <c r="P665">
        <f t="shared" si="50"/>
        <v>0</v>
      </c>
      <c r="Q665">
        <f t="shared" si="51"/>
        <v>100</v>
      </c>
      <c r="R665" s="14">
        <f t="shared" si="52"/>
        <v>42173.843240740738</v>
      </c>
      <c r="S665" s="14">
        <f t="shared" si="53"/>
        <v>42203.843240740738</v>
      </c>
      <c r="T665">
        <f t="shared" si="54"/>
        <v>2015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8275</v>
      </c>
      <c r="O666" t="s">
        <v>8277</v>
      </c>
      <c r="P666">
        <f t="shared" si="50"/>
        <v>8</v>
      </c>
      <c r="Q666">
        <f t="shared" si="51"/>
        <v>31.17</v>
      </c>
      <c r="R666" s="14">
        <f t="shared" si="52"/>
        <v>42077.666377314818</v>
      </c>
      <c r="S666" s="14">
        <f t="shared" si="53"/>
        <v>42107.666377314818</v>
      </c>
      <c r="T666">
        <f t="shared" si="54"/>
        <v>2015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8275</v>
      </c>
      <c r="O667" t="s">
        <v>8277</v>
      </c>
      <c r="P667">
        <f t="shared" si="50"/>
        <v>19</v>
      </c>
      <c r="Q667">
        <f t="shared" si="51"/>
        <v>155.33000000000001</v>
      </c>
      <c r="R667" s="14">
        <f t="shared" si="52"/>
        <v>42688.711354166662</v>
      </c>
      <c r="S667" s="14">
        <f t="shared" si="53"/>
        <v>42748.711354166662</v>
      </c>
      <c r="T667">
        <f t="shared" si="54"/>
        <v>2016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8275</v>
      </c>
      <c r="O668" t="s">
        <v>8277</v>
      </c>
      <c r="P668">
        <f t="shared" si="50"/>
        <v>0</v>
      </c>
      <c r="Q668">
        <f t="shared" si="51"/>
        <v>2</v>
      </c>
      <c r="R668" s="14">
        <f t="shared" si="52"/>
        <v>41838.832152777781</v>
      </c>
      <c r="S668" s="14">
        <f t="shared" si="53"/>
        <v>41868.832152777781</v>
      </c>
      <c r="T668">
        <f t="shared" si="54"/>
        <v>2014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8275</v>
      </c>
      <c r="O669" t="s">
        <v>8277</v>
      </c>
      <c r="P669">
        <f t="shared" si="50"/>
        <v>10</v>
      </c>
      <c r="Q669">
        <f t="shared" si="51"/>
        <v>178.93</v>
      </c>
      <c r="R669" s="14">
        <f t="shared" si="52"/>
        <v>42632.373414351852</v>
      </c>
      <c r="S669" s="14">
        <f t="shared" si="53"/>
        <v>42672.373414351852</v>
      </c>
      <c r="T669">
        <f t="shared" si="54"/>
        <v>2016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8275</v>
      </c>
      <c r="O670" t="s">
        <v>8277</v>
      </c>
      <c r="P670">
        <f t="shared" si="50"/>
        <v>5</v>
      </c>
      <c r="Q670">
        <f t="shared" si="51"/>
        <v>27.36</v>
      </c>
      <c r="R670" s="14">
        <f t="shared" si="52"/>
        <v>42090.831273148149</v>
      </c>
      <c r="S670" s="14">
        <f t="shared" si="53"/>
        <v>42135.831273148149</v>
      </c>
      <c r="T670">
        <f t="shared" si="54"/>
        <v>2015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8275</v>
      </c>
      <c r="O671" t="s">
        <v>8277</v>
      </c>
      <c r="P671">
        <f t="shared" si="50"/>
        <v>22</v>
      </c>
      <c r="Q671">
        <f t="shared" si="51"/>
        <v>1536.25</v>
      </c>
      <c r="R671" s="14">
        <f t="shared" si="52"/>
        <v>42527.625671296293</v>
      </c>
      <c r="S671" s="14">
        <f t="shared" si="53"/>
        <v>42557.625671296293</v>
      </c>
      <c r="T671">
        <f t="shared" si="54"/>
        <v>2016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8275</v>
      </c>
      <c r="O672" t="s">
        <v>8277</v>
      </c>
      <c r="P672">
        <f t="shared" si="50"/>
        <v>29</v>
      </c>
      <c r="Q672">
        <f t="shared" si="51"/>
        <v>85</v>
      </c>
      <c r="R672" s="14">
        <f t="shared" si="52"/>
        <v>42506.709722222222</v>
      </c>
      <c r="S672" s="14">
        <f t="shared" si="53"/>
        <v>42540.340277777781</v>
      </c>
      <c r="T672">
        <f t="shared" si="54"/>
        <v>2016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8275</v>
      </c>
      <c r="O673" t="s">
        <v>8277</v>
      </c>
      <c r="P673">
        <f t="shared" si="50"/>
        <v>39</v>
      </c>
      <c r="Q673">
        <f t="shared" si="51"/>
        <v>788.53</v>
      </c>
      <c r="R673" s="14">
        <f t="shared" si="52"/>
        <v>41984.692731481482</v>
      </c>
      <c r="S673" s="14">
        <f t="shared" si="53"/>
        <v>42018.166666666672</v>
      </c>
      <c r="T673">
        <f t="shared" si="54"/>
        <v>2014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8275</v>
      </c>
      <c r="O674" t="s">
        <v>8277</v>
      </c>
      <c r="P674">
        <f t="shared" si="50"/>
        <v>22</v>
      </c>
      <c r="Q674">
        <f t="shared" si="51"/>
        <v>50.3</v>
      </c>
      <c r="R674" s="14">
        <f t="shared" si="52"/>
        <v>41974.219490740739</v>
      </c>
      <c r="S674" s="14">
        <f t="shared" si="53"/>
        <v>42005.207638888889</v>
      </c>
      <c r="T674">
        <f t="shared" si="54"/>
        <v>2014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8275</v>
      </c>
      <c r="O675" t="s">
        <v>8277</v>
      </c>
      <c r="P675">
        <f t="shared" si="50"/>
        <v>0</v>
      </c>
      <c r="Q675">
        <f t="shared" si="51"/>
        <v>68.33</v>
      </c>
      <c r="R675" s="14">
        <f t="shared" si="52"/>
        <v>41838.840474537035</v>
      </c>
      <c r="S675" s="14">
        <f t="shared" si="53"/>
        <v>41883.840474537035</v>
      </c>
      <c r="T675">
        <f t="shared" si="54"/>
        <v>2014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8275</v>
      </c>
      <c r="O676" t="s">
        <v>8277</v>
      </c>
      <c r="P676">
        <f t="shared" si="50"/>
        <v>0</v>
      </c>
      <c r="Q676">
        <f t="shared" si="51"/>
        <v>7.5</v>
      </c>
      <c r="R676" s="14">
        <f t="shared" si="52"/>
        <v>41803.116053240738</v>
      </c>
      <c r="S676" s="14">
        <f t="shared" si="53"/>
        <v>41863.116053240738</v>
      </c>
      <c r="T676">
        <f t="shared" si="54"/>
        <v>2014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8275</v>
      </c>
      <c r="O677" t="s">
        <v>8277</v>
      </c>
      <c r="P677">
        <f t="shared" si="50"/>
        <v>15</v>
      </c>
      <c r="Q677">
        <f t="shared" si="51"/>
        <v>34.270000000000003</v>
      </c>
      <c r="R677" s="14">
        <f t="shared" si="52"/>
        <v>41975.930601851855</v>
      </c>
      <c r="S677" s="14">
        <f t="shared" si="53"/>
        <v>42005.290972222225</v>
      </c>
      <c r="T677">
        <f t="shared" si="54"/>
        <v>2014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8275</v>
      </c>
      <c r="O678" t="s">
        <v>8277</v>
      </c>
      <c r="P678">
        <f t="shared" si="50"/>
        <v>1</v>
      </c>
      <c r="Q678">
        <f t="shared" si="51"/>
        <v>61.29</v>
      </c>
      <c r="R678" s="14">
        <f t="shared" si="52"/>
        <v>42012.768298611118</v>
      </c>
      <c r="S678" s="14">
        <f t="shared" si="53"/>
        <v>42042.768298611118</v>
      </c>
      <c r="T678">
        <f t="shared" si="54"/>
        <v>2015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8275</v>
      </c>
      <c r="O679" t="s">
        <v>8277</v>
      </c>
      <c r="P679">
        <f t="shared" si="50"/>
        <v>26</v>
      </c>
      <c r="Q679">
        <f t="shared" si="51"/>
        <v>133.25</v>
      </c>
      <c r="R679" s="14">
        <f t="shared" si="52"/>
        <v>42504.403877314813</v>
      </c>
      <c r="S679" s="14">
        <f t="shared" si="53"/>
        <v>42549.403877314813</v>
      </c>
      <c r="T679">
        <f t="shared" si="54"/>
        <v>2016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8275</v>
      </c>
      <c r="O680" t="s">
        <v>8277</v>
      </c>
      <c r="P680">
        <f t="shared" si="50"/>
        <v>4</v>
      </c>
      <c r="Q680">
        <f t="shared" si="51"/>
        <v>65.180000000000007</v>
      </c>
      <c r="R680" s="14">
        <f t="shared" si="52"/>
        <v>42481.376597222217</v>
      </c>
      <c r="S680" s="14">
        <f t="shared" si="53"/>
        <v>42511.376597222217</v>
      </c>
      <c r="T680">
        <f t="shared" si="54"/>
        <v>2016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8275</v>
      </c>
      <c r="O681" t="s">
        <v>8277</v>
      </c>
      <c r="P681">
        <f t="shared" si="50"/>
        <v>15</v>
      </c>
      <c r="Q681">
        <f t="shared" si="51"/>
        <v>93.9</v>
      </c>
      <c r="R681" s="14">
        <f t="shared" si="52"/>
        <v>42556.695706018523</v>
      </c>
      <c r="S681" s="14">
        <f t="shared" si="53"/>
        <v>42616.695706018523</v>
      </c>
      <c r="T681">
        <f t="shared" si="54"/>
        <v>2016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8275</v>
      </c>
      <c r="O682" t="s">
        <v>8277</v>
      </c>
      <c r="P682">
        <f t="shared" si="50"/>
        <v>26</v>
      </c>
      <c r="Q682">
        <f t="shared" si="51"/>
        <v>150.65</v>
      </c>
      <c r="R682" s="14">
        <f t="shared" si="52"/>
        <v>41864.501516203702</v>
      </c>
      <c r="S682" s="14">
        <f t="shared" si="53"/>
        <v>41899.501516203702</v>
      </c>
      <c r="T682">
        <f t="shared" si="54"/>
        <v>2014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8275</v>
      </c>
      <c r="O683" t="s">
        <v>8277</v>
      </c>
      <c r="P683">
        <f t="shared" si="50"/>
        <v>0</v>
      </c>
      <c r="Q683">
        <f t="shared" si="51"/>
        <v>1</v>
      </c>
      <c r="R683" s="14">
        <f t="shared" si="52"/>
        <v>42639.805601851855</v>
      </c>
      <c r="S683" s="14">
        <f t="shared" si="53"/>
        <v>42669.805601851855</v>
      </c>
      <c r="T683">
        <f t="shared" si="54"/>
        <v>2016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8275</v>
      </c>
      <c r="O684" t="s">
        <v>8277</v>
      </c>
      <c r="P684">
        <f t="shared" si="50"/>
        <v>0</v>
      </c>
      <c r="Q684">
        <f t="shared" si="51"/>
        <v>13.25</v>
      </c>
      <c r="R684" s="14">
        <f t="shared" si="52"/>
        <v>42778.765300925923</v>
      </c>
      <c r="S684" s="14">
        <f t="shared" si="53"/>
        <v>42808.723634259266</v>
      </c>
      <c r="T684">
        <f t="shared" si="54"/>
        <v>2017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8275</v>
      </c>
      <c r="O685" t="s">
        <v>8277</v>
      </c>
      <c r="P685">
        <f t="shared" si="50"/>
        <v>1</v>
      </c>
      <c r="Q685">
        <f t="shared" si="51"/>
        <v>99.33</v>
      </c>
      <c r="R685" s="14">
        <f t="shared" si="52"/>
        <v>42634.900046296301</v>
      </c>
      <c r="S685" s="14">
        <f t="shared" si="53"/>
        <v>42674.900046296301</v>
      </c>
      <c r="T685">
        <f t="shared" si="54"/>
        <v>2016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8275</v>
      </c>
      <c r="O686" t="s">
        <v>8277</v>
      </c>
      <c r="P686">
        <f t="shared" si="50"/>
        <v>7</v>
      </c>
      <c r="Q686">
        <f t="shared" si="51"/>
        <v>177.39</v>
      </c>
      <c r="R686" s="14">
        <f t="shared" si="52"/>
        <v>41809.473275462966</v>
      </c>
      <c r="S686" s="14">
        <f t="shared" si="53"/>
        <v>41845.125</v>
      </c>
      <c r="T686">
        <f t="shared" si="54"/>
        <v>2014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8275</v>
      </c>
      <c r="O687" t="s">
        <v>8277</v>
      </c>
      <c r="P687">
        <f t="shared" si="50"/>
        <v>28</v>
      </c>
      <c r="Q687">
        <f t="shared" si="51"/>
        <v>55.3</v>
      </c>
      <c r="R687" s="14">
        <f t="shared" si="52"/>
        <v>41971.866574074069</v>
      </c>
      <c r="S687" s="14">
        <f t="shared" si="53"/>
        <v>42016.866574074069</v>
      </c>
      <c r="T687">
        <f t="shared" si="54"/>
        <v>2014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8275</v>
      </c>
      <c r="O688" t="s">
        <v>8277</v>
      </c>
      <c r="P688">
        <f t="shared" si="50"/>
        <v>0</v>
      </c>
      <c r="Q688">
        <f t="shared" si="51"/>
        <v>0</v>
      </c>
      <c r="R688" s="14">
        <f t="shared" si="52"/>
        <v>42189.673263888893</v>
      </c>
      <c r="S688" s="14">
        <f t="shared" si="53"/>
        <v>42219.673263888893</v>
      </c>
      <c r="T688">
        <f t="shared" si="54"/>
        <v>2015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8275</v>
      </c>
      <c r="O689" t="s">
        <v>8277</v>
      </c>
      <c r="P689">
        <f t="shared" si="50"/>
        <v>4</v>
      </c>
      <c r="Q689">
        <f t="shared" si="51"/>
        <v>591.66999999999996</v>
      </c>
      <c r="R689" s="14">
        <f t="shared" si="52"/>
        <v>42711.750613425931</v>
      </c>
      <c r="S689" s="14">
        <f t="shared" si="53"/>
        <v>42771.750613425931</v>
      </c>
      <c r="T689">
        <f t="shared" si="54"/>
        <v>2016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8275</v>
      </c>
      <c r="O690" t="s">
        <v>8277</v>
      </c>
      <c r="P690">
        <f t="shared" si="50"/>
        <v>73</v>
      </c>
      <c r="Q690">
        <f t="shared" si="51"/>
        <v>405.5</v>
      </c>
      <c r="R690" s="14">
        <f t="shared" si="52"/>
        <v>42262.104780092588</v>
      </c>
      <c r="S690" s="14">
        <f t="shared" si="53"/>
        <v>42292.104780092588</v>
      </c>
      <c r="T690">
        <f t="shared" si="54"/>
        <v>2015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8275</v>
      </c>
      <c r="O691" t="s">
        <v>8277</v>
      </c>
      <c r="P691">
        <f t="shared" si="50"/>
        <v>58</v>
      </c>
      <c r="Q691">
        <f t="shared" si="51"/>
        <v>343.15</v>
      </c>
      <c r="R691" s="14">
        <f t="shared" si="52"/>
        <v>42675.66778935185</v>
      </c>
      <c r="S691" s="14">
        <f t="shared" si="53"/>
        <v>42712.207638888889</v>
      </c>
      <c r="T691">
        <f t="shared" si="54"/>
        <v>2016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8275</v>
      </c>
      <c r="O692" t="s">
        <v>8277</v>
      </c>
      <c r="P692">
        <f t="shared" si="50"/>
        <v>12</v>
      </c>
      <c r="Q692">
        <f t="shared" si="51"/>
        <v>72.59</v>
      </c>
      <c r="R692" s="14">
        <f t="shared" si="52"/>
        <v>42579.634733796294</v>
      </c>
      <c r="S692" s="14">
        <f t="shared" si="53"/>
        <v>42622.25</v>
      </c>
      <c r="T692">
        <f t="shared" si="54"/>
        <v>2016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8275</v>
      </c>
      <c r="O693" t="s">
        <v>8277</v>
      </c>
      <c r="P693">
        <f t="shared" si="50"/>
        <v>1</v>
      </c>
      <c r="Q693">
        <f t="shared" si="51"/>
        <v>26</v>
      </c>
      <c r="R693" s="14">
        <f t="shared" si="52"/>
        <v>42158.028310185182</v>
      </c>
      <c r="S693" s="14">
        <f t="shared" si="53"/>
        <v>42186.028310185182</v>
      </c>
      <c r="T693">
        <f t="shared" si="54"/>
        <v>2015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8275</v>
      </c>
      <c r="O694" t="s">
        <v>8277</v>
      </c>
      <c r="P694">
        <f t="shared" si="50"/>
        <v>7</v>
      </c>
      <c r="Q694">
        <f t="shared" si="51"/>
        <v>6.5</v>
      </c>
      <c r="R694" s="14">
        <f t="shared" si="52"/>
        <v>42696.37572916667</v>
      </c>
      <c r="S694" s="14">
        <f t="shared" si="53"/>
        <v>42726.37572916667</v>
      </c>
      <c r="T694">
        <f t="shared" si="54"/>
        <v>2016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8275</v>
      </c>
      <c r="O695" t="s">
        <v>8277</v>
      </c>
      <c r="P695">
        <f t="shared" si="50"/>
        <v>35</v>
      </c>
      <c r="Q695">
        <f t="shared" si="51"/>
        <v>119.39</v>
      </c>
      <c r="R695" s="14">
        <f t="shared" si="52"/>
        <v>42094.808182870373</v>
      </c>
      <c r="S695" s="14">
        <f t="shared" si="53"/>
        <v>42124.808182870373</v>
      </c>
      <c r="T695">
        <f t="shared" si="54"/>
        <v>2015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8275</v>
      </c>
      <c r="O696" t="s">
        <v>8277</v>
      </c>
      <c r="P696">
        <f t="shared" si="50"/>
        <v>0</v>
      </c>
      <c r="Q696">
        <f t="shared" si="51"/>
        <v>84.29</v>
      </c>
      <c r="R696" s="14">
        <f t="shared" si="52"/>
        <v>42737.663877314815</v>
      </c>
      <c r="S696" s="14">
        <f t="shared" si="53"/>
        <v>42767.663877314815</v>
      </c>
      <c r="T696">
        <f t="shared" si="54"/>
        <v>2017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8275</v>
      </c>
      <c r="O697" t="s">
        <v>8277</v>
      </c>
      <c r="P697">
        <f t="shared" si="50"/>
        <v>1</v>
      </c>
      <c r="Q697">
        <f t="shared" si="51"/>
        <v>90.86</v>
      </c>
      <c r="R697" s="14">
        <f t="shared" si="52"/>
        <v>41913.521064814813</v>
      </c>
      <c r="S697" s="14">
        <f t="shared" si="53"/>
        <v>41943.521064814813</v>
      </c>
      <c r="T697">
        <f t="shared" si="54"/>
        <v>2014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8275</v>
      </c>
      <c r="O698" t="s">
        <v>8277</v>
      </c>
      <c r="P698">
        <f t="shared" si="50"/>
        <v>0</v>
      </c>
      <c r="Q698">
        <f t="shared" si="51"/>
        <v>1</v>
      </c>
      <c r="R698" s="14">
        <f t="shared" si="52"/>
        <v>41815.927106481482</v>
      </c>
      <c r="S698" s="14">
        <f t="shared" si="53"/>
        <v>41845.927106481482</v>
      </c>
      <c r="T698">
        <f t="shared" si="54"/>
        <v>2014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8275</v>
      </c>
      <c r="O699" t="s">
        <v>8277</v>
      </c>
      <c r="P699">
        <f t="shared" si="50"/>
        <v>46</v>
      </c>
      <c r="Q699">
        <f t="shared" si="51"/>
        <v>20.34</v>
      </c>
      <c r="R699" s="14">
        <f t="shared" si="52"/>
        <v>42388.523020833338</v>
      </c>
      <c r="S699" s="14">
        <f t="shared" si="53"/>
        <v>42403.523020833338</v>
      </c>
      <c r="T699">
        <f t="shared" si="54"/>
        <v>2016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8275</v>
      </c>
      <c r="O700" t="s">
        <v>8277</v>
      </c>
      <c r="P700">
        <f t="shared" si="50"/>
        <v>15</v>
      </c>
      <c r="Q700">
        <f t="shared" si="51"/>
        <v>530.69000000000005</v>
      </c>
      <c r="R700" s="14">
        <f t="shared" si="52"/>
        <v>41866.931076388886</v>
      </c>
      <c r="S700" s="14">
        <f t="shared" si="53"/>
        <v>41900.083333333336</v>
      </c>
      <c r="T700">
        <f t="shared" si="54"/>
        <v>2014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8275</v>
      </c>
      <c r="O701" t="s">
        <v>8277</v>
      </c>
      <c r="P701">
        <f t="shared" si="50"/>
        <v>82</v>
      </c>
      <c r="Q701">
        <f t="shared" si="51"/>
        <v>120.39</v>
      </c>
      <c r="R701" s="14">
        <f t="shared" si="52"/>
        <v>41563.485509259262</v>
      </c>
      <c r="S701" s="14">
        <f t="shared" si="53"/>
        <v>41600.666666666664</v>
      </c>
      <c r="T701">
        <f t="shared" si="54"/>
        <v>2013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8275</v>
      </c>
      <c r="O702" t="s">
        <v>8277</v>
      </c>
      <c r="P702">
        <f t="shared" si="50"/>
        <v>3</v>
      </c>
      <c r="Q702">
        <f t="shared" si="51"/>
        <v>13</v>
      </c>
      <c r="R702" s="14">
        <f t="shared" si="52"/>
        <v>42715.688437500001</v>
      </c>
      <c r="S702" s="14">
        <f t="shared" si="53"/>
        <v>42745.688437500001</v>
      </c>
      <c r="T702">
        <f t="shared" si="54"/>
        <v>2016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8275</v>
      </c>
      <c r="O703" t="s">
        <v>8277</v>
      </c>
      <c r="P703">
        <f t="shared" si="50"/>
        <v>27</v>
      </c>
      <c r="Q703">
        <f t="shared" si="51"/>
        <v>291.33</v>
      </c>
      <c r="R703" s="14">
        <f t="shared" si="52"/>
        <v>41813.662962962961</v>
      </c>
      <c r="S703" s="14">
        <f t="shared" si="53"/>
        <v>41843.662962962961</v>
      </c>
      <c r="T703">
        <f t="shared" si="54"/>
        <v>2014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8275</v>
      </c>
      <c r="O704" t="s">
        <v>8277</v>
      </c>
      <c r="P704">
        <f t="shared" si="50"/>
        <v>31</v>
      </c>
      <c r="Q704">
        <f t="shared" si="51"/>
        <v>124.92</v>
      </c>
      <c r="R704" s="14">
        <f t="shared" si="52"/>
        <v>42668.726701388892</v>
      </c>
      <c r="S704" s="14">
        <f t="shared" si="53"/>
        <v>42698.768368055549</v>
      </c>
      <c r="T704">
        <f t="shared" si="54"/>
        <v>2016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8275</v>
      </c>
      <c r="O705" t="s">
        <v>8277</v>
      </c>
      <c r="P705">
        <f t="shared" si="50"/>
        <v>6</v>
      </c>
      <c r="Q705">
        <f t="shared" si="51"/>
        <v>119.57</v>
      </c>
      <c r="R705" s="14">
        <f t="shared" si="52"/>
        <v>42711.950798611113</v>
      </c>
      <c r="S705" s="14">
        <f t="shared" si="53"/>
        <v>42766.98055555555</v>
      </c>
      <c r="T705">
        <f t="shared" si="54"/>
        <v>2016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8275</v>
      </c>
      <c r="O706" t="s">
        <v>8277</v>
      </c>
      <c r="P706">
        <f t="shared" si="50"/>
        <v>1</v>
      </c>
      <c r="Q706">
        <f t="shared" si="51"/>
        <v>120.25</v>
      </c>
      <c r="R706" s="14">
        <f t="shared" si="52"/>
        <v>42726.192916666667</v>
      </c>
      <c r="S706" s="14">
        <f t="shared" si="53"/>
        <v>42786.192916666667</v>
      </c>
      <c r="T706">
        <f t="shared" si="54"/>
        <v>2016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8275</v>
      </c>
      <c r="O707" t="s">
        <v>8277</v>
      </c>
      <c r="P707">
        <f t="shared" ref="P707:P770" si="55">ROUND(E707/D707*100,0)</f>
        <v>1</v>
      </c>
      <c r="Q707">
        <f t="shared" ref="Q707:Q770" si="56">IFERROR(ROUND(E707/L707,2),0)</f>
        <v>195.4</v>
      </c>
      <c r="R707" s="14">
        <f t="shared" ref="R707:R770" si="57">(((J707/60)/60)/24)+DATE(1970,1,1)</f>
        <v>42726.491643518515</v>
      </c>
      <c r="S707" s="14">
        <f t="shared" ref="S707:S770" si="58">(((I707/60)/60)/24)+DATE(1970,1,1)</f>
        <v>42756.491643518515</v>
      </c>
      <c r="T707">
        <f t="shared" ref="T707:T770" si="59">YEAR(R707)</f>
        <v>2016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8275</v>
      </c>
      <c r="O708" t="s">
        <v>8277</v>
      </c>
      <c r="P708">
        <f t="shared" si="55"/>
        <v>0</v>
      </c>
      <c r="Q708">
        <f t="shared" si="56"/>
        <v>0</v>
      </c>
      <c r="R708" s="14">
        <f t="shared" si="57"/>
        <v>42676.995173611111</v>
      </c>
      <c r="S708" s="14">
        <f t="shared" si="58"/>
        <v>42718.777083333334</v>
      </c>
      <c r="T708">
        <f t="shared" si="59"/>
        <v>2016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8275</v>
      </c>
      <c r="O709" t="s">
        <v>8277</v>
      </c>
      <c r="P709">
        <f t="shared" si="55"/>
        <v>79</v>
      </c>
      <c r="Q709">
        <f t="shared" si="56"/>
        <v>117.7</v>
      </c>
      <c r="R709" s="14">
        <f t="shared" si="57"/>
        <v>42696.663506944446</v>
      </c>
      <c r="S709" s="14">
        <f t="shared" si="58"/>
        <v>42736.663506944446</v>
      </c>
      <c r="T709">
        <f t="shared" si="59"/>
        <v>2016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8275</v>
      </c>
      <c r="O710" t="s">
        <v>8277</v>
      </c>
      <c r="P710">
        <f t="shared" si="55"/>
        <v>22</v>
      </c>
      <c r="Q710">
        <f t="shared" si="56"/>
        <v>23.95</v>
      </c>
      <c r="R710" s="14">
        <f t="shared" si="57"/>
        <v>41835.581018518518</v>
      </c>
      <c r="S710" s="14">
        <f t="shared" si="58"/>
        <v>41895.581018518518</v>
      </c>
      <c r="T710">
        <f t="shared" si="59"/>
        <v>2014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8275</v>
      </c>
      <c r="O711" t="s">
        <v>8277</v>
      </c>
      <c r="P711">
        <f t="shared" si="55"/>
        <v>0</v>
      </c>
      <c r="Q711">
        <f t="shared" si="56"/>
        <v>30.5</v>
      </c>
      <c r="R711" s="14">
        <f t="shared" si="57"/>
        <v>41948.041192129633</v>
      </c>
      <c r="S711" s="14">
        <f t="shared" si="58"/>
        <v>41978.041192129633</v>
      </c>
      <c r="T711">
        <f t="shared" si="59"/>
        <v>2014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8275</v>
      </c>
      <c r="O712" t="s">
        <v>8277</v>
      </c>
      <c r="P712">
        <f t="shared" si="55"/>
        <v>0</v>
      </c>
      <c r="Q712">
        <f t="shared" si="56"/>
        <v>0</v>
      </c>
      <c r="R712" s="14">
        <f t="shared" si="57"/>
        <v>41837.984976851854</v>
      </c>
      <c r="S712" s="14">
        <f t="shared" si="58"/>
        <v>41871.030555555553</v>
      </c>
      <c r="T712">
        <f t="shared" si="59"/>
        <v>2014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8275</v>
      </c>
      <c r="O713" t="s">
        <v>8277</v>
      </c>
      <c r="P713">
        <f t="shared" si="55"/>
        <v>34</v>
      </c>
      <c r="Q713">
        <f t="shared" si="56"/>
        <v>99.97</v>
      </c>
      <c r="R713" s="14">
        <f t="shared" si="57"/>
        <v>42678.459120370375</v>
      </c>
      <c r="S713" s="14">
        <f t="shared" si="58"/>
        <v>42718.500787037032</v>
      </c>
      <c r="T713">
        <f t="shared" si="59"/>
        <v>2016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8275</v>
      </c>
      <c r="O714" t="s">
        <v>8277</v>
      </c>
      <c r="P714">
        <f t="shared" si="55"/>
        <v>0</v>
      </c>
      <c r="Q714">
        <f t="shared" si="56"/>
        <v>26.25</v>
      </c>
      <c r="R714" s="14">
        <f t="shared" si="57"/>
        <v>42384.680925925932</v>
      </c>
      <c r="S714" s="14">
        <f t="shared" si="58"/>
        <v>42414.680925925932</v>
      </c>
      <c r="T714">
        <f t="shared" si="59"/>
        <v>2016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8275</v>
      </c>
      <c r="O715" t="s">
        <v>8277</v>
      </c>
      <c r="P715">
        <f t="shared" si="55"/>
        <v>1</v>
      </c>
      <c r="Q715">
        <f t="shared" si="56"/>
        <v>199</v>
      </c>
      <c r="R715" s="14">
        <f t="shared" si="57"/>
        <v>42496.529305555552</v>
      </c>
      <c r="S715" s="14">
        <f t="shared" si="58"/>
        <v>42526.529305555552</v>
      </c>
      <c r="T715">
        <f t="shared" si="59"/>
        <v>2016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8275</v>
      </c>
      <c r="O716" t="s">
        <v>8277</v>
      </c>
      <c r="P716">
        <f t="shared" si="55"/>
        <v>15</v>
      </c>
      <c r="Q716">
        <f t="shared" si="56"/>
        <v>80.319999999999993</v>
      </c>
      <c r="R716" s="14">
        <f t="shared" si="57"/>
        <v>42734.787986111114</v>
      </c>
      <c r="S716" s="14">
        <f t="shared" si="58"/>
        <v>42794.787986111114</v>
      </c>
      <c r="T716">
        <f t="shared" si="59"/>
        <v>2016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8275</v>
      </c>
      <c r="O717" t="s">
        <v>8277</v>
      </c>
      <c r="P717">
        <f t="shared" si="55"/>
        <v>5</v>
      </c>
      <c r="Q717">
        <f t="shared" si="56"/>
        <v>115.75</v>
      </c>
      <c r="R717" s="14">
        <f t="shared" si="57"/>
        <v>42273.090740740736</v>
      </c>
      <c r="S717" s="14">
        <f t="shared" si="58"/>
        <v>42313.132407407407</v>
      </c>
      <c r="T717">
        <f t="shared" si="59"/>
        <v>2015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8275</v>
      </c>
      <c r="O718" t="s">
        <v>8277</v>
      </c>
      <c r="P718">
        <f t="shared" si="55"/>
        <v>10</v>
      </c>
      <c r="Q718">
        <f t="shared" si="56"/>
        <v>44.69</v>
      </c>
      <c r="R718" s="14">
        <f t="shared" si="57"/>
        <v>41940.658645833333</v>
      </c>
      <c r="S718" s="14">
        <f t="shared" si="58"/>
        <v>41974</v>
      </c>
      <c r="T718">
        <f t="shared" si="59"/>
        <v>2014</v>
      </c>
    </row>
    <row r="719" spans="1:20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8275</v>
      </c>
      <c r="O719" t="s">
        <v>8277</v>
      </c>
      <c r="P719">
        <f t="shared" si="55"/>
        <v>0</v>
      </c>
      <c r="Q719">
        <f t="shared" si="56"/>
        <v>76.25</v>
      </c>
      <c r="R719" s="14">
        <f t="shared" si="57"/>
        <v>41857.854189814818</v>
      </c>
      <c r="S719" s="14">
        <f t="shared" si="58"/>
        <v>41887.854189814818</v>
      </c>
      <c r="T719">
        <f t="shared" si="59"/>
        <v>2014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8275</v>
      </c>
      <c r="O720" t="s">
        <v>8277</v>
      </c>
      <c r="P720">
        <f t="shared" si="55"/>
        <v>1</v>
      </c>
      <c r="Q720">
        <f t="shared" si="56"/>
        <v>22.5</v>
      </c>
      <c r="R720" s="14">
        <f t="shared" si="57"/>
        <v>42752.845451388886</v>
      </c>
      <c r="S720" s="14">
        <f t="shared" si="58"/>
        <v>42784.249305555553</v>
      </c>
      <c r="T720">
        <f t="shared" si="59"/>
        <v>2017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8275</v>
      </c>
      <c r="O721" t="s">
        <v>8277</v>
      </c>
      <c r="P721">
        <f t="shared" si="55"/>
        <v>1</v>
      </c>
      <c r="Q721">
        <f t="shared" si="56"/>
        <v>19.399999999999999</v>
      </c>
      <c r="R721" s="14">
        <f t="shared" si="57"/>
        <v>42409.040231481486</v>
      </c>
      <c r="S721" s="14">
        <f t="shared" si="58"/>
        <v>42423.040231481486</v>
      </c>
      <c r="T721">
        <f t="shared" si="59"/>
        <v>2016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8278</v>
      </c>
      <c r="O722" t="s">
        <v>8279</v>
      </c>
      <c r="P722">
        <f t="shared" si="55"/>
        <v>144</v>
      </c>
      <c r="Q722">
        <f t="shared" si="56"/>
        <v>66.709999999999994</v>
      </c>
      <c r="R722" s="14">
        <f t="shared" si="57"/>
        <v>40909.649201388893</v>
      </c>
      <c r="S722" s="14">
        <f t="shared" si="58"/>
        <v>40937.649201388893</v>
      </c>
      <c r="T722">
        <f t="shared" si="59"/>
        <v>2012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8278</v>
      </c>
      <c r="O723" t="s">
        <v>8279</v>
      </c>
      <c r="P723">
        <f t="shared" si="55"/>
        <v>122</v>
      </c>
      <c r="Q723">
        <f t="shared" si="56"/>
        <v>84.14</v>
      </c>
      <c r="R723" s="14">
        <f t="shared" si="57"/>
        <v>41807.571840277778</v>
      </c>
      <c r="S723" s="14">
        <f t="shared" si="58"/>
        <v>41852.571840277778</v>
      </c>
      <c r="T723">
        <f t="shared" si="59"/>
        <v>2014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8278</v>
      </c>
      <c r="O724" t="s">
        <v>8279</v>
      </c>
      <c r="P724">
        <f t="shared" si="55"/>
        <v>132</v>
      </c>
      <c r="Q724">
        <f t="shared" si="56"/>
        <v>215.73</v>
      </c>
      <c r="R724" s="14">
        <f t="shared" si="57"/>
        <v>40977.805300925924</v>
      </c>
      <c r="S724" s="14">
        <f t="shared" si="58"/>
        <v>41007.76363425926</v>
      </c>
      <c r="T724">
        <f t="shared" si="59"/>
        <v>2012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8278</v>
      </c>
      <c r="O725" t="s">
        <v>8279</v>
      </c>
      <c r="P725">
        <f t="shared" si="55"/>
        <v>109</v>
      </c>
      <c r="Q725">
        <f t="shared" si="56"/>
        <v>54.69</v>
      </c>
      <c r="R725" s="14">
        <f t="shared" si="57"/>
        <v>42184.816539351858</v>
      </c>
      <c r="S725" s="14">
        <f t="shared" si="58"/>
        <v>42215.165972222225</v>
      </c>
      <c r="T725">
        <f t="shared" si="59"/>
        <v>2015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8278</v>
      </c>
      <c r="O726" t="s">
        <v>8279</v>
      </c>
      <c r="P726">
        <f t="shared" si="55"/>
        <v>105</v>
      </c>
      <c r="Q726">
        <f t="shared" si="56"/>
        <v>51.63</v>
      </c>
      <c r="R726" s="14">
        <f t="shared" si="57"/>
        <v>40694.638460648144</v>
      </c>
      <c r="S726" s="14">
        <f t="shared" si="58"/>
        <v>40724.638460648144</v>
      </c>
      <c r="T726">
        <f t="shared" si="59"/>
        <v>2011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8278</v>
      </c>
      <c r="O727" t="s">
        <v>8279</v>
      </c>
      <c r="P727">
        <f t="shared" si="55"/>
        <v>100</v>
      </c>
      <c r="Q727">
        <f t="shared" si="56"/>
        <v>143.36000000000001</v>
      </c>
      <c r="R727" s="14">
        <f t="shared" si="57"/>
        <v>42321.626296296294</v>
      </c>
      <c r="S727" s="14">
        <f t="shared" si="58"/>
        <v>42351.626296296294</v>
      </c>
      <c r="T727">
        <f t="shared" si="59"/>
        <v>2015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8278</v>
      </c>
      <c r="O728" t="s">
        <v>8279</v>
      </c>
      <c r="P728">
        <f t="shared" si="55"/>
        <v>101</v>
      </c>
      <c r="Q728">
        <f t="shared" si="56"/>
        <v>72.430000000000007</v>
      </c>
      <c r="R728" s="14">
        <f t="shared" si="57"/>
        <v>41346.042673611111</v>
      </c>
      <c r="S728" s="14">
        <f t="shared" si="58"/>
        <v>41376.042673611111</v>
      </c>
      <c r="T728">
        <f t="shared" si="59"/>
        <v>2013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8278</v>
      </c>
      <c r="O729" t="s">
        <v>8279</v>
      </c>
      <c r="P729">
        <f t="shared" si="55"/>
        <v>156</v>
      </c>
      <c r="Q729">
        <f t="shared" si="56"/>
        <v>36.53</v>
      </c>
      <c r="R729" s="14">
        <f t="shared" si="57"/>
        <v>41247.020243055551</v>
      </c>
      <c r="S729" s="14">
        <f t="shared" si="58"/>
        <v>41288.888888888891</v>
      </c>
      <c r="T729">
        <f t="shared" si="59"/>
        <v>2012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8278</v>
      </c>
      <c r="O730" t="s">
        <v>8279</v>
      </c>
      <c r="P730">
        <f t="shared" si="55"/>
        <v>106</v>
      </c>
      <c r="Q730">
        <f t="shared" si="56"/>
        <v>60.9</v>
      </c>
      <c r="R730" s="14">
        <f t="shared" si="57"/>
        <v>40731.837465277778</v>
      </c>
      <c r="S730" s="14">
        <f t="shared" si="58"/>
        <v>40776.837465277778</v>
      </c>
      <c r="T730">
        <f t="shared" si="59"/>
        <v>2011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8278</v>
      </c>
      <c r="O731" t="s">
        <v>8279</v>
      </c>
      <c r="P731">
        <f t="shared" si="55"/>
        <v>131</v>
      </c>
      <c r="Q731">
        <f t="shared" si="56"/>
        <v>43.55</v>
      </c>
      <c r="R731" s="14">
        <f t="shared" si="57"/>
        <v>41111.185891203706</v>
      </c>
      <c r="S731" s="14">
        <f t="shared" si="58"/>
        <v>41171.185891203706</v>
      </c>
      <c r="T731">
        <f t="shared" si="59"/>
        <v>2012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8278</v>
      </c>
      <c r="O732" t="s">
        <v>8279</v>
      </c>
      <c r="P732">
        <f t="shared" si="55"/>
        <v>132</v>
      </c>
      <c r="Q732">
        <f t="shared" si="56"/>
        <v>99.77</v>
      </c>
      <c r="R732" s="14">
        <f t="shared" si="57"/>
        <v>40854.745266203703</v>
      </c>
      <c r="S732" s="14">
        <f t="shared" si="58"/>
        <v>40884.745266203703</v>
      </c>
      <c r="T732">
        <f t="shared" si="59"/>
        <v>2011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8278</v>
      </c>
      <c r="O733" t="s">
        <v>8279</v>
      </c>
      <c r="P733">
        <f t="shared" si="55"/>
        <v>126</v>
      </c>
      <c r="Q733">
        <f t="shared" si="56"/>
        <v>88.73</v>
      </c>
      <c r="R733" s="14">
        <f t="shared" si="57"/>
        <v>40879.795682870368</v>
      </c>
      <c r="S733" s="14">
        <f t="shared" si="58"/>
        <v>40930.25</v>
      </c>
      <c r="T733">
        <f t="shared" si="59"/>
        <v>2011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8278</v>
      </c>
      <c r="O734" t="s">
        <v>8279</v>
      </c>
      <c r="P734">
        <f t="shared" si="55"/>
        <v>160</v>
      </c>
      <c r="Q734">
        <f t="shared" si="56"/>
        <v>4.92</v>
      </c>
      <c r="R734" s="14">
        <f t="shared" si="57"/>
        <v>41486.424317129626</v>
      </c>
      <c r="S734" s="14">
        <f t="shared" si="58"/>
        <v>41546.424317129626</v>
      </c>
      <c r="T734">
        <f t="shared" si="59"/>
        <v>2013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8278</v>
      </c>
      <c r="O735" t="s">
        <v>8279</v>
      </c>
      <c r="P735">
        <f t="shared" si="55"/>
        <v>120</v>
      </c>
      <c r="Q735">
        <f t="shared" si="56"/>
        <v>17.82</v>
      </c>
      <c r="R735" s="14">
        <f t="shared" si="57"/>
        <v>41598.420046296298</v>
      </c>
      <c r="S735" s="14">
        <f t="shared" si="58"/>
        <v>41628.420046296298</v>
      </c>
      <c r="T735">
        <f t="shared" si="59"/>
        <v>2013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8278</v>
      </c>
      <c r="O736" t="s">
        <v>8279</v>
      </c>
      <c r="P736">
        <f t="shared" si="55"/>
        <v>126</v>
      </c>
      <c r="Q736">
        <f t="shared" si="56"/>
        <v>187.19</v>
      </c>
      <c r="R736" s="14">
        <f t="shared" si="57"/>
        <v>42102.164583333331</v>
      </c>
      <c r="S736" s="14">
        <f t="shared" si="58"/>
        <v>42133.208333333328</v>
      </c>
      <c r="T736">
        <f t="shared" si="59"/>
        <v>2015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8278</v>
      </c>
      <c r="O737" t="s">
        <v>8279</v>
      </c>
      <c r="P737">
        <f t="shared" si="55"/>
        <v>114</v>
      </c>
      <c r="Q737">
        <f t="shared" si="56"/>
        <v>234.81</v>
      </c>
      <c r="R737" s="14">
        <f t="shared" si="57"/>
        <v>41946.029467592591</v>
      </c>
      <c r="S737" s="14">
        <f t="shared" si="58"/>
        <v>41977.027083333334</v>
      </c>
      <c r="T737">
        <f t="shared" si="59"/>
        <v>2014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8278</v>
      </c>
      <c r="O738" t="s">
        <v>8279</v>
      </c>
      <c r="P738">
        <f t="shared" si="55"/>
        <v>315</v>
      </c>
      <c r="Q738">
        <f t="shared" si="56"/>
        <v>105.05</v>
      </c>
      <c r="R738" s="14">
        <f t="shared" si="57"/>
        <v>41579.734259259261</v>
      </c>
      <c r="S738" s="14">
        <f t="shared" si="58"/>
        <v>41599.207638888889</v>
      </c>
      <c r="T738">
        <f t="shared" si="59"/>
        <v>2013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8278</v>
      </c>
      <c r="O739" t="s">
        <v>8279</v>
      </c>
      <c r="P739">
        <f t="shared" si="55"/>
        <v>122</v>
      </c>
      <c r="Q739">
        <f t="shared" si="56"/>
        <v>56.67</v>
      </c>
      <c r="R739" s="14">
        <f t="shared" si="57"/>
        <v>41667.275312500002</v>
      </c>
      <c r="S739" s="14">
        <f t="shared" si="58"/>
        <v>41684.833333333336</v>
      </c>
      <c r="T739">
        <f t="shared" si="59"/>
        <v>2014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8278</v>
      </c>
      <c r="O740" t="s">
        <v>8279</v>
      </c>
      <c r="P740">
        <f t="shared" si="55"/>
        <v>107</v>
      </c>
      <c r="Q740">
        <f t="shared" si="56"/>
        <v>39.049999999999997</v>
      </c>
      <c r="R740" s="14">
        <f t="shared" si="57"/>
        <v>41943.604097222218</v>
      </c>
      <c r="S740" s="14">
        <f t="shared" si="58"/>
        <v>41974.207638888889</v>
      </c>
      <c r="T740">
        <f t="shared" si="59"/>
        <v>2014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8278</v>
      </c>
      <c r="O741" t="s">
        <v>8279</v>
      </c>
      <c r="P741">
        <f t="shared" si="55"/>
        <v>158</v>
      </c>
      <c r="Q741">
        <f t="shared" si="56"/>
        <v>68.349999999999994</v>
      </c>
      <c r="R741" s="14">
        <f t="shared" si="57"/>
        <v>41829.502650462964</v>
      </c>
      <c r="S741" s="14">
        <f t="shared" si="58"/>
        <v>41862.502650462964</v>
      </c>
      <c r="T741">
        <f t="shared" si="59"/>
        <v>2014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8278</v>
      </c>
      <c r="O742" t="s">
        <v>8279</v>
      </c>
      <c r="P742">
        <f t="shared" si="55"/>
        <v>107</v>
      </c>
      <c r="Q742">
        <f t="shared" si="56"/>
        <v>169.58</v>
      </c>
      <c r="R742" s="14">
        <f t="shared" si="57"/>
        <v>42162.146782407406</v>
      </c>
      <c r="S742" s="14">
        <f t="shared" si="58"/>
        <v>42176.146782407406</v>
      </c>
      <c r="T742">
        <f t="shared" si="59"/>
        <v>2015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8278</v>
      </c>
      <c r="O743" t="s">
        <v>8279</v>
      </c>
      <c r="P743">
        <f t="shared" si="55"/>
        <v>102</v>
      </c>
      <c r="Q743">
        <f t="shared" si="56"/>
        <v>141.41999999999999</v>
      </c>
      <c r="R743" s="14">
        <f t="shared" si="57"/>
        <v>41401.648217592592</v>
      </c>
      <c r="S743" s="14">
        <f t="shared" si="58"/>
        <v>41436.648217592592</v>
      </c>
      <c r="T743">
        <f t="shared" si="59"/>
        <v>2013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8278</v>
      </c>
      <c r="O744" t="s">
        <v>8279</v>
      </c>
      <c r="P744">
        <f t="shared" si="55"/>
        <v>111</v>
      </c>
      <c r="Q744">
        <f t="shared" si="56"/>
        <v>67.39</v>
      </c>
      <c r="R744" s="14">
        <f t="shared" si="57"/>
        <v>41689.917962962965</v>
      </c>
      <c r="S744" s="14">
        <f t="shared" si="58"/>
        <v>41719.876296296294</v>
      </c>
      <c r="T744">
        <f t="shared" si="59"/>
        <v>2014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8278</v>
      </c>
      <c r="O745" t="s">
        <v>8279</v>
      </c>
      <c r="P745">
        <f t="shared" si="55"/>
        <v>148</v>
      </c>
      <c r="Q745">
        <f t="shared" si="56"/>
        <v>54.27</v>
      </c>
      <c r="R745" s="14">
        <f t="shared" si="57"/>
        <v>40990.709317129629</v>
      </c>
      <c r="S745" s="14">
        <f t="shared" si="58"/>
        <v>41015.875</v>
      </c>
      <c r="T745">
        <f t="shared" si="59"/>
        <v>2012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8278</v>
      </c>
      <c r="O746" t="s">
        <v>8279</v>
      </c>
      <c r="P746">
        <f t="shared" si="55"/>
        <v>102</v>
      </c>
      <c r="Q746">
        <f t="shared" si="56"/>
        <v>82.52</v>
      </c>
      <c r="R746" s="14">
        <f t="shared" si="57"/>
        <v>41226.95721064815</v>
      </c>
      <c r="S746" s="14">
        <f t="shared" si="58"/>
        <v>41256.95721064815</v>
      </c>
      <c r="T746">
        <f t="shared" si="59"/>
        <v>2012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8278</v>
      </c>
      <c r="O747" t="s">
        <v>8279</v>
      </c>
      <c r="P747">
        <f t="shared" si="55"/>
        <v>179</v>
      </c>
      <c r="Q747">
        <f t="shared" si="56"/>
        <v>53.73</v>
      </c>
      <c r="R747" s="14">
        <f t="shared" si="57"/>
        <v>41367.572280092594</v>
      </c>
      <c r="S747" s="14">
        <f t="shared" si="58"/>
        <v>41397.572280092594</v>
      </c>
      <c r="T747">
        <f t="shared" si="59"/>
        <v>2013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8278</v>
      </c>
      <c r="O748" t="s">
        <v>8279</v>
      </c>
      <c r="P748">
        <f t="shared" si="55"/>
        <v>111</v>
      </c>
      <c r="Q748">
        <f t="shared" si="56"/>
        <v>34.21</v>
      </c>
      <c r="R748" s="14">
        <f t="shared" si="57"/>
        <v>41157.042928240742</v>
      </c>
      <c r="S748" s="14">
        <f t="shared" si="58"/>
        <v>41175.165972222225</v>
      </c>
      <c r="T748">
        <f t="shared" si="59"/>
        <v>2012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8278</v>
      </c>
      <c r="O749" t="s">
        <v>8279</v>
      </c>
      <c r="P749">
        <f t="shared" si="55"/>
        <v>100</v>
      </c>
      <c r="Q749">
        <f t="shared" si="56"/>
        <v>127.33</v>
      </c>
      <c r="R749" s="14">
        <f t="shared" si="57"/>
        <v>41988.548831018517</v>
      </c>
      <c r="S749" s="14">
        <f t="shared" si="58"/>
        <v>42019.454166666663</v>
      </c>
      <c r="T749">
        <f t="shared" si="59"/>
        <v>2014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8278</v>
      </c>
      <c r="O750" t="s">
        <v>8279</v>
      </c>
      <c r="P750">
        <f t="shared" si="55"/>
        <v>100</v>
      </c>
      <c r="Q750">
        <f t="shared" si="56"/>
        <v>45.57</v>
      </c>
      <c r="R750" s="14">
        <f t="shared" si="57"/>
        <v>41831.846828703703</v>
      </c>
      <c r="S750" s="14">
        <f t="shared" si="58"/>
        <v>41861.846828703703</v>
      </c>
      <c r="T750">
        <f t="shared" si="59"/>
        <v>2014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8278</v>
      </c>
      <c r="O751" t="s">
        <v>8279</v>
      </c>
      <c r="P751">
        <f t="shared" si="55"/>
        <v>106</v>
      </c>
      <c r="Q751">
        <f t="shared" si="56"/>
        <v>95.96</v>
      </c>
      <c r="R751" s="14">
        <f t="shared" si="57"/>
        <v>42733.94131944445</v>
      </c>
      <c r="S751" s="14">
        <f t="shared" si="58"/>
        <v>42763.94131944445</v>
      </c>
      <c r="T751">
        <f t="shared" si="59"/>
        <v>2016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8278</v>
      </c>
      <c r="O752" t="s">
        <v>8279</v>
      </c>
      <c r="P752">
        <f t="shared" si="55"/>
        <v>103</v>
      </c>
      <c r="Q752">
        <f t="shared" si="56"/>
        <v>77.27</v>
      </c>
      <c r="R752" s="14">
        <f t="shared" si="57"/>
        <v>41299.878148148149</v>
      </c>
      <c r="S752" s="14">
        <f t="shared" si="58"/>
        <v>41329.878148148149</v>
      </c>
      <c r="T752">
        <f t="shared" si="59"/>
        <v>2013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8278</v>
      </c>
      <c r="O753" t="s">
        <v>8279</v>
      </c>
      <c r="P753">
        <f t="shared" si="55"/>
        <v>119</v>
      </c>
      <c r="Q753">
        <f t="shared" si="56"/>
        <v>57.34</v>
      </c>
      <c r="R753" s="14">
        <f t="shared" si="57"/>
        <v>40713.630497685182</v>
      </c>
      <c r="S753" s="14">
        <f t="shared" si="58"/>
        <v>40759.630497685182</v>
      </c>
      <c r="T753">
        <f t="shared" si="59"/>
        <v>2011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8278</v>
      </c>
      <c r="O754" t="s">
        <v>8279</v>
      </c>
      <c r="P754">
        <f t="shared" si="55"/>
        <v>112</v>
      </c>
      <c r="Q754">
        <f t="shared" si="56"/>
        <v>53.19</v>
      </c>
      <c r="R754" s="14">
        <f t="shared" si="57"/>
        <v>42639.421493055561</v>
      </c>
      <c r="S754" s="14">
        <f t="shared" si="58"/>
        <v>42659.458333333328</v>
      </c>
      <c r="T754">
        <f t="shared" si="59"/>
        <v>2016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8278</v>
      </c>
      <c r="O755" t="s">
        <v>8279</v>
      </c>
      <c r="P755">
        <f t="shared" si="55"/>
        <v>128</v>
      </c>
      <c r="Q755">
        <f t="shared" si="56"/>
        <v>492.31</v>
      </c>
      <c r="R755" s="14">
        <f t="shared" si="57"/>
        <v>42019.590173611112</v>
      </c>
      <c r="S755" s="14">
        <f t="shared" si="58"/>
        <v>42049.590173611112</v>
      </c>
      <c r="T755">
        <f t="shared" si="59"/>
        <v>2015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8278</v>
      </c>
      <c r="O756" t="s">
        <v>8279</v>
      </c>
      <c r="P756">
        <f t="shared" si="55"/>
        <v>104</v>
      </c>
      <c r="Q756">
        <f t="shared" si="56"/>
        <v>42.35</v>
      </c>
      <c r="R756" s="14">
        <f t="shared" si="57"/>
        <v>41249.749085648145</v>
      </c>
      <c r="S756" s="14">
        <f t="shared" si="58"/>
        <v>41279.749085648145</v>
      </c>
      <c r="T756">
        <f t="shared" si="59"/>
        <v>2012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8278</v>
      </c>
      <c r="O757" t="s">
        <v>8279</v>
      </c>
      <c r="P757">
        <f t="shared" si="55"/>
        <v>102</v>
      </c>
      <c r="Q757">
        <f t="shared" si="56"/>
        <v>37.47</v>
      </c>
      <c r="R757" s="14">
        <f t="shared" si="57"/>
        <v>41383.605057870373</v>
      </c>
      <c r="S757" s="14">
        <f t="shared" si="58"/>
        <v>41414.02847222222</v>
      </c>
      <c r="T757">
        <f t="shared" si="59"/>
        <v>2013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8278</v>
      </c>
      <c r="O758" t="s">
        <v>8279</v>
      </c>
      <c r="P758">
        <f t="shared" si="55"/>
        <v>118</v>
      </c>
      <c r="Q758">
        <f t="shared" si="56"/>
        <v>37.450000000000003</v>
      </c>
      <c r="R758" s="14">
        <f t="shared" si="57"/>
        <v>40590.766886574071</v>
      </c>
      <c r="S758" s="14">
        <f t="shared" si="58"/>
        <v>40651.725219907406</v>
      </c>
      <c r="T758">
        <f t="shared" si="59"/>
        <v>2011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8278</v>
      </c>
      <c r="O759" t="s">
        <v>8279</v>
      </c>
      <c r="P759">
        <f t="shared" si="55"/>
        <v>238</v>
      </c>
      <c r="Q759">
        <f t="shared" si="56"/>
        <v>33.06</v>
      </c>
      <c r="R759" s="14">
        <f t="shared" si="57"/>
        <v>41235.054560185185</v>
      </c>
      <c r="S759" s="14">
        <f t="shared" si="58"/>
        <v>41249.054560185185</v>
      </c>
      <c r="T759">
        <f t="shared" si="59"/>
        <v>2012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8278</v>
      </c>
      <c r="O760" t="s">
        <v>8279</v>
      </c>
      <c r="P760">
        <f t="shared" si="55"/>
        <v>102</v>
      </c>
      <c r="Q760">
        <f t="shared" si="56"/>
        <v>134.21</v>
      </c>
      <c r="R760" s="14">
        <f t="shared" si="57"/>
        <v>40429.836435185185</v>
      </c>
      <c r="S760" s="14">
        <f t="shared" si="58"/>
        <v>40459.836435185185</v>
      </c>
      <c r="T760">
        <f t="shared" si="59"/>
        <v>2010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8278</v>
      </c>
      <c r="O761" t="s">
        <v>8279</v>
      </c>
      <c r="P761">
        <f t="shared" si="55"/>
        <v>102</v>
      </c>
      <c r="Q761">
        <f t="shared" si="56"/>
        <v>51.47</v>
      </c>
      <c r="R761" s="14">
        <f t="shared" si="57"/>
        <v>41789.330312500002</v>
      </c>
      <c r="S761" s="14">
        <f t="shared" si="58"/>
        <v>41829.330312500002</v>
      </c>
      <c r="T761">
        <f t="shared" si="59"/>
        <v>2014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8278</v>
      </c>
      <c r="O762" t="s">
        <v>8280</v>
      </c>
      <c r="P762">
        <f t="shared" si="55"/>
        <v>0</v>
      </c>
      <c r="Q762">
        <f t="shared" si="56"/>
        <v>0</v>
      </c>
      <c r="R762" s="14">
        <f t="shared" si="57"/>
        <v>42670.764039351852</v>
      </c>
      <c r="S762" s="14">
        <f t="shared" si="58"/>
        <v>42700.805706018517</v>
      </c>
      <c r="T762">
        <f t="shared" si="59"/>
        <v>2016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8278</v>
      </c>
      <c r="O763" t="s">
        <v>8280</v>
      </c>
      <c r="P763">
        <f t="shared" si="55"/>
        <v>5</v>
      </c>
      <c r="Q763">
        <f t="shared" si="56"/>
        <v>39.17</v>
      </c>
      <c r="R763" s="14">
        <f t="shared" si="57"/>
        <v>41642.751458333332</v>
      </c>
      <c r="S763" s="14">
        <f t="shared" si="58"/>
        <v>41672.751458333332</v>
      </c>
      <c r="T763">
        <f t="shared" si="59"/>
        <v>2014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8278</v>
      </c>
      <c r="O764" t="s">
        <v>8280</v>
      </c>
      <c r="P764">
        <f t="shared" si="55"/>
        <v>0</v>
      </c>
      <c r="Q764">
        <f t="shared" si="56"/>
        <v>0</v>
      </c>
      <c r="R764" s="14">
        <f t="shared" si="57"/>
        <v>42690.858449074076</v>
      </c>
      <c r="S764" s="14">
        <f t="shared" si="58"/>
        <v>42708.25</v>
      </c>
      <c r="T764">
        <f t="shared" si="59"/>
        <v>2016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8278</v>
      </c>
      <c r="O765" t="s">
        <v>8280</v>
      </c>
      <c r="P765">
        <f t="shared" si="55"/>
        <v>0</v>
      </c>
      <c r="Q765">
        <f t="shared" si="56"/>
        <v>5</v>
      </c>
      <c r="R765" s="14">
        <f t="shared" si="57"/>
        <v>41471.446851851848</v>
      </c>
      <c r="S765" s="14">
        <f t="shared" si="58"/>
        <v>41501.446851851848</v>
      </c>
      <c r="T765">
        <f t="shared" si="59"/>
        <v>2013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8278</v>
      </c>
      <c r="O766" t="s">
        <v>8280</v>
      </c>
      <c r="P766">
        <f t="shared" si="55"/>
        <v>0</v>
      </c>
      <c r="Q766">
        <f t="shared" si="56"/>
        <v>0</v>
      </c>
      <c r="R766" s="14">
        <f t="shared" si="57"/>
        <v>42227.173159722224</v>
      </c>
      <c r="S766" s="14">
        <f t="shared" si="58"/>
        <v>42257.173159722224</v>
      </c>
      <c r="T766">
        <f t="shared" si="59"/>
        <v>2015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8278</v>
      </c>
      <c r="O767" t="s">
        <v>8280</v>
      </c>
      <c r="P767">
        <f t="shared" si="55"/>
        <v>36</v>
      </c>
      <c r="Q767">
        <f t="shared" si="56"/>
        <v>57.3</v>
      </c>
      <c r="R767" s="14">
        <f t="shared" si="57"/>
        <v>41901.542638888888</v>
      </c>
      <c r="S767" s="14">
        <f t="shared" si="58"/>
        <v>41931.542638888888</v>
      </c>
      <c r="T767">
        <f t="shared" si="59"/>
        <v>2014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8278</v>
      </c>
      <c r="O768" t="s">
        <v>8280</v>
      </c>
      <c r="P768">
        <f t="shared" si="55"/>
        <v>0</v>
      </c>
      <c r="Q768">
        <f t="shared" si="56"/>
        <v>0</v>
      </c>
      <c r="R768" s="14">
        <f t="shared" si="57"/>
        <v>42021.783368055556</v>
      </c>
      <c r="S768" s="14">
        <f t="shared" si="58"/>
        <v>42051.783368055556</v>
      </c>
      <c r="T768">
        <f t="shared" si="59"/>
        <v>2015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8278</v>
      </c>
      <c r="O769" t="s">
        <v>8280</v>
      </c>
      <c r="P769">
        <f t="shared" si="55"/>
        <v>4</v>
      </c>
      <c r="Q769">
        <f t="shared" si="56"/>
        <v>59</v>
      </c>
      <c r="R769" s="14">
        <f t="shared" si="57"/>
        <v>42115.143634259264</v>
      </c>
      <c r="S769" s="14">
        <f t="shared" si="58"/>
        <v>42145.143634259264</v>
      </c>
      <c r="T769">
        <f t="shared" si="59"/>
        <v>2015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8278</v>
      </c>
      <c r="O770" t="s">
        <v>8280</v>
      </c>
      <c r="P770">
        <f t="shared" si="55"/>
        <v>0</v>
      </c>
      <c r="Q770">
        <f t="shared" si="56"/>
        <v>0</v>
      </c>
      <c r="R770" s="14">
        <f t="shared" si="57"/>
        <v>41594.207060185188</v>
      </c>
      <c r="S770" s="14">
        <f t="shared" si="58"/>
        <v>41624.207060185188</v>
      </c>
      <c r="T770">
        <f t="shared" si="59"/>
        <v>2013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8278</v>
      </c>
      <c r="O771" t="s">
        <v>8280</v>
      </c>
      <c r="P771">
        <f t="shared" ref="P771:P834" si="60">ROUND(E771/D771*100,0)</f>
        <v>41</v>
      </c>
      <c r="Q771">
        <f t="shared" ref="Q771:Q834" si="61">IFERROR(ROUND(E771/L771,2),0)</f>
        <v>31.85</v>
      </c>
      <c r="R771" s="14">
        <f t="shared" ref="R771:R834" si="62">(((J771/60)/60)/24)+DATE(1970,1,1)</f>
        <v>41604.996458333335</v>
      </c>
      <c r="S771" s="14">
        <f t="shared" ref="S771:S834" si="63">(((I771/60)/60)/24)+DATE(1970,1,1)</f>
        <v>41634.996458333335</v>
      </c>
      <c r="T771">
        <f t="shared" ref="T771:T834" si="64">YEAR(R771)</f>
        <v>2013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8278</v>
      </c>
      <c r="O772" t="s">
        <v>8280</v>
      </c>
      <c r="P772">
        <f t="shared" si="60"/>
        <v>0</v>
      </c>
      <c r="Q772">
        <f t="shared" si="61"/>
        <v>0</v>
      </c>
      <c r="R772" s="14">
        <f t="shared" si="62"/>
        <v>41289.999641203707</v>
      </c>
      <c r="S772" s="14">
        <f t="shared" si="63"/>
        <v>41329.999641203707</v>
      </c>
      <c r="T772">
        <f t="shared" si="64"/>
        <v>2013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8278</v>
      </c>
      <c r="O773" t="s">
        <v>8280</v>
      </c>
      <c r="P773">
        <f t="shared" si="60"/>
        <v>0</v>
      </c>
      <c r="Q773">
        <f t="shared" si="61"/>
        <v>10</v>
      </c>
      <c r="R773" s="14">
        <f t="shared" si="62"/>
        <v>42349.824097222227</v>
      </c>
      <c r="S773" s="14">
        <f t="shared" si="63"/>
        <v>42399.824097222227</v>
      </c>
      <c r="T773">
        <f t="shared" si="64"/>
        <v>2015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8278</v>
      </c>
      <c r="O774" t="s">
        <v>8280</v>
      </c>
      <c r="P774">
        <f t="shared" si="60"/>
        <v>3</v>
      </c>
      <c r="Q774">
        <f t="shared" si="61"/>
        <v>50</v>
      </c>
      <c r="R774" s="14">
        <f t="shared" si="62"/>
        <v>40068.056932870371</v>
      </c>
      <c r="S774" s="14">
        <f t="shared" si="63"/>
        <v>40118.165972222225</v>
      </c>
      <c r="T774">
        <f t="shared" si="64"/>
        <v>2009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8278</v>
      </c>
      <c r="O775" t="s">
        <v>8280</v>
      </c>
      <c r="P775">
        <f t="shared" si="60"/>
        <v>1</v>
      </c>
      <c r="Q775">
        <f t="shared" si="61"/>
        <v>16</v>
      </c>
      <c r="R775" s="14">
        <f t="shared" si="62"/>
        <v>42100.735937499994</v>
      </c>
      <c r="S775" s="14">
        <f t="shared" si="63"/>
        <v>42134.959027777775</v>
      </c>
      <c r="T775">
        <f t="shared" si="64"/>
        <v>2015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8278</v>
      </c>
      <c r="O776" t="s">
        <v>8280</v>
      </c>
      <c r="P776">
        <f t="shared" si="60"/>
        <v>70</v>
      </c>
      <c r="Q776">
        <f t="shared" si="61"/>
        <v>39</v>
      </c>
      <c r="R776" s="14">
        <f t="shared" si="62"/>
        <v>41663.780300925922</v>
      </c>
      <c r="S776" s="14">
        <f t="shared" si="63"/>
        <v>41693.780300925922</v>
      </c>
      <c r="T776">
        <f t="shared" si="64"/>
        <v>2014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8278</v>
      </c>
      <c r="O777" t="s">
        <v>8280</v>
      </c>
      <c r="P777">
        <f t="shared" si="60"/>
        <v>2</v>
      </c>
      <c r="Q777">
        <f t="shared" si="61"/>
        <v>34</v>
      </c>
      <c r="R777" s="14">
        <f t="shared" si="62"/>
        <v>40863.060127314813</v>
      </c>
      <c r="S777" s="14">
        <f t="shared" si="63"/>
        <v>40893.060127314813</v>
      </c>
      <c r="T777">
        <f t="shared" si="64"/>
        <v>2011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8278</v>
      </c>
      <c r="O778" t="s">
        <v>8280</v>
      </c>
      <c r="P778">
        <f t="shared" si="60"/>
        <v>51</v>
      </c>
      <c r="Q778">
        <f t="shared" si="61"/>
        <v>63.12</v>
      </c>
      <c r="R778" s="14">
        <f t="shared" si="62"/>
        <v>42250.685706018514</v>
      </c>
      <c r="S778" s="14">
        <f t="shared" si="63"/>
        <v>42288.208333333328</v>
      </c>
      <c r="T778">
        <f t="shared" si="64"/>
        <v>2015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8278</v>
      </c>
      <c r="O779" t="s">
        <v>8280</v>
      </c>
      <c r="P779">
        <f t="shared" si="60"/>
        <v>1</v>
      </c>
      <c r="Q779">
        <f t="shared" si="61"/>
        <v>7</v>
      </c>
      <c r="R779" s="14">
        <f t="shared" si="62"/>
        <v>41456.981215277774</v>
      </c>
      <c r="S779" s="14">
        <f t="shared" si="63"/>
        <v>41486.981215277774</v>
      </c>
      <c r="T779">
        <f t="shared" si="64"/>
        <v>2013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8278</v>
      </c>
      <c r="O780" t="s">
        <v>8280</v>
      </c>
      <c r="P780">
        <f t="shared" si="60"/>
        <v>0</v>
      </c>
      <c r="Q780">
        <f t="shared" si="61"/>
        <v>2</v>
      </c>
      <c r="R780" s="14">
        <f t="shared" si="62"/>
        <v>41729.702314814815</v>
      </c>
      <c r="S780" s="14">
        <f t="shared" si="63"/>
        <v>41759.702314814815</v>
      </c>
      <c r="T780">
        <f t="shared" si="64"/>
        <v>2014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8278</v>
      </c>
      <c r="O781" t="s">
        <v>8280</v>
      </c>
      <c r="P781">
        <f t="shared" si="60"/>
        <v>3</v>
      </c>
      <c r="Q781">
        <f t="shared" si="61"/>
        <v>66.67</v>
      </c>
      <c r="R781" s="14">
        <f t="shared" si="62"/>
        <v>40436.68408564815</v>
      </c>
      <c r="S781" s="14">
        <f t="shared" si="63"/>
        <v>40466.166666666664</v>
      </c>
      <c r="T781">
        <f t="shared" si="64"/>
        <v>2010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8281</v>
      </c>
      <c r="O782" t="s">
        <v>8282</v>
      </c>
      <c r="P782">
        <f t="shared" si="60"/>
        <v>104</v>
      </c>
      <c r="Q782">
        <f t="shared" si="61"/>
        <v>38.520000000000003</v>
      </c>
      <c r="R782" s="14">
        <f t="shared" si="62"/>
        <v>40636.673900462964</v>
      </c>
      <c r="S782" s="14">
        <f t="shared" si="63"/>
        <v>40666.673900462964</v>
      </c>
      <c r="T782">
        <f t="shared" si="64"/>
        <v>2011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8281</v>
      </c>
      <c r="O783" t="s">
        <v>8282</v>
      </c>
      <c r="P783">
        <f t="shared" si="60"/>
        <v>133</v>
      </c>
      <c r="Q783">
        <f t="shared" si="61"/>
        <v>42.61</v>
      </c>
      <c r="R783" s="14">
        <f t="shared" si="62"/>
        <v>41403.000856481485</v>
      </c>
      <c r="S783" s="14">
        <f t="shared" si="63"/>
        <v>41433.000856481485</v>
      </c>
      <c r="T783">
        <f t="shared" si="64"/>
        <v>2013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8281</v>
      </c>
      <c r="O784" t="s">
        <v>8282</v>
      </c>
      <c r="P784">
        <f t="shared" si="60"/>
        <v>100</v>
      </c>
      <c r="Q784">
        <f t="shared" si="61"/>
        <v>50</v>
      </c>
      <c r="R784" s="14">
        <f t="shared" si="62"/>
        <v>41116.758125</v>
      </c>
      <c r="S784" s="14">
        <f t="shared" si="63"/>
        <v>41146.758125</v>
      </c>
      <c r="T784">
        <f t="shared" si="64"/>
        <v>2012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8281</v>
      </c>
      <c r="O785" t="s">
        <v>8282</v>
      </c>
      <c r="P785">
        <f t="shared" si="60"/>
        <v>148</v>
      </c>
      <c r="Q785">
        <f t="shared" si="61"/>
        <v>63.49</v>
      </c>
      <c r="R785" s="14">
        <f t="shared" si="62"/>
        <v>40987.773715277777</v>
      </c>
      <c r="S785" s="14">
        <f t="shared" si="63"/>
        <v>41026.916666666664</v>
      </c>
      <c r="T785">
        <f t="shared" si="64"/>
        <v>2012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8281</v>
      </c>
      <c r="O786" t="s">
        <v>8282</v>
      </c>
      <c r="P786">
        <f t="shared" si="60"/>
        <v>103</v>
      </c>
      <c r="Q786">
        <f t="shared" si="61"/>
        <v>102.5</v>
      </c>
      <c r="R786" s="14">
        <f t="shared" si="62"/>
        <v>41675.149525462963</v>
      </c>
      <c r="S786" s="14">
        <f t="shared" si="63"/>
        <v>41715.107858796298</v>
      </c>
      <c r="T786">
        <f t="shared" si="64"/>
        <v>2014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8281</v>
      </c>
      <c r="O787" t="s">
        <v>8282</v>
      </c>
      <c r="P787">
        <f t="shared" si="60"/>
        <v>181</v>
      </c>
      <c r="Q787">
        <f t="shared" si="61"/>
        <v>31.14</v>
      </c>
      <c r="R787" s="14">
        <f t="shared" si="62"/>
        <v>41303.593923611108</v>
      </c>
      <c r="S787" s="14">
        <f t="shared" si="63"/>
        <v>41333.593923611108</v>
      </c>
      <c r="T787">
        <f t="shared" si="64"/>
        <v>2013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8281</v>
      </c>
      <c r="O788" t="s">
        <v>8282</v>
      </c>
      <c r="P788">
        <f t="shared" si="60"/>
        <v>143</v>
      </c>
      <c r="Q788">
        <f t="shared" si="61"/>
        <v>162.27000000000001</v>
      </c>
      <c r="R788" s="14">
        <f t="shared" si="62"/>
        <v>40983.055949074071</v>
      </c>
      <c r="S788" s="14">
        <f t="shared" si="63"/>
        <v>41040.657638888886</v>
      </c>
      <c r="T788">
        <f t="shared" si="64"/>
        <v>2012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8281</v>
      </c>
      <c r="O789" t="s">
        <v>8282</v>
      </c>
      <c r="P789">
        <f t="shared" si="60"/>
        <v>114</v>
      </c>
      <c r="Q789">
        <f t="shared" si="61"/>
        <v>80.59</v>
      </c>
      <c r="R789" s="14">
        <f t="shared" si="62"/>
        <v>41549.627615740741</v>
      </c>
      <c r="S789" s="14">
        <f t="shared" si="63"/>
        <v>41579.627615740741</v>
      </c>
      <c r="T789">
        <f t="shared" si="64"/>
        <v>2013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8281</v>
      </c>
      <c r="O790" t="s">
        <v>8282</v>
      </c>
      <c r="P790">
        <f t="shared" si="60"/>
        <v>204</v>
      </c>
      <c r="Q790">
        <f t="shared" si="61"/>
        <v>59.85</v>
      </c>
      <c r="R790" s="14">
        <f t="shared" si="62"/>
        <v>41059.006805555553</v>
      </c>
      <c r="S790" s="14">
        <f t="shared" si="63"/>
        <v>41097.165972222225</v>
      </c>
      <c r="T790">
        <f t="shared" si="64"/>
        <v>2012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8281</v>
      </c>
      <c r="O791" t="s">
        <v>8282</v>
      </c>
      <c r="P791">
        <f t="shared" si="60"/>
        <v>109</v>
      </c>
      <c r="Q791">
        <f t="shared" si="61"/>
        <v>132.86000000000001</v>
      </c>
      <c r="R791" s="14">
        <f t="shared" si="62"/>
        <v>41277.186111111114</v>
      </c>
      <c r="S791" s="14">
        <f t="shared" si="63"/>
        <v>41295.332638888889</v>
      </c>
      <c r="T791">
        <f t="shared" si="64"/>
        <v>2013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8281</v>
      </c>
      <c r="O792" t="s">
        <v>8282</v>
      </c>
      <c r="P792">
        <f t="shared" si="60"/>
        <v>144</v>
      </c>
      <c r="Q792">
        <f t="shared" si="61"/>
        <v>92.55</v>
      </c>
      <c r="R792" s="14">
        <f t="shared" si="62"/>
        <v>41276.047905092593</v>
      </c>
      <c r="S792" s="14">
        <f t="shared" si="63"/>
        <v>41306.047905092593</v>
      </c>
      <c r="T792">
        <f t="shared" si="64"/>
        <v>2013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8281</v>
      </c>
      <c r="O793" t="s">
        <v>8282</v>
      </c>
      <c r="P793">
        <f t="shared" si="60"/>
        <v>104</v>
      </c>
      <c r="Q793">
        <f t="shared" si="61"/>
        <v>60.86</v>
      </c>
      <c r="R793" s="14">
        <f t="shared" si="62"/>
        <v>41557.780624999999</v>
      </c>
      <c r="S793" s="14">
        <f t="shared" si="63"/>
        <v>41591.249305555553</v>
      </c>
      <c r="T793">
        <f t="shared" si="64"/>
        <v>2013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8281</v>
      </c>
      <c r="O794" t="s">
        <v>8282</v>
      </c>
      <c r="P794">
        <f t="shared" si="60"/>
        <v>100</v>
      </c>
      <c r="Q794">
        <f t="shared" si="61"/>
        <v>41.85</v>
      </c>
      <c r="R794" s="14">
        <f t="shared" si="62"/>
        <v>41555.873645833337</v>
      </c>
      <c r="S794" s="14">
        <f t="shared" si="63"/>
        <v>41585.915312500001</v>
      </c>
      <c r="T794">
        <f t="shared" si="64"/>
        <v>2013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8281</v>
      </c>
      <c r="O795" t="s">
        <v>8282</v>
      </c>
      <c r="P795">
        <f t="shared" si="60"/>
        <v>103</v>
      </c>
      <c r="Q795">
        <f t="shared" si="61"/>
        <v>88.33</v>
      </c>
      <c r="R795" s="14">
        <f t="shared" si="62"/>
        <v>41442.741249999999</v>
      </c>
      <c r="S795" s="14">
        <f t="shared" si="63"/>
        <v>41458.207638888889</v>
      </c>
      <c r="T795">
        <f t="shared" si="64"/>
        <v>2013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8281</v>
      </c>
      <c r="O796" t="s">
        <v>8282</v>
      </c>
      <c r="P796">
        <f t="shared" si="60"/>
        <v>105</v>
      </c>
      <c r="Q796">
        <f t="shared" si="61"/>
        <v>158.96</v>
      </c>
      <c r="R796" s="14">
        <f t="shared" si="62"/>
        <v>40736.115011574075</v>
      </c>
      <c r="S796" s="14">
        <f t="shared" si="63"/>
        <v>40791.712500000001</v>
      </c>
      <c r="T796">
        <f t="shared" si="64"/>
        <v>2011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8281</v>
      </c>
      <c r="O797" t="s">
        <v>8282</v>
      </c>
      <c r="P797">
        <f t="shared" si="60"/>
        <v>112</v>
      </c>
      <c r="Q797">
        <f t="shared" si="61"/>
        <v>85.05</v>
      </c>
      <c r="R797" s="14">
        <f t="shared" si="62"/>
        <v>40963.613032407404</v>
      </c>
      <c r="S797" s="14">
        <f t="shared" si="63"/>
        <v>41006.207638888889</v>
      </c>
      <c r="T797">
        <f t="shared" si="64"/>
        <v>2012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8281</v>
      </c>
      <c r="O798" t="s">
        <v>8282</v>
      </c>
      <c r="P798">
        <f t="shared" si="60"/>
        <v>101</v>
      </c>
      <c r="Q798">
        <f t="shared" si="61"/>
        <v>112.61</v>
      </c>
      <c r="R798" s="14">
        <f t="shared" si="62"/>
        <v>41502.882928240739</v>
      </c>
      <c r="S798" s="14">
        <f t="shared" si="63"/>
        <v>41532.881944444445</v>
      </c>
      <c r="T798">
        <f t="shared" si="64"/>
        <v>2013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8281</v>
      </c>
      <c r="O799" t="s">
        <v>8282</v>
      </c>
      <c r="P799">
        <f t="shared" si="60"/>
        <v>108</v>
      </c>
      <c r="Q799">
        <f t="shared" si="61"/>
        <v>45.44</v>
      </c>
      <c r="R799" s="14">
        <f t="shared" si="62"/>
        <v>40996.994074074071</v>
      </c>
      <c r="S799" s="14">
        <f t="shared" si="63"/>
        <v>41028.166666666664</v>
      </c>
      <c r="T799">
        <f t="shared" si="64"/>
        <v>2012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8281</v>
      </c>
      <c r="O800" t="s">
        <v>8282</v>
      </c>
      <c r="P800">
        <f t="shared" si="60"/>
        <v>115</v>
      </c>
      <c r="Q800">
        <f t="shared" si="61"/>
        <v>46.22</v>
      </c>
      <c r="R800" s="14">
        <f t="shared" si="62"/>
        <v>41882.590127314819</v>
      </c>
      <c r="S800" s="14">
        <f t="shared" si="63"/>
        <v>41912.590127314819</v>
      </c>
      <c r="T800">
        <f t="shared" si="64"/>
        <v>2014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8281</v>
      </c>
      <c r="O801" t="s">
        <v>8282</v>
      </c>
      <c r="P801">
        <f t="shared" si="60"/>
        <v>100</v>
      </c>
      <c r="Q801">
        <f t="shared" si="61"/>
        <v>178.61</v>
      </c>
      <c r="R801" s="14">
        <f t="shared" si="62"/>
        <v>40996.667199074072</v>
      </c>
      <c r="S801" s="14">
        <f t="shared" si="63"/>
        <v>41026.667199074072</v>
      </c>
      <c r="T801">
        <f t="shared" si="64"/>
        <v>2012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8281</v>
      </c>
      <c r="O802" t="s">
        <v>8282</v>
      </c>
      <c r="P802">
        <f t="shared" si="60"/>
        <v>152</v>
      </c>
      <c r="Q802">
        <f t="shared" si="61"/>
        <v>40.75</v>
      </c>
      <c r="R802" s="14">
        <f t="shared" si="62"/>
        <v>41863.433495370373</v>
      </c>
      <c r="S802" s="14">
        <f t="shared" si="63"/>
        <v>41893.433495370373</v>
      </c>
      <c r="T802">
        <f t="shared" si="64"/>
        <v>2014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8281</v>
      </c>
      <c r="O803" t="s">
        <v>8282</v>
      </c>
      <c r="P803">
        <f t="shared" si="60"/>
        <v>112</v>
      </c>
      <c r="Q803">
        <f t="shared" si="61"/>
        <v>43.73</v>
      </c>
      <c r="R803" s="14">
        <f t="shared" si="62"/>
        <v>40695.795370370368</v>
      </c>
      <c r="S803" s="14">
        <f t="shared" si="63"/>
        <v>40725.795370370368</v>
      </c>
      <c r="T803">
        <f t="shared" si="64"/>
        <v>2011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8281</v>
      </c>
      <c r="O804" t="s">
        <v>8282</v>
      </c>
      <c r="P804">
        <f t="shared" si="60"/>
        <v>101</v>
      </c>
      <c r="Q804">
        <f t="shared" si="61"/>
        <v>81.069999999999993</v>
      </c>
      <c r="R804" s="14">
        <f t="shared" si="62"/>
        <v>41123.022268518522</v>
      </c>
      <c r="S804" s="14">
        <f t="shared" si="63"/>
        <v>41169.170138888891</v>
      </c>
      <c r="T804">
        <f t="shared" si="64"/>
        <v>2012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8281</v>
      </c>
      <c r="O805" t="s">
        <v>8282</v>
      </c>
      <c r="P805">
        <f t="shared" si="60"/>
        <v>123</v>
      </c>
      <c r="Q805">
        <f t="shared" si="61"/>
        <v>74.61</v>
      </c>
      <c r="R805" s="14">
        <f t="shared" si="62"/>
        <v>40665.949976851851</v>
      </c>
      <c r="S805" s="14">
        <f t="shared" si="63"/>
        <v>40692.041666666664</v>
      </c>
      <c r="T805">
        <f t="shared" si="64"/>
        <v>2011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8281</v>
      </c>
      <c r="O806" t="s">
        <v>8282</v>
      </c>
      <c r="P806">
        <f t="shared" si="60"/>
        <v>100</v>
      </c>
      <c r="Q806">
        <f t="shared" si="61"/>
        <v>305.56</v>
      </c>
      <c r="R806" s="14">
        <f t="shared" si="62"/>
        <v>40730.105625000004</v>
      </c>
      <c r="S806" s="14">
        <f t="shared" si="63"/>
        <v>40747.165972222225</v>
      </c>
      <c r="T806">
        <f t="shared" si="64"/>
        <v>2011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8281</v>
      </c>
      <c r="O807" t="s">
        <v>8282</v>
      </c>
      <c r="P807">
        <f t="shared" si="60"/>
        <v>105</v>
      </c>
      <c r="Q807">
        <f t="shared" si="61"/>
        <v>58.33</v>
      </c>
      <c r="R807" s="14">
        <f t="shared" si="62"/>
        <v>40690.823055555556</v>
      </c>
      <c r="S807" s="14">
        <f t="shared" si="63"/>
        <v>40740.958333333336</v>
      </c>
      <c r="T807">
        <f t="shared" si="64"/>
        <v>2011</v>
      </c>
    </row>
    <row r="808" spans="1:20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8281</v>
      </c>
      <c r="O808" t="s">
        <v>8282</v>
      </c>
      <c r="P808">
        <f t="shared" si="60"/>
        <v>104</v>
      </c>
      <c r="Q808">
        <f t="shared" si="61"/>
        <v>117.68</v>
      </c>
      <c r="R808" s="14">
        <f t="shared" si="62"/>
        <v>40763.691423611112</v>
      </c>
      <c r="S808" s="14">
        <f t="shared" si="63"/>
        <v>40793.691423611112</v>
      </c>
      <c r="T808">
        <f t="shared" si="64"/>
        <v>2011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8281</v>
      </c>
      <c r="O809" t="s">
        <v>8282</v>
      </c>
      <c r="P809">
        <f t="shared" si="60"/>
        <v>105</v>
      </c>
      <c r="Q809">
        <f t="shared" si="61"/>
        <v>73.77</v>
      </c>
      <c r="R809" s="14">
        <f t="shared" si="62"/>
        <v>42759.628599537042</v>
      </c>
      <c r="S809" s="14">
        <f t="shared" si="63"/>
        <v>42795.083333333328</v>
      </c>
      <c r="T809">
        <f t="shared" si="64"/>
        <v>2017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8281</v>
      </c>
      <c r="O810" t="s">
        <v>8282</v>
      </c>
      <c r="P810">
        <f t="shared" si="60"/>
        <v>100</v>
      </c>
      <c r="Q810">
        <f t="shared" si="61"/>
        <v>104.65</v>
      </c>
      <c r="R810" s="14">
        <f t="shared" si="62"/>
        <v>41962.100532407407</v>
      </c>
      <c r="S810" s="14">
        <f t="shared" si="63"/>
        <v>41995.207638888889</v>
      </c>
      <c r="T810">
        <f t="shared" si="64"/>
        <v>2014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8281</v>
      </c>
      <c r="O811" t="s">
        <v>8282</v>
      </c>
      <c r="P811">
        <f t="shared" si="60"/>
        <v>104</v>
      </c>
      <c r="Q811">
        <f t="shared" si="61"/>
        <v>79.83</v>
      </c>
      <c r="R811" s="14">
        <f t="shared" si="62"/>
        <v>41628.833680555559</v>
      </c>
      <c r="S811" s="14">
        <f t="shared" si="63"/>
        <v>41658.833680555559</v>
      </c>
      <c r="T811">
        <f t="shared" si="64"/>
        <v>2013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8281</v>
      </c>
      <c r="O812" t="s">
        <v>8282</v>
      </c>
      <c r="P812">
        <f t="shared" si="60"/>
        <v>105</v>
      </c>
      <c r="Q812">
        <f t="shared" si="61"/>
        <v>58.33</v>
      </c>
      <c r="R812" s="14">
        <f t="shared" si="62"/>
        <v>41123.056273148148</v>
      </c>
      <c r="S812" s="14">
        <f t="shared" si="63"/>
        <v>41153.056273148148</v>
      </c>
      <c r="T812">
        <f t="shared" si="64"/>
        <v>2012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8281</v>
      </c>
      <c r="O813" t="s">
        <v>8282</v>
      </c>
      <c r="P813">
        <f t="shared" si="60"/>
        <v>104</v>
      </c>
      <c r="Q813">
        <f t="shared" si="61"/>
        <v>86.67</v>
      </c>
      <c r="R813" s="14">
        <f t="shared" si="62"/>
        <v>41443.643541666665</v>
      </c>
      <c r="S813" s="14">
        <f t="shared" si="63"/>
        <v>41465.702777777777</v>
      </c>
      <c r="T813">
        <f t="shared" si="64"/>
        <v>2013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8281</v>
      </c>
      <c r="O814" t="s">
        <v>8282</v>
      </c>
      <c r="P814">
        <f t="shared" si="60"/>
        <v>152</v>
      </c>
      <c r="Q814">
        <f t="shared" si="61"/>
        <v>27.61</v>
      </c>
      <c r="R814" s="14">
        <f t="shared" si="62"/>
        <v>41282.017962962964</v>
      </c>
      <c r="S814" s="14">
        <f t="shared" si="63"/>
        <v>41334.581944444442</v>
      </c>
      <c r="T814">
        <f t="shared" si="64"/>
        <v>2013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8281</v>
      </c>
      <c r="O815" t="s">
        <v>8282</v>
      </c>
      <c r="P815">
        <f t="shared" si="60"/>
        <v>160</v>
      </c>
      <c r="Q815">
        <f t="shared" si="61"/>
        <v>25</v>
      </c>
      <c r="R815" s="14">
        <f t="shared" si="62"/>
        <v>41080.960243055553</v>
      </c>
      <c r="S815" s="14">
        <f t="shared" si="63"/>
        <v>41110.960243055553</v>
      </c>
      <c r="T815">
        <f t="shared" si="64"/>
        <v>2012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8281</v>
      </c>
      <c r="O816" t="s">
        <v>8282</v>
      </c>
      <c r="P816">
        <f t="shared" si="60"/>
        <v>127</v>
      </c>
      <c r="Q816">
        <f t="shared" si="61"/>
        <v>45.46</v>
      </c>
      <c r="R816" s="14">
        <f t="shared" si="62"/>
        <v>40679.743067129632</v>
      </c>
      <c r="S816" s="14">
        <f t="shared" si="63"/>
        <v>40694.75277777778</v>
      </c>
      <c r="T816">
        <f t="shared" si="64"/>
        <v>2011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8281</v>
      </c>
      <c r="O817" t="s">
        <v>8282</v>
      </c>
      <c r="P817">
        <f t="shared" si="60"/>
        <v>107</v>
      </c>
      <c r="Q817">
        <f t="shared" si="61"/>
        <v>99.53</v>
      </c>
      <c r="R817" s="14">
        <f t="shared" si="62"/>
        <v>41914.917858796296</v>
      </c>
      <c r="S817" s="14">
        <f t="shared" si="63"/>
        <v>41944.917858796296</v>
      </c>
      <c r="T817">
        <f t="shared" si="64"/>
        <v>2014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8281</v>
      </c>
      <c r="O818" t="s">
        <v>8282</v>
      </c>
      <c r="P818">
        <f t="shared" si="60"/>
        <v>115</v>
      </c>
      <c r="Q818">
        <f t="shared" si="61"/>
        <v>39.31</v>
      </c>
      <c r="R818" s="14">
        <f t="shared" si="62"/>
        <v>41341.870868055557</v>
      </c>
      <c r="S818" s="14">
        <f t="shared" si="63"/>
        <v>41373.270833333336</v>
      </c>
      <c r="T818">
        <f t="shared" si="64"/>
        <v>2013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8281</v>
      </c>
      <c r="O819" t="s">
        <v>8282</v>
      </c>
      <c r="P819">
        <f t="shared" si="60"/>
        <v>137</v>
      </c>
      <c r="Q819">
        <f t="shared" si="61"/>
        <v>89.42</v>
      </c>
      <c r="R819" s="14">
        <f t="shared" si="62"/>
        <v>40925.599664351852</v>
      </c>
      <c r="S819" s="14">
        <f t="shared" si="63"/>
        <v>40979.207638888889</v>
      </c>
      <c r="T819">
        <f t="shared" si="64"/>
        <v>2012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8281</v>
      </c>
      <c r="O820" t="s">
        <v>8282</v>
      </c>
      <c r="P820">
        <f t="shared" si="60"/>
        <v>156</v>
      </c>
      <c r="Q820">
        <f t="shared" si="61"/>
        <v>28.68</v>
      </c>
      <c r="R820" s="14">
        <f t="shared" si="62"/>
        <v>41120.882881944446</v>
      </c>
      <c r="S820" s="14">
        <f t="shared" si="63"/>
        <v>41128.709027777775</v>
      </c>
      <c r="T820">
        <f t="shared" si="64"/>
        <v>2012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8281</v>
      </c>
      <c r="O821" t="s">
        <v>8282</v>
      </c>
      <c r="P821">
        <f t="shared" si="60"/>
        <v>109</v>
      </c>
      <c r="Q821">
        <f t="shared" si="61"/>
        <v>31.07</v>
      </c>
      <c r="R821" s="14">
        <f t="shared" si="62"/>
        <v>41619.998310185183</v>
      </c>
      <c r="S821" s="14">
        <f t="shared" si="63"/>
        <v>41629.197222222225</v>
      </c>
      <c r="T821">
        <f t="shared" si="64"/>
        <v>2013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8281</v>
      </c>
      <c r="O822" t="s">
        <v>8282</v>
      </c>
      <c r="P822">
        <f t="shared" si="60"/>
        <v>134</v>
      </c>
      <c r="Q822">
        <f t="shared" si="61"/>
        <v>70.55</v>
      </c>
      <c r="R822" s="14">
        <f t="shared" si="62"/>
        <v>41768.841921296298</v>
      </c>
      <c r="S822" s="14">
        <f t="shared" si="63"/>
        <v>41799.208333333336</v>
      </c>
      <c r="T822">
        <f t="shared" si="64"/>
        <v>2014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8281</v>
      </c>
      <c r="O823" t="s">
        <v>8282</v>
      </c>
      <c r="P823">
        <f t="shared" si="60"/>
        <v>100</v>
      </c>
      <c r="Q823">
        <f t="shared" si="61"/>
        <v>224.13</v>
      </c>
      <c r="R823" s="14">
        <f t="shared" si="62"/>
        <v>42093.922048611115</v>
      </c>
      <c r="S823" s="14">
        <f t="shared" si="63"/>
        <v>42128.167361111111</v>
      </c>
      <c r="T823">
        <f t="shared" si="64"/>
        <v>2015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8281</v>
      </c>
      <c r="O824" t="s">
        <v>8282</v>
      </c>
      <c r="P824">
        <f t="shared" si="60"/>
        <v>119</v>
      </c>
      <c r="Q824">
        <f t="shared" si="61"/>
        <v>51.81</v>
      </c>
      <c r="R824" s="14">
        <f t="shared" si="62"/>
        <v>41157.947337962964</v>
      </c>
      <c r="S824" s="14">
        <f t="shared" si="63"/>
        <v>41187.947337962964</v>
      </c>
      <c r="T824">
        <f t="shared" si="64"/>
        <v>2012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8281</v>
      </c>
      <c r="O825" t="s">
        <v>8282</v>
      </c>
      <c r="P825">
        <f t="shared" si="60"/>
        <v>180</v>
      </c>
      <c r="Q825">
        <f t="shared" si="61"/>
        <v>43.52</v>
      </c>
      <c r="R825" s="14">
        <f t="shared" si="62"/>
        <v>42055.972824074073</v>
      </c>
      <c r="S825" s="14">
        <f t="shared" si="63"/>
        <v>42085.931157407409</v>
      </c>
      <c r="T825">
        <f t="shared" si="64"/>
        <v>2015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8281</v>
      </c>
      <c r="O826" t="s">
        <v>8282</v>
      </c>
      <c r="P826">
        <f t="shared" si="60"/>
        <v>134</v>
      </c>
      <c r="Q826">
        <f t="shared" si="61"/>
        <v>39.82</v>
      </c>
      <c r="R826" s="14">
        <f t="shared" si="62"/>
        <v>40250.242106481484</v>
      </c>
      <c r="S826" s="14">
        <f t="shared" si="63"/>
        <v>40286.290972222225</v>
      </c>
      <c r="T826">
        <f t="shared" si="64"/>
        <v>2010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8281</v>
      </c>
      <c r="O827" t="s">
        <v>8282</v>
      </c>
      <c r="P827">
        <f t="shared" si="60"/>
        <v>100</v>
      </c>
      <c r="Q827">
        <f t="shared" si="61"/>
        <v>126.81</v>
      </c>
      <c r="R827" s="14">
        <f t="shared" si="62"/>
        <v>41186.306527777779</v>
      </c>
      <c r="S827" s="14">
        <f t="shared" si="63"/>
        <v>41211.306527777779</v>
      </c>
      <c r="T827">
        <f t="shared" si="64"/>
        <v>2012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8281</v>
      </c>
      <c r="O828" t="s">
        <v>8282</v>
      </c>
      <c r="P828">
        <f t="shared" si="60"/>
        <v>101</v>
      </c>
      <c r="Q828">
        <f t="shared" si="61"/>
        <v>113.88</v>
      </c>
      <c r="R828" s="14">
        <f t="shared" si="62"/>
        <v>40973.038541666669</v>
      </c>
      <c r="S828" s="14">
        <f t="shared" si="63"/>
        <v>40993.996874999997</v>
      </c>
      <c r="T828">
        <f t="shared" si="64"/>
        <v>2012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8281</v>
      </c>
      <c r="O829" t="s">
        <v>8282</v>
      </c>
      <c r="P829">
        <f t="shared" si="60"/>
        <v>103</v>
      </c>
      <c r="Q829">
        <f t="shared" si="61"/>
        <v>28.18</v>
      </c>
      <c r="R829" s="14">
        <f t="shared" si="62"/>
        <v>40927.473460648151</v>
      </c>
      <c r="S829" s="14">
        <f t="shared" si="63"/>
        <v>40953.825694444444</v>
      </c>
      <c r="T829">
        <f t="shared" si="64"/>
        <v>2012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8281</v>
      </c>
      <c r="O830" t="s">
        <v>8282</v>
      </c>
      <c r="P830">
        <f t="shared" si="60"/>
        <v>107</v>
      </c>
      <c r="Q830">
        <f t="shared" si="61"/>
        <v>36.61</v>
      </c>
      <c r="R830" s="14">
        <f t="shared" si="62"/>
        <v>41073.050717592596</v>
      </c>
      <c r="S830" s="14">
        <f t="shared" si="63"/>
        <v>41085.683333333334</v>
      </c>
      <c r="T830">
        <f t="shared" si="64"/>
        <v>2012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8281</v>
      </c>
      <c r="O831" t="s">
        <v>8282</v>
      </c>
      <c r="P831">
        <f t="shared" si="60"/>
        <v>104</v>
      </c>
      <c r="Q831">
        <f t="shared" si="61"/>
        <v>32.5</v>
      </c>
      <c r="R831" s="14">
        <f t="shared" si="62"/>
        <v>42504.801388888889</v>
      </c>
      <c r="S831" s="14">
        <f t="shared" si="63"/>
        <v>42564.801388888889</v>
      </c>
      <c r="T831">
        <f t="shared" si="64"/>
        <v>2016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8281</v>
      </c>
      <c r="O832" t="s">
        <v>8282</v>
      </c>
      <c r="P832">
        <f t="shared" si="60"/>
        <v>108</v>
      </c>
      <c r="Q832">
        <f t="shared" si="61"/>
        <v>60.66</v>
      </c>
      <c r="R832" s="14">
        <f t="shared" si="62"/>
        <v>41325.525752314818</v>
      </c>
      <c r="S832" s="14">
        <f t="shared" si="63"/>
        <v>41355.484085648146</v>
      </c>
      <c r="T832">
        <f t="shared" si="64"/>
        <v>2013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8281</v>
      </c>
      <c r="O833" t="s">
        <v>8282</v>
      </c>
      <c r="P833">
        <f t="shared" si="60"/>
        <v>233</v>
      </c>
      <c r="Q833">
        <f t="shared" si="61"/>
        <v>175</v>
      </c>
      <c r="R833" s="14">
        <f t="shared" si="62"/>
        <v>40996.646921296298</v>
      </c>
      <c r="S833" s="14">
        <f t="shared" si="63"/>
        <v>41026.646921296298</v>
      </c>
      <c r="T833">
        <f t="shared" si="64"/>
        <v>2012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8281</v>
      </c>
      <c r="O834" t="s">
        <v>8282</v>
      </c>
      <c r="P834">
        <f t="shared" si="60"/>
        <v>101</v>
      </c>
      <c r="Q834">
        <f t="shared" si="61"/>
        <v>97.99</v>
      </c>
      <c r="R834" s="14">
        <f t="shared" si="62"/>
        <v>40869.675173611111</v>
      </c>
      <c r="S834" s="14">
        <f t="shared" si="63"/>
        <v>40929.342361111114</v>
      </c>
      <c r="T834">
        <f t="shared" si="64"/>
        <v>2011</v>
      </c>
    </row>
    <row r="835" spans="1:20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8281</v>
      </c>
      <c r="O835" t="s">
        <v>8282</v>
      </c>
      <c r="P835">
        <f t="shared" ref="P835:P898" si="65">ROUND(E835/D835*100,0)</f>
        <v>102</v>
      </c>
      <c r="Q835">
        <f t="shared" ref="Q835:Q898" si="66">IFERROR(ROUND(E835/L835,2),0)</f>
        <v>148.78</v>
      </c>
      <c r="R835" s="14">
        <f t="shared" ref="R835:R898" si="67">(((J835/60)/60)/24)+DATE(1970,1,1)</f>
        <v>41718.878182870372</v>
      </c>
      <c r="S835" s="14">
        <f t="shared" ref="S835:S898" si="68">(((I835/60)/60)/24)+DATE(1970,1,1)</f>
        <v>41748.878182870372</v>
      </c>
      <c r="T835">
        <f t="shared" ref="T835:T898" si="69">YEAR(R835)</f>
        <v>2014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8281</v>
      </c>
      <c r="O836" t="s">
        <v>8282</v>
      </c>
      <c r="P836">
        <f t="shared" si="65"/>
        <v>131</v>
      </c>
      <c r="Q836">
        <f t="shared" si="66"/>
        <v>96.08</v>
      </c>
      <c r="R836" s="14">
        <f t="shared" si="67"/>
        <v>41422.822824074072</v>
      </c>
      <c r="S836" s="14">
        <f t="shared" si="68"/>
        <v>41456.165972222225</v>
      </c>
      <c r="T836">
        <f t="shared" si="69"/>
        <v>2013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8281</v>
      </c>
      <c r="O837" t="s">
        <v>8282</v>
      </c>
      <c r="P837">
        <f t="shared" si="65"/>
        <v>117</v>
      </c>
      <c r="Q837">
        <f t="shared" si="66"/>
        <v>58.63</v>
      </c>
      <c r="R837" s="14">
        <f t="shared" si="67"/>
        <v>41005.45784722222</v>
      </c>
      <c r="S837" s="14">
        <f t="shared" si="68"/>
        <v>41048.125</v>
      </c>
      <c r="T837">
        <f t="shared" si="69"/>
        <v>2012</v>
      </c>
    </row>
    <row r="838" spans="1:20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8281</v>
      </c>
      <c r="O838" t="s">
        <v>8282</v>
      </c>
      <c r="P838">
        <f t="shared" si="65"/>
        <v>101</v>
      </c>
      <c r="Q838">
        <f t="shared" si="66"/>
        <v>109.71</v>
      </c>
      <c r="R838" s="14">
        <f t="shared" si="67"/>
        <v>41524.056921296295</v>
      </c>
      <c r="S838" s="14">
        <f t="shared" si="68"/>
        <v>41554.056921296295</v>
      </c>
      <c r="T838">
        <f t="shared" si="69"/>
        <v>2013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8281</v>
      </c>
      <c r="O839" t="s">
        <v>8282</v>
      </c>
      <c r="P839">
        <f t="shared" si="65"/>
        <v>122</v>
      </c>
      <c r="Q839">
        <f t="shared" si="66"/>
        <v>49.11</v>
      </c>
      <c r="R839" s="14">
        <f t="shared" si="67"/>
        <v>41730.998402777775</v>
      </c>
      <c r="S839" s="14">
        <f t="shared" si="68"/>
        <v>41760.998402777775</v>
      </c>
      <c r="T839">
        <f t="shared" si="69"/>
        <v>2014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8281</v>
      </c>
      <c r="O840" t="s">
        <v>8282</v>
      </c>
      <c r="P840">
        <f t="shared" si="65"/>
        <v>145</v>
      </c>
      <c r="Q840">
        <f t="shared" si="66"/>
        <v>47.67</v>
      </c>
      <c r="R840" s="14">
        <f t="shared" si="67"/>
        <v>40895.897974537038</v>
      </c>
      <c r="S840" s="14">
        <f t="shared" si="68"/>
        <v>40925.897974537038</v>
      </c>
      <c r="T840">
        <f t="shared" si="69"/>
        <v>2011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8281</v>
      </c>
      <c r="O841" t="s">
        <v>8282</v>
      </c>
      <c r="P841">
        <f t="shared" si="65"/>
        <v>117</v>
      </c>
      <c r="Q841">
        <f t="shared" si="66"/>
        <v>60.74</v>
      </c>
      <c r="R841" s="14">
        <f t="shared" si="67"/>
        <v>41144.763379629629</v>
      </c>
      <c r="S841" s="14">
        <f t="shared" si="68"/>
        <v>41174.763379629629</v>
      </c>
      <c r="T841">
        <f t="shared" si="69"/>
        <v>2012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8281</v>
      </c>
      <c r="O842" t="s">
        <v>8283</v>
      </c>
      <c r="P842">
        <f t="shared" si="65"/>
        <v>120</v>
      </c>
      <c r="Q842">
        <f t="shared" si="66"/>
        <v>63.38</v>
      </c>
      <c r="R842" s="14">
        <f t="shared" si="67"/>
        <v>42607.226701388892</v>
      </c>
      <c r="S842" s="14">
        <f t="shared" si="68"/>
        <v>42637.226701388892</v>
      </c>
      <c r="T842">
        <f t="shared" si="69"/>
        <v>2016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8281</v>
      </c>
      <c r="O843" t="s">
        <v>8283</v>
      </c>
      <c r="P843">
        <f t="shared" si="65"/>
        <v>101</v>
      </c>
      <c r="Q843">
        <f t="shared" si="66"/>
        <v>53.89</v>
      </c>
      <c r="R843" s="14">
        <f t="shared" si="67"/>
        <v>41923.838692129626</v>
      </c>
      <c r="S843" s="14">
        <f t="shared" si="68"/>
        <v>41953.88035879629</v>
      </c>
      <c r="T843">
        <f t="shared" si="69"/>
        <v>2014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8281</v>
      </c>
      <c r="O844" t="s">
        <v>8283</v>
      </c>
      <c r="P844">
        <f t="shared" si="65"/>
        <v>104</v>
      </c>
      <c r="Q844">
        <f t="shared" si="66"/>
        <v>66.87</v>
      </c>
      <c r="R844" s="14">
        <f t="shared" si="67"/>
        <v>41526.592395833337</v>
      </c>
      <c r="S844" s="14">
        <f t="shared" si="68"/>
        <v>41561.165972222225</v>
      </c>
      <c r="T844">
        <f t="shared" si="69"/>
        <v>2013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8281</v>
      </c>
      <c r="O845" t="s">
        <v>8283</v>
      </c>
      <c r="P845">
        <f t="shared" si="65"/>
        <v>267</v>
      </c>
      <c r="Q845">
        <f t="shared" si="66"/>
        <v>63.1</v>
      </c>
      <c r="R845" s="14">
        <f t="shared" si="67"/>
        <v>42695.257870370369</v>
      </c>
      <c r="S845" s="14">
        <f t="shared" si="68"/>
        <v>42712.333333333328</v>
      </c>
      <c r="T845">
        <f t="shared" si="69"/>
        <v>2016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8281</v>
      </c>
      <c r="O846" t="s">
        <v>8283</v>
      </c>
      <c r="P846">
        <f t="shared" si="65"/>
        <v>194</v>
      </c>
      <c r="Q846">
        <f t="shared" si="66"/>
        <v>36.630000000000003</v>
      </c>
      <c r="R846" s="14">
        <f t="shared" si="67"/>
        <v>41905.684629629628</v>
      </c>
      <c r="S846" s="14">
        <f t="shared" si="68"/>
        <v>41944.207638888889</v>
      </c>
      <c r="T846">
        <f t="shared" si="69"/>
        <v>2014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8281</v>
      </c>
      <c r="O847" t="s">
        <v>8283</v>
      </c>
      <c r="P847">
        <f t="shared" si="65"/>
        <v>120</v>
      </c>
      <c r="Q847">
        <f t="shared" si="66"/>
        <v>34.01</v>
      </c>
      <c r="R847" s="14">
        <f t="shared" si="67"/>
        <v>42578.205972222218</v>
      </c>
      <c r="S847" s="14">
        <f t="shared" si="68"/>
        <v>42618.165972222225</v>
      </c>
      <c r="T847">
        <f t="shared" si="69"/>
        <v>2016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8281</v>
      </c>
      <c r="O848" t="s">
        <v>8283</v>
      </c>
      <c r="P848">
        <f t="shared" si="65"/>
        <v>122</v>
      </c>
      <c r="Q848">
        <f t="shared" si="66"/>
        <v>28.55</v>
      </c>
      <c r="R848" s="14">
        <f t="shared" si="67"/>
        <v>41694.391840277778</v>
      </c>
      <c r="S848" s="14">
        <f t="shared" si="68"/>
        <v>41708.583333333336</v>
      </c>
      <c r="T848">
        <f t="shared" si="69"/>
        <v>2014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8281</v>
      </c>
      <c r="O849" t="s">
        <v>8283</v>
      </c>
      <c r="P849">
        <f t="shared" si="65"/>
        <v>100</v>
      </c>
      <c r="Q849">
        <f t="shared" si="66"/>
        <v>10</v>
      </c>
      <c r="R849" s="14">
        <f t="shared" si="67"/>
        <v>42165.79833333334</v>
      </c>
      <c r="S849" s="14">
        <f t="shared" si="68"/>
        <v>42195.79833333334</v>
      </c>
      <c r="T849">
        <f t="shared" si="69"/>
        <v>2015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8281</v>
      </c>
      <c r="O850" t="s">
        <v>8283</v>
      </c>
      <c r="P850">
        <f t="shared" si="65"/>
        <v>100</v>
      </c>
      <c r="Q850">
        <f t="shared" si="66"/>
        <v>18.75</v>
      </c>
      <c r="R850" s="14">
        <f t="shared" si="67"/>
        <v>42078.792048611111</v>
      </c>
      <c r="S850" s="14">
        <f t="shared" si="68"/>
        <v>42108.792048611111</v>
      </c>
      <c r="T850">
        <f t="shared" si="69"/>
        <v>2015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8281</v>
      </c>
      <c r="O851" t="s">
        <v>8283</v>
      </c>
      <c r="P851">
        <f t="shared" si="65"/>
        <v>120</v>
      </c>
      <c r="Q851">
        <f t="shared" si="66"/>
        <v>41.7</v>
      </c>
      <c r="R851" s="14">
        <f t="shared" si="67"/>
        <v>42051.148888888885</v>
      </c>
      <c r="S851" s="14">
        <f t="shared" si="68"/>
        <v>42079.107222222221</v>
      </c>
      <c r="T851">
        <f t="shared" si="69"/>
        <v>2015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8281</v>
      </c>
      <c r="O852" t="s">
        <v>8283</v>
      </c>
      <c r="P852">
        <f t="shared" si="65"/>
        <v>155</v>
      </c>
      <c r="Q852">
        <f t="shared" si="66"/>
        <v>46.67</v>
      </c>
      <c r="R852" s="14">
        <f t="shared" si="67"/>
        <v>42452.827743055561</v>
      </c>
      <c r="S852" s="14">
        <f t="shared" si="68"/>
        <v>42485.207638888889</v>
      </c>
      <c r="T852">
        <f t="shared" si="69"/>
        <v>2016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8281</v>
      </c>
      <c r="O853" t="s">
        <v>8283</v>
      </c>
      <c r="P853">
        <f t="shared" si="65"/>
        <v>130</v>
      </c>
      <c r="Q853">
        <f t="shared" si="66"/>
        <v>37.270000000000003</v>
      </c>
      <c r="R853" s="14">
        <f t="shared" si="67"/>
        <v>42522.880243055552</v>
      </c>
      <c r="S853" s="14">
        <f t="shared" si="68"/>
        <v>42582.822916666672</v>
      </c>
      <c r="T853">
        <f t="shared" si="69"/>
        <v>2016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8281</v>
      </c>
      <c r="O854" t="s">
        <v>8283</v>
      </c>
      <c r="P854">
        <f t="shared" si="65"/>
        <v>105</v>
      </c>
      <c r="Q854">
        <f t="shared" si="66"/>
        <v>59.26</v>
      </c>
      <c r="R854" s="14">
        <f t="shared" si="67"/>
        <v>42656.805497685185</v>
      </c>
      <c r="S854" s="14">
        <f t="shared" si="68"/>
        <v>42667.875</v>
      </c>
      <c r="T854">
        <f t="shared" si="69"/>
        <v>2016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8281</v>
      </c>
      <c r="O855" t="s">
        <v>8283</v>
      </c>
      <c r="P855">
        <f t="shared" si="65"/>
        <v>100</v>
      </c>
      <c r="Q855">
        <f t="shared" si="66"/>
        <v>30</v>
      </c>
      <c r="R855" s="14">
        <f t="shared" si="67"/>
        <v>42021.832280092596</v>
      </c>
      <c r="S855" s="14">
        <f t="shared" si="68"/>
        <v>42051.832280092596</v>
      </c>
      <c r="T855">
        <f t="shared" si="69"/>
        <v>2015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8281</v>
      </c>
      <c r="O856" t="s">
        <v>8283</v>
      </c>
      <c r="P856">
        <f t="shared" si="65"/>
        <v>118</v>
      </c>
      <c r="Q856">
        <f t="shared" si="66"/>
        <v>65.86</v>
      </c>
      <c r="R856" s="14">
        <f t="shared" si="67"/>
        <v>42702.212337962963</v>
      </c>
      <c r="S856" s="14">
        <f t="shared" si="68"/>
        <v>42732.212337962963</v>
      </c>
      <c r="T856">
        <f t="shared" si="69"/>
        <v>2016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8281</v>
      </c>
      <c r="O857" t="s">
        <v>8283</v>
      </c>
      <c r="P857">
        <f t="shared" si="65"/>
        <v>103</v>
      </c>
      <c r="Q857">
        <f t="shared" si="66"/>
        <v>31.91</v>
      </c>
      <c r="R857" s="14">
        <f t="shared" si="67"/>
        <v>42545.125196759262</v>
      </c>
      <c r="S857" s="14">
        <f t="shared" si="68"/>
        <v>42575.125196759262</v>
      </c>
      <c r="T857">
        <f t="shared" si="69"/>
        <v>2016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8281</v>
      </c>
      <c r="O858" t="s">
        <v>8283</v>
      </c>
      <c r="P858">
        <f t="shared" si="65"/>
        <v>218</v>
      </c>
      <c r="Q858">
        <f t="shared" si="66"/>
        <v>19.46</v>
      </c>
      <c r="R858" s="14">
        <f t="shared" si="67"/>
        <v>42609.311990740738</v>
      </c>
      <c r="S858" s="14">
        <f t="shared" si="68"/>
        <v>42668.791666666672</v>
      </c>
      <c r="T858">
        <f t="shared" si="69"/>
        <v>2016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8281</v>
      </c>
      <c r="O859" t="s">
        <v>8283</v>
      </c>
      <c r="P859">
        <f t="shared" si="65"/>
        <v>100</v>
      </c>
      <c r="Q859">
        <f t="shared" si="66"/>
        <v>50</v>
      </c>
      <c r="R859" s="14">
        <f t="shared" si="67"/>
        <v>42291.581377314811</v>
      </c>
      <c r="S859" s="14">
        <f t="shared" si="68"/>
        <v>42333.623043981483</v>
      </c>
      <c r="T859">
        <f t="shared" si="69"/>
        <v>2015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8281</v>
      </c>
      <c r="O860" t="s">
        <v>8283</v>
      </c>
      <c r="P860">
        <f t="shared" si="65"/>
        <v>144</v>
      </c>
      <c r="Q860">
        <f t="shared" si="66"/>
        <v>22.74</v>
      </c>
      <c r="R860" s="14">
        <f t="shared" si="67"/>
        <v>42079.745578703703</v>
      </c>
      <c r="S860" s="14">
        <f t="shared" si="68"/>
        <v>42109.957638888889</v>
      </c>
      <c r="T860">
        <f t="shared" si="69"/>
        <v>2015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8281</v>
      </c>
      <c r="O861" t="s">
        <v>8283</v>
      </c>
      <c r="P861">
        <f t="shared" si="65"/>
        <v>105</v>
      </c>
      <c r="Q861">
        <f t="shared" si="66"/>
        <v>42.72</v>
      </c>
      <c r="R861" s="14">
        <f t="shared" si="67"/>
        <v>42128.820231481484</v>
      </c>
      <c r="S861" s="14">
        <f t="shared" si="68"/>
        <v>42159</v>
      </c>
      <c r="T861">
        <f t="shared" si="69"/>
        <v>2015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8281</v>
      </c>
      <c r="O862" t="s">
        <v>8284</v>
      </c>
      <c r="P862">
        <f t="shared" si="65"/>
        <v>18</v>
      </c>
      <c r="Q862">
        <f t="shared" si="66"/>
        <v>52.92</v>
      </c>
      <c r="R862" s="14">
        <f t="shared" si="67"/>
        <v>41570.482789351852</v>
      </c>
      <c r="S862" s="14">
        <f t="shared" si="68"/>
        <v>41600.524456018517</v>
      </c>
      <c r="T862">
        <f t="shared" si="69"/>
        <v>2013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8281</v>
      </c>
      <c r="O863" t="s">
        <v>8284</v>
      </c>
      <c r="P863">
        <f t="shared" si="65"/>
        <v>2</v>
      </c>
      <c r="Q863">
        <f t="shared" si="66"/>
        <v>50.5</v>
      </c>
      <c r="R863" s="14">
        <f t="shared" si="67"/>
        <v>42599.965324074074</v>
      </c>
      <c r="S863" s="14">
        <f t="shared" si="68"/>
        <v>42629.965324074074</v>
      </c>
      <c r="T863">
        <f t="shared" si="69"/>
        <v>2016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8281</v>
      </c>
      <c r="O864" t="s">
        <v>8284</v>
      </c>
      <c r="P864">
        <f t="shared" si="65"/>
        <v>0</v>
      </c>
      <c r="Q864">
        <f t="shared" si="66"/>
        <v>42.5</v>
      </c>
      <c r="R864" s="14">
        <f t="shared" si="67"/>
        <v>41559.5549537037</v>
      </c>
      <c r="S864" s="14">
        <f t="shared" si="68"/>
        <v>41589.596620370372</v>
      </c>
      <c r="T864">
        <f t="shared" si="69"/>
        <v>2013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8281</v>
      </c>
      <c r="O865" t="s">
        <v>8284</v>
      </c>
      <c r="P865">
        <f t="shared" si="65"/>
        <v>5</v>
      </c>
      <c r="Q865">
        <f t="shared" si="66"/>
        <v>18</v>
      </c>
      <c r="R865" s="14">
        <f t="shared" si="67"/>
        <v>40921.117662037039</v>
      </c>
      <c r="S865" s="14">
        <f t="shared" si="68"/>
        <v>40951.117662037039</v>
      </c>
      <c r="T865">
        <f t="shared" si="69"/>
        <v>2012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8281</v>
      </c>
      <c r="O866" t="s">
        <v>8284</v>
      </c>
      <c r="P866">
        <f t="shared" si="65"/>
        <v>42</v>
      </c>
      <c r="Q866">
        <f t="shared" si="66"/>
        <v>34.18</v>
      </c>
      <c r="R866" s="14">
        <f t="shared" si="67"/>
        <v>41541.106921296298</v>
      </c>
      <c r="S866" s="14">
        <f t="shared" si="68"/>
        <v>41563.415972222225</v>
      </c>
      <c r="T866">
        <f t="shared" si="69"/>
        <v>2013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8281</v>
      </c>
      <c r="O867" t="s">
        <v>8284</v>
      </c>
      <c r="P867">
        <f t="shared" si="65"/>
        <v>2</v>
      </c>
      <c r="Q867">
        <f t="shared" si="66"/>
        <v>22.5</v>
      </c>
      <c r="R867" s="14">
        <f t="shared" si="67"/>
        <v>41230.77311342593</v>
      </c>
      <c r="S867" s="14">
        <f t="shared" si="68"/>
        <v>41290.77311342593</v>
      </c>
      <c r="T867">
        <f t="shared" si="69"/>
        <v>2012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8281</v>
      </c>
      <c r="O868" t="s">
        <v>8284</v>
      </c>
      <c r="P868">
        <f t="shared" si="65"/>
        <v>18</v>
      </c>
      <c r="Q868">
        <f t="shared" si="66"/>
        <v>58.18</v>
      </c>
      <c r="R868" s="14">
        <f t="shared" si="67"/>
        <v>42025.637939814813</v>
      </c>
      <c r="S868" s="14">
        <f t="shared" si="68"/>
        <v>42063.631944444445</v>
      </c>
      <c r="T868">
        <f t="shared" si="69"/>
        <v>2015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8281</v>
      </c>
      <c r="O869" t="s">
        <v>8284</v>
      </c>
      <c r="P869">
        <f t="shared" si="65"/>
        <v>24</v>
      </c>
      <c r="Q869">
        <f t="shared" si="66"/>
        <v>109.18</v>
      </c>
      <c r="R869" s="14">
        <f t="shared" si="67"/>
        <v>40088.105393518519</v>
      </c>
      <c r="S869" s="14">
        <f t="shared" si="68"/>
        <v>40148.207638888889</v>
      </c>
      <c r="T869">
        <f t="shared" si="69"/>
        <v>2009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8281</v>
      </c>
      <c r="O870" t="s">
        <v>8284</v>
      </c>
      <c r="P870">
        <f t="shared" si="65"/>
        <v>0</v>
      </c>
      <c r="Q870">
        <f t="shared" si="66"/>
        <v>50</v>
      </c>
      <c r="R870" s="14">
        <f t="shared" si="67"/>
        <v>41616.027754629627</v>
      </c>
      <c r="S870" s="14">
        <f t="shared" si="68"/>
        <v>41646.027754629627</v>
      </c>
      <c r="T870">
        <f t="shared" si="69"/>
        <v>2013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8281</v>
      </c>
      <c r="O871" t="s">
        <v>8284</v>
      </c>
      <c r="P871">
        <f t="shared" si="65"/>
        <v>12</v>
      </c>
      <c r="Q871">
        <f t="shared" si="66"/>
        <v>346.67</v>
      </c>
      <c r="R871" s="14">
        <f t="shared" si="67"/>
        <v>41342.845567129632</v>
      </c>
      <c r="S871" s="14">
        <f t="shared" si="68"/>
        <v>41372.803900462961</v>
      </c>
      <c r="T871">
        <f t="shared" si="69"/>
        <v>2013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8281</v>
      </c>
      <c r="O872" t="s">
        <v>8284</v>
      </c>
      <c r="P872">
        <f t="shared" si="65"/>
        <v>0</v>
      </c>
      <c r="Q872">
        <f t="shared" si="66"/>
        <v>12.4</v>
      </c>
      <c r="R872" s="14">
        <f t="shared" si="67"/>
        <v>41488.022256944445</v>
      </c>
      <c r="S872" s="14">
        <f t="shared" si="68"/>
        <v>41518.022256944445</v>
      </c>
      <c r="T872">
        <f t="shared" si="69"/>
        <v>2013</v>
      </c>
    </row>
    <row r="873" spans="1:20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8281</v>
      </c>
      <c r="O873" t="s">
        <v>8284</v>
      </c>
      <c r="P873">
        <f t="shared" si="65"/>
        <v>5</v>
      </c>
      <c r="Q873">
        <f t="shared" si="66"/>
        <v>27.08</v>
      </c>
      <c r="R873" s="14">
        <f t="shared" si="67"/>
        <v>41577.561284722222</v>
      </c>
      <c r="S873" s="14">
        <f t="shared" si="68"/>
        <v>41607.602951388886</v>
      </c>
      <c r="T873">
        <f t="shared" si="69"/>
        <v>2013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8281</v>
      </c>
      <c r="O874" t="s">
        <v>8284</v>
      </c>
      <c r="P874">
        <f t="shared" si="65"/>
        <v>1</v>
      </c>
      <c r="Q874">
        <f t="shared" si="66"/>
        <v>32.5</v>
      </c>
      <c r="R874" s="14">
        <f t="shared" si="67"/>
        <v>40567.825543981482</v>
      </c>
      <c r="S874" s="14">
        <f t="shared" si="68"/>
        <v>40612.825543981482</v>
      </c>
      <c r="T874">
        <f t="shared" si="69"/>
        <v>2011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8281</v>
      </c>
      <c r="O875" t="s">
        <v>8284</v>
      </c>
      <c r="P875">
        <f t="shared" si="65"/>
        <v>1</v>
      </c>
      <c r="Q875">
        <f t="shared" si="66"/>
        <v>9</v>
      </c>
      <c r="R875" s="14">
        <f t="shared" si="67"/>
        <v>41184.167129629634</v>
      </c>
      <c r="S875" s="14">
        <f t="shared" si="68"/>
        <v>41224.208796296298</v>
      </c>
      <c r="T875">
        <f t="shared" si="69"/>
        <v>2012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8281</v>
      </c>
      <c r="O876" t="s">
        <v>8284</v>
      </c>
      <c r="P876">
        <f t="shared" si="65"/>
        <v>24</v>
      </c>
      <c r="Q876">
        <f t="shared" si="66"/>
        <v>34.76</v>
      </c>
      <c r="R876" s="14">
        <f t="shared" si="67"/>
        <v>41368.583726851852</v>
      </c>
      <c r="S876" s="14">
        <f t="shared" si="68"/>
        <v>41398.583726851852</v>
      </c>
      <c r="T876">
        <f t="shared" si="69"/>
        <v>2013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8281</v>
      </c>
      <c r="O877" t="s">
        <v>8284</v>
      </c>
      <c r="P877">
        <f t="shared" si="65"/>
        <v>0</v>
      </c>
      <c r="Q877">
        <f t="shared" si="66"/>
        <v>0</v>
      </c>
      <c r="R877" s="14">
        <f t="shared" si="67"/>
        <v>42248.723738425921</v>
      </c>
      <c r="S877" s="14">
        <f t="shared" si="68"/>
        <v>42268.723738425921</v>
      </c>
      <c r="T877">
        <f t="shared" si="69"/>
        <v>2015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8281</v>
      </c>
      <c r="O878" t="s">
        <v>8284</v>
      </c>
      <c r="P878">
        <f t="shared" si="65"/>
        <v>41</v>
      </c>
      <c r="Q878">
        <f t="shared" si="66"/>
        <v>28.58</v>
      </c>
      <c r="R878" s="14">
        <f t="shared" si="67"/>
        <v>41276.496840277774</v>
      </c>
      <c r="S878" s="14">
        <f t="shared" si="68"/>
        <v>41309.496840277774</v>
      </c>
      <c r="T878">
        <f t="shared" si="69"/>
        <v>2013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8281</v>
      </c>
      <c r="O879" t="s">
        <v>8284</v>
      </c>
      <c r="P879">
        <f t="shared" si="65"/>
        <v>68</v>
      </c>
      <c r="Q879">
        <f t="shared" si="66"/>
        <v>46.59</v>
      </c>
      <c r="R879" s="14">
        <f t="shared" si="67"/>
        <v>41597.788888888892</v>
      </c>
      <c r="S879" s="14">
        <f t="shared" si="68"/>
        <v>41627.788888888892</v>
      </c>
      <c r="T879">
        <f t="shared" si="69"/>
        <v>2013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8281</v>
      </c>
      <c r="O880" t="s">
        <v>8284</v>
      </c>
      <c r="P880">
        <f t="shared" si="65"/>
        <v>1</v>
      </c>
      <c r="Q880">
        <f t="shared" si="66"/>
        <v>32.5</v>
      </c>
      <c r="R880" s="14">
        <f t="shared" si="67"/>
        <v>40505.232916666668</v>
      </c>
      <c r="S880" s="14">
        <f t="shared" si="68"/>
        <v>40535.232916666668</v>
      </c>
      <c r="T880">
        <f t="shared" si="69"/>
        <v>2010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8281</v>
      </c>
      <c r="O881" t="s">
        <v>8284</v>
      </c>
      <c r="P881">
        <f t="shared" si="65"/>
        <v>31</v>
      </c>
      <c r="Q881">
        <f t="shared" si="66"/>
        <v>21.47</v>
      </c>
      <c r="R881" s="14">
        <f t="shared" si="67"/>
        <v>41037.829918981479</v>
      </c>
      <c r="S881" s="14">
        <f t="shared" si="68"/>
        <v>41058.829918981479</v>
      </c>
      <c r="T881">
        <f t="shared" si="69"/>
        <v>2012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8281</v>
      </c>
      <c r="O882" t="s">
        <v>8285</v>
      </c>
      <c r="P882">
        <f t="shared" si="65"/>
        <v>3</v>
      </c>
      <c r="Q882">
        <f t="shared" si="66"/>
        <v>14.13</v>
      </c>
      <c r="R882" s="14">
        <f t="shared" si="67"/>
        <v>41179.32104166667</v>
      </c>
      <c r="S882" s="14">
        <f t="shared" si="68"/>
        <v>41212.32104166667</v>
      </c>
      <c r="T882">
        <f t="shared" si="69"/>
        <v>2012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8281</v>
      </c>
      <c r="O883" t="s">
        <v>8285</v>
      </c>
      <c r="P883">
        <f t="shared" si="65"/>
        <v>1</v>
      </c>
      <c r="Q883">
        <f t="shared" si="66"/>
        <v>30</v>
      </c>
      <c r="R883" s="14">
        <f t="shared" si="67"/>
        <v>40877.25099537037</v>
      </c>
      <c r="S883" s="14">
        <f t="shared" si="68"/>
        <v>40922.25099537037</v>
      </c>
      <c r="T883">
        <f t="shared" si="69"/>
        <v>2011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8281</v>
      </c>
      <c r="O884" t="s">
        <v>8285</v>
      </c>
      <c r="P884">
        <f t="shared" si="65"/>
        <v>20</v>
      </c>
      <c r="Q884">
        <f t="shared" si="66"/>
        <v>21.57</v>
      </c>
      <c r="R884" s="14">
        <f t="shared" si="67"/>
        <v>40759.860532407409</v>
      </c>
      <c r="S884" s="14">
        <f t="shared" si="68"/>
        <v>40792.860532407409</v>
      </c>
      <c r="T884">
        <f t="shared" si="69"/>
        <v>2011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8281</v>
      </c>
      <c r="O885" t="s">
        <v>8285</v>
      </c>
      <c r="P885">
        <f t="shared" si="65"/>
        <v>40</v>
      </c>
      <c r="Q885">
        <f t="shared" si="66"/>
        <v>83.38</v>
      </c>
      <c r="R885" s="14">
        <f t="shared" si="67"/>
        <v>42371.935590277775</v>
      </c>
      <c r="S885" s="14">
        <f t="shared" si="68"/>
        <v>42431.935590277775</v>
      </c>
      <c r="T885">
        <f t="shared" si="69"/>
        <v>2016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8281</v>
      </c>
      <c r="O886" t="s">
        <v>8285</v>
      </c>
      <c r="P886">
        <f t="shared" si="65"/>
        <v>1</v>
      </c>
      <c r="Q886">
        <f t="shared" si="66"/>
        <v>10</v>
      </c>
      <c r="R886" s="14">
        <f t="shared" si="67"/>
        <v>40981.802615740737</v>
      </c>
      <c r="S886" s="14">
        <f t="shared" si="68"/>
        <v>41041.104861111111</v>
      </c>
      <c r="T886">
        <f t="shared" si="69"/>
        <v>2012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8281</v>
      </c>
      <c r="O887" t="s">
        <v>8285</v>
      </c>
      <c r="P887">
        <f t="shared" si="65"/>
        <v>75</v>
      </c>
      <c r="Q887">
        <f t="shared" si="66"/>
        <v>35.71</v>
      </c>
      <c r="R887" s="14">
        <f t="shared" si="67"/>
        <v>42713.941099537042</v>
      </c>
      <c r="S887" s="14">
        <f t="shared" si="68"/>
        <v>42734.941099537042</v>
      </c>
      <c r="T887">
        <f t="shared" si="69"/>
        <v>2016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8281</v>
      </c>
      <c r="O888" t="s">
        <v>8285</v>
      </c>
      <c r="P888">
        <f t="shared" si="65"/>
        <v>41</v>
      </c>
      <c r="Q888">
        <f t="shared" si="66"/>
        <v>29.29</v>
      </c>
      <c r="R888" s="14">
        <f t="shared" si="67"/>
        <v>42603.870520833334</v>
      </c>
      <c r="S888" s="14">
        <f t="shared" si="68"/>
        <v>42628.870520833334</v>
      </c>
      <c r="T888">
        <f t="shared" si="69"/>
        <v>2016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8281</v>
      </c>
      <c r="O889" t="s">
        <v>8285</v>
      </c>
      <c r="P889">
        <f t="shared" si="65"/>
        <v>0</v>
      </c>
      <c r="Q889">
        <f t="shared" si="66"/>
        <v>0</v>
      </c>
      <c r="R889" s="14">
        <f t="shared" si="67"/>
        <v>41026.958969907406</v>
      </c>
      <c r="S889" s="14">
        <f t="shared" si="68"/>
        <v>41056.958969907406</v>
      </c>
      <c r="T889">
        <f t="shared" si="69"/>
        <v>2012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8281</v>
      </c>
      <c r="O890" t="s">
        <v>8285</v>
      </c>
      <c r="P890">
        <f t="shared" si="65"/>
        <v>7</v>
      </c>
      <c r="Q890">
        <f t="shared" si="66"/>
        <v>18</v>
      </c>
      <c r="R890" s="14">
        <f t="shared" si="67"/>
        <v>40751.753298611111</v>
      </c>
      <c r="S890" s="14">
        <f t="shared" si="68"/>
        <v>40787.25</v>
      </c>
      <c r="T890">
        <f t="shared" si="69"/>
        <v>2011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8281</v>
      </c>
      <c r="O891" t="s">
        <v>8285</v>
      </c>
      <c r="P891">
        <f t="shared" si="65"/>
        <v>9</v>
      </c>
      <c r="Q891">
        <f t="shared" si="66"/>
        <v>73.760000000000005</v>
      </c>
      <c r="R891" s="14">
        <f t="shared" si="67"/>
        <v>41887.784062500003</v>
      </c>
      <c r="S891" s="14">
        <f t="shared" si="68"/>
        <v>41917.784062500003</v>
      </c>
      <c r="T891">
        <f t="shared" si="69"/>
        <v>2014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8281</v>
      </c>
      <c r="O892" t="s">
        <v>8285</v>
      </c>
      <c r="P892">
        <f t="shared" si="65"/>
        <v>4</v>
      </c>
      <c r="Q892">
        <f t="shared" si="66"/>
        <v>31.25</v>
      </c>
      <c r="R892" s="14">
        <f t="shared" si="67"/>
        <v>41569.698831018519</v>
      </c>
      <c r="S892" s="14">
        <f t="shared" si="68"/>
        <v>41599.740497685183</v>
      </c>
      <c r="T892">
        <f t="shared" si="69"/>
        <v>2013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8281</v>
      </c>
      <c r="O893" t="s">
        <v>8285</v>
      </c>
      <c r="P893">
        <f t="shared" si="65"/>
        <v>3</v>
      </c>
      <c r="Q893">
        <f t="shared" si="66"/>
        <v>28.89</v>
      </c>
      <c r="R893" s="14">
        <f t="shared" si="67"/>
        <v>41842.031597222223</v>
      </c>
      <c r="S893" s="14">
        <f t="shared" si="68"/>
        <v>41872.031597222223</v>
      </c>
      <c r="T893">
        <f t="shared" si="69"/>
        <v>2014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8281</v>
      </c>
      <c r="O894" t="s">
        <v>8285</v>
      </c>
      <c r="P894">
        <f t="shared" si="65"/>
        <v>41</v>
      </c>
      <c r="Q894">
        <f t="shared" si="66"/>
        <v>143.82</v>
      </c>
      <c r="R894" s="14">
        <f t="shared" si="67"/>
        <v>40304.20003472222</v>
      </c>
      <c r="S894" s="14">
        <f t="shared" si="68"/>
        <v>40391.166666666664</v>
      </c>
      <c r="T894">
        <f t="shared" si="69"/>
        <v>2010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8281</v>
      </c>
      <c r="O895" t="s">
        <v>8285</v>
      </c>
      <c r="P895">
        <f t="shared" si="65"/>
        <v>10</v>
      </c>
      <c r="Q895">
        <f t="shared" si="66"/>
        <v>40</v>
      </c>
      <c r="R895" s="14">
        <f t="shared" si="67"/>
        <v>42065.897719907407</v>
      </c>
      <c r="S895" s="14">
        <f t="shared" si="68"/>
        <v>42095.856053240743</v>
      </c>
      <c r="T895">
        <f t="shared" si="69"/>
        <v>2015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8281</v>
      </c>
      <c r="O896" t="s">
        <v>8285</v>
      </c>
      <c r="P896">
        <f t="shared" si="65"/>
        <v>39</v>
      </c>
      <c r="Q896">
        <f t="shared" si="66"/>
        <v>147.81</v>
      </c>
      <c r="R896" s="14">
        <f t="shared" si="67"/>
        <v>42496.981597222228</v>
      </c>
      <c r="S896" s="14">
        <f t="shared" si="68"/>
        <v>42526.981597222228</v>
      </c>
      <c r="T896">
        <f t="shared" si="69"/>
        <v>2016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8281</v>
      </c>
      <c r="O897" t="s">
        <v>8285</v>
      </c>
      <c r="P897">
        <f t="shared" si="65"/>
        <v>2</v>
      </c>
      <c r="Q897">
        <f t="shared" si="66"/>
        <v>27.86</v>
      </c>
      <c r="R897" s="14">
        <f t="shared" si="67"/>
        <v>40431.127650462964</v>
      </c>
      <c r="S897" s="14">
        <f t="shared" si="68"/>
        <v>40476.127650462964</v>
      </c>
      <c r="T897">
        <f t="shared" si="69"/>
        <v>2010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8281</v>
      </c>
      <c r="O898" t="s">
        <v>8285</v>
      </c>
      <c r="P898">
        <f t="shared" si="65"/>
        <v>40</v>
      </c>
      <c r="Q898">
        <f t="shared" si="66"/>
        <v>44.44</v>
      </c>
      <c r="R898" s="14">
        <f t="shared" si="67"/>
        <v>42218.872986111113</v>
      </c>
      <c r="S898" s="14">
        <f t="shared" si="68"/>
        <v>42244.166666666672</v>
      </c>
      <c r="T898">
        <f t="shared" si="69"/>
        <v>2015</v>
      </c>
    </row>
    <row r="899" spans="1:20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8281</v>
      </c>
      <c r="O899" t="s">
        <v>8285</v>
      </c>
      <c r="P899">
        <f t="shared" ref="P899:P962" si="70">ROUND(E899/D899*100,0)</f>
        <v>0</v>
      </c>
      <c r="Q899">
        <f t="shared" ref="Q899:Q962" si="71">IFERROR(ROUND(E899/L899,2),0)</f>
        <v>0</v>
      </c>
      <c r="R899" s="14">
        <f t="shared" ref="R899:R962" si="72">(((J899/60)/60)/24)+DATE(1970,1,1)</f>
        <v>41211.688750000001</v>
      </c>
      <c r="S899" s="14">
        <f t="shared" ref="S899:S962" si="73">(((I899/60)/60)/24)+DATE(1970,1,1)</f>
        <v>41241.730416666665</v>
      </c>
      <c r="T899">
        <f t="shared" ref="T899:T962" si="74">YEAR(R899)</f>
        <v>2012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8281</v>
      </c>
      <c r="O900" t="s">
        <v>8285</v>
      </c>
      <c r="P900">
        <f t="shared" si="70"/>
        <v>3</v>
      </c>
      <c r="Q900">
        <f t="shared" si="71"/>
        <v>35</v>
      </c>
      <c r="R900" s="14">
        <f t="shared" si="72"/>
        <v>40878.758217592593</v>
      </c>
      <c r="S900" s="14">
        <f t="shared" si="73"/>
        <v>40923.758217592593</v>
      </c>
      <c r="T900">
        <f t="shared" si="74"/>
        <v>2011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8281</v>
      </c>
      <c r="O901" t="s">
        <v>8285</v>
      </c>
      <c r="P901">
        <f t="shared" si="70"/>
        <v>37</v>
      </c>
      <c r="Q901">
        <f t="shared" si="71"/>
        <v>35</v>
      </c>
      <c r="R901" s="14">
        <f t="shared" si="72"/>
        <v>40646.099097222221</v>
      </c>
      <c r="S901" s="14">
        <f t="shared" si="73"/>
        <v>40691.099097222221</v>
      </c>
      <c r="T901">
        <f t="shared" si="74"/>
        <v>2011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8281</v>
      </c>
      <c r="O902" t="s">
        <v>8284</v>
      </c>
      <c r="P902">
        <f t="shared" si="70"/>
        <v>0</v>
      </c>
      <c r="Q902">
        <f t="shared" si="71"/>
        <v>10.5</v>
      </c>
      <c r="R902" s="14">
        <f t="shared" si="72"/>
        <v>42429.84956018519</v>
      </c>
      <c r="S902" s="14">
        <f t="shared" si="73"/>
        <v>42459.807893518519</v>
      </c>
      <c r="T902">
        <f t="shared" si="74"/>
        <v>2016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8281</v>
      </c>
      <c r="O903" t="s">
        <v>8284</v>
      </c>
      <c r="P903">
        <f t="shared" si="70"/>
        <v>0</v>
      </c>
      <c r="Q903">
        <f t="shared" si="71"/>
        <v>0</v>
      </c>
      <c r="R903" s="14">
        <f t="shared" si="72"/>
        <v>40291.81150462963</v>
      </c>
      <c r="S903" s="14">
        <f t="shared" si="73"/>
        <v>40337.799305555556</v>
      </c>
      <c r="T903">
        <f t="shared" si="74"/>
        <v>2010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8281</v>
      </c>
      <c r="O904" t="s">
        <v>8284</v>
      </c>
      <c r="P904">
        <f t="shared" si="70"/>
        <v>0</v>
      </c>
      <c r="Q904">
        <f t="shared" si="71"/>
        <v>30</v>
      </c>
      <c r="R904" s="14">
        <f t="shared" si="72"/>
        <v>41829.965532407405</v>
      </c>
      <c r="S904" s="14">
        <f t="shared" si="73"/>
        <v>41881.645833333336</v>
      </c>
      <c r="T904">
        <f t="shared" si="74"/>
        <v>2014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8281</v>
      </c>
      <c r="O905" t="s">
        <v>8284</v>
      </c>
      <c r="P905">
        <f t="shared" si="70"/>
        <v>3</v>
      </c>
      <c r="Q905">
        <f t="shared" si="71"/>
        <v>40</v>
      </c>
      <c r="R905" s="14">
        <f t="shared" si="72"/>
        <v>41149.796064814815</v>
      </c>
      <c r="S905" s="14">
        <f t="shared" si="73"/>
        <v>41175.100694444445</v>
      </c>
      <c r="T905">
        <f t="shared" si="74"/>
        <v>2012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8281</v>
      </c>
      <c r="O906" t="s">
        <v>8284</v>
      </c>
      <c r="P906">
        <f t="shared" si="70"/>
        <v>0</v>
      </c>
      <c r="Q906">
        <f t="shared" si="71"/>
        <v>50.33</v>
      </c>
      <c r="R906" s="14">
        <f t="shared" si="72"/>
        <v>42342.080289351856</v>
      </c>
      <c r="S906" s="14">
        <f t="shared" si="73"/>
        <v>42372.080289351856</v>
      </c>
      <c r="T906">
        <f t="shared" si="74"/>
        <v>2015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8281</v>
      </c>
      <c r="O907" t="s">
        <v>8284</v>
      </c>
      <c r="P907">
        <f t="shared" si="70"/>
        <v>3</v>
      </c>
      <c r="Q907">
        <f t="shared" si="71"/>
        <v>32.67</v>
      </c>
      <c r="R907" s="14">
        <f t="shared" si="72"/>
        <v>40507.239884259259</v>
      </c>
      <c r="S907" s="14">
        <f t="shared" si="73"/>
        <v>40567.239884259259</v>
      </c>
      <c r="T907">
        <f t="shared" si="74"/>
        <v>2010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8281</v>
      </c>
      <c r="O908" t="s">
        <v>8284</v>
      </c>
      <c r="P908">
        <f t="shared" si="70"/>
        <v>0</v>
      </c>
      <c r="Q908">
        <f t="shared" si="71"/>
        <v>0</v>
      </c>
      <c r="R908" s="14">
        <f t="shared" si="72"/>
        <v>41681.189699074072</v>
      </c>
      <c r="S908" s="14">
        <f t="shared" si="73"/>
        <v>41711.148032407407</v>
      </c>
      <c r="T908">
        <f t="shared" si="74"/>
        <v>2014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8281</v>
      </c>
      <c r="O909" t="s">
        <v>8284</v>
      </c>
      <c r="P909">
        <f t="shared" si="70"/>
        <v>0</v>
      </c>
      <c r="Q909">
        <f t="shared" si="71"/>
        <v>0</v>
      </c>
      <c r="R909" s="14">
        <f t="shared" si="72"/>
        <v>40767.192395833335</v>
      </c>
      <c r="S909" s="14">
        <f t="shared" si="73"/>
        <v>40797.192395833335</v>
      </c>
      <c r="T909">
        <f t="shared" si="74"/>
        <v>2011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8281</v>
      </c>
      <c r="O910" t="s">
        <v>8284</v>
      </c>
      <c r="P910">
        <f t="shared" si="70"/>
        <v>0</v>
      </c>
      <c r="Q910">
        <f t="shared" si="71"/>
        <v>0</v>
      </c>
      <c r="R910" s="14">
        <f t="shared" si="72"/>
        <v>40340.801562499997</v>
      </c>
      <c r="S910" s="14">
        <f t="shared" si="73"/>
        <v>40386.207638888889</v>
      </c>
      <c r="T910">
        <f t="shared" si="74"/>
        <v>2010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8281</v>
      </c>
      <c r="O911" t="s">
        <v>8284</v>
      </c>
      <c r="P911">
        <f t="shared" si="70"/>
        <v>3</v>
      </c>
      <c r="Q911">
        <f t="shared" si="71"/>
        <v>65</v>
      </c>
      <c r="R911" s="14">
        <f t="shared" si="72"/>
        <v>41081.69027777778</v>
      </c>
      <c r="S911" s="14">
        <f t="shared" si="73"/>
        <v>41113.166666666664</v>
      </c>
      <c r="T911">
        <f t="shared" si="74"/>
        <v>2012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8281</v>
      </c>
      <c r="O912" t="s">
        <v>8284</v>
      </c>
      <c r="P912">
        <f t="shared" si="70"/>
        <v>22</v>
      </c>
      <c r="Q912">
        <f t="shared" si="71"/>
        <v>24.6</v>
      </c>
      <c r="R912" s="14">
        <f t="shared" si="72"/>
        <v>42737.545358796298</v>
      </c>
      <c r="S912" s="14">
        <f t="shared" si="73"/>
        <v>42797.545358796298</v>
      </c>
      <c r="T912">
        <f t="shared" si="74"/>
        <v>2017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8281</v>
      </c>
      <c r="O913" t="s">
        <v>8284</v>
      </c>
      <c r="P913">
        <f t="shared" si="70"/>
        <v>0</v>
      </c>
      <c r="Q913">
        <f t="shared" si="71"/>
        <v>0</v>
      </c>
      <c r="R913" s="14">
        <f t="shared" si="72"/>
        <v>41642.005150462966</v>
      </c>
      <c r="S913" s="14">
        <f t="shared" si="73"/>
        <v>41663.005150462966</v>
      </c>
      <c r="T913">
        <f t="shared" si="74"/>
        <v>2014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8281</v>
      </c>
      <c r="O914" t="s">
        <v>8284</v>
      </c>
      <c r="P914">
        <f t="shared" si="70"/>
        <v>1</v>
      </c>
      <c r="Q914">
        <f t="shared" si="71"/>
        <v>15</v>
      </c>
      <c r="R914" s="14">
        <f t="shared" si="72"/>
        <v>41194.109340277777</v>
      </c>
      <c r="S914" s="14">
        <f t="shared" si="73"/>
        <v>41254.151006944441</v>
      </c>
      <c r="T914">
        <f t="shared" si="74"/>
        <v>2012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8281</v>
      </c>
      <c r="O915" t="s">
        <v>8284</v>
      </c>
      <c r="P915">
        <f t="shared" si="70"/>
        <v>7</v>
      </c>
      <c r="Q915">
        <f t="shared" si="71"/>
        <v>82.58</v>
      </c>
      <c r="R915" s="14">
        <f t="shared" si="72"/>
        <v>41004.139108796298</v>
      </c>
      <c r="S915" s="14">
        <f t="shared" si="73"/>
        <v>41034.139108796298</v>
      </c>
      <c r="T915">
        <f t="shared" si="74"/>
        <v>2012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8281</v>
      </c>
      <c r="O916" t="s">
        <v>8284</v>
      </c>
      <c r="P916">
        <f t="shared" si="70"/>
        <v>0</v>
      </c>
      <c r="Q916">
        <f t="shared" si="71"/>
        <v>0</v>
      </c>
      <c r="R916" s="14">
        <f t="shared" si="72"/>
        <v>41116.763275462967</v>
      </c>
      <c r="S916" s="14">
        <f t="shared" si="73"/>
        <v>41146.763275462967</v>
      </c>
      <c r="T916">
        <f t="shared" si="74"/>
        <v>2012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8281</v>
      </c>
      <c r="O917" t="s">
        <v>8284</v>
      </c>
      <c r="P917">
        <f t="shared" si="70"/>
        <v>6</v>
      </c>
      <c r="Q917">
        <f t="shared" si="71"/>
        <v>41.67</v>
      </c>
      <c r="R917" s="14">
        <f t="shared" si="72"/>
        <v>40937.679560185185</v>
      </c>
      <c r="S917" s="14">
        <f t="shared" si="73"/>
        <v>40969.207638888889</v>
      </c>
      <c r="T917">
        <f t="shared" si="74"/>
        <v>2012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8281</v>
      </c>
      <c r="O918" t="s">
        <v>8284</v>
      </c>
      <c r="P918">
        <f t="shared" si="70"/>
        <v>0</v>
      </c>
      <c r="Q918">
        <f t="shared" si="71"/>
        <v>0</v>
      </c>
      <c r="R918" s="14">
        <f t="shared" si="72"/>
        <v>40434.853402777779</v>
      </c>
      <c r="S918" s="14">
        <f t="shared" si="73"/>
        <v>40473.208333333336</v>
      </c>
      <c r="T918">
        <f t="shared" si="74"/>
        <v>2010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8281</v>
      </c>
      <c r="O919" t="s">
        <v>8284</v>
      </c>
      <c r="P919">
        <f t="shared" si="70"/>
        <v>1</v>
      </c>
      <c r="Q919">
        <f t="shared" si="71"/>
        <v>30</v>
      </c>
      <c r="R919" s="14">
        <f t="shared" si="72"/>
        <v>41802.94363425926</v>
      </c>
      <c r="S919" s="14">
        <f t="shared" si="73"/>
        <v>41834.104166666664</v>
      </c>
      <c r="T919">
        <f t="shared" si="74"/>
        <v>2014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8281</v>
      </c>
      <c r="O920" t="s">
        <v>8284</v>
      </c>
      <c r="P920">
        <f t="shared" si="70"/>
        <v>5</v>
      </c>
      <c r="Q920">
        <f t="shared" si="71"/>
        <v>19.600000000000001</v>
      </c>
      <c r="R920" s="14">
        <f t="shared" si="72"/>
        <v>41944.916215277779</v>
      </c>
      <c r="S920" s="14">
        <f t="shared" si="73"/>
        <v>41974.957881944443</v>
      </c>
      <c r="T920">
        <f t="shared" si="74"/>
        <v>2014</v>
      </c>
    </row>
    <row r="921" spans="1:20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8281</v>
      </c>
      <c r="O921" t="s">
        <v>8284</v>
      </c>
      <c r="P921">
        <f t="shared" si="70"/>
        <v>1</v>
      </c>
      <c r="Q921">
        <f t="shared" si="71"/>
        <v>100</v>
      </c>
      <c r="R921" s="14">
        <f t="shared" si="72"/>
        <v>41227.641724537039</v>
      </c>
      <c r="S921" s="14">
        <f t="shared" si="73"/>
        <v>41262.641724537039</v>
      </c>
      <c r="T921">
        <f t="shared" si="74"/>
        <v>2012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8281</v>
      </c>
      <c r="O922" t="s">
        <v>8284</v>
      </c>
      <c r="P922">
        <f t="shared" si="70"/>
        <v>0</v>
      </c>
      <c r="Q922">
        <f t="shared" si="71"/>
        <v>0</v>
      </c>
      <c r="R922" s="14">
        <f t="shared" si="72"/>
        <v>41562.67155092593</v>
      </c>
      <c r="S922" s="14">
        <f t="shared" si="73"/>
        <v>41592.713217592594</v>
      </c>
      <c r="T922">
        <f t="shared" si="74"/>
        <v>2013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8281</v>
      </c>
      <c r="O923" t="s">
        <v>8284</v>
      </c>
      <c r="P923">
        <f t="shared" si="70"/>
        <v>31</v>
      </c>
      <c r="Q923">
        <f t="shared" si="71"/>
        <v>231.75</v>
      </c>
      <c r="R923" s="14">
        <f t="shared" si="72"/>
        <v>40847.171018518515</v>
      </c>
      <c r="S923" s="14">
        <f t="shared" si="73"/>
        <v>40889.212685185186</v>
      </c>
      <c r="T923">
        <f t="shared" si="74"/>
        <v>2011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8281</v>
      </c>
      <c r="O924" t="s">
        <v>8284</v>
      </c>
      <c r="P924">
        <f t="shared" si="70"/>
        <v>21</v>
      </c>
      <c r="Q924">
        <f t="shared" si="71"/>
        <v>189.33</v>
      </c>
      <c r="R924" s="14">
        <f t="shared" si="72"/>
        <v>41878.530011574076</v>
      </c>
      <c r="S924" s="14">
        <f t="shared" si="73"/>
        <v>41913.530011574076</v>
      </c>
      <c r="T924">
        <f t="shared" si="74"/>
        <v>2014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8281</v>
      </c>
      <c r="O925" t="s">
        <v>8284</v>
      </c>
      <c r="P925">
        <f t="shared" si="70"/>
        <v>2</v>
      </c>
      <c r="Q925">
        <f t="shared" si="71"/>
        <v>55</v>
      </c>
      <c r="R925" s="14">
        <f t="shared" si="72"/>
        <v>41934.959756944445</v>
      </c>
      <c r="S925" s="14">
        <f t="shared" si="73"/>
        <v>41965.001423611116</v>
      </c>
      <c r="T925">
        <f t="shared" si="74"/>
        <v>2014</v>
      </c>
    </row>
    <row r="926" spans="1:20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8281</v>
      </c>
      <c r="O926" t="s">
        <v>8284</v>
      </c>
      <c r="P926">
        <f t="shared" si="70"/>
        <v>11</v>
      </c>
      <c r="Q926">
        <f t="shared" si="71"/>
        <v>21.8</v>
      </c>
      <c r="R926" s="14">
        <f t="shared" si="72"/>
        <v>41288.942928240744</v>
      </c>
      <c r="S926" s="14">
        <f t="shared" si="73"/>
        <v>41318.942928240744</v>
      </c>
      <c r="T926">
        <f t="shared" si="74"/>
        <v>2013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8281</v>
      </c>
      <c r="O927" t="s">
        <v>8284</v>
      </c>
      <c r="P927">
        <f t="shared" si="70"/>
        <v>3</v>
      </c>
      <c r="Q927">
        <f t="shared" si="71"/>
        <v>32</v>
      </c>
      <c r="R927" s="14">
        <f t="shared" si="72"/>
        <v>41575.880914351852</v>
      </c>
      <c r="S927" s="14">
        <f t="shared" si="73"/>
        <v>41605.922581018516</v>
      </c>
      <c r="T927">
        <f t="shared" si="74"/>
        <v>2013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8281</v>
      </c>
      <c r="O928" t="s">
        <v>8284</v>
      </c>
      <c r="P928">
        <f t="shared" si="70"/>
        <v>0</v>
      </c>
      <c r="Q928">
        <f t="shared" si="71"/>
        <v>0</v>
      </c>
      <c r="R928" s="14">
        <f t="shared" si="72"/>
        <v>40338.02002314815</v>
      </c>
      <c r="S928" s="14">
        <f t="shared" si="73"/>
        <v>40367.944444444445</v>
      </c>
      <c r="T928">
        <f t="shared" si="74"/>
        <v>2010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8281</v>
      </c>
      <c r="O929" t="s">
        <v>8284</v>
      </c>
      <c r="P929">
        <f t="shared" si="70"/>
        <v>0</v>
      </c>
      <c r="Q929">
        <f t="shared" si="71"/>
        <v>0</v>
      </c>
      <c r="R929" s="14">
        <f t="shared" si="72"/>
        <v>41013.822858796295</v>
      </c>
      <c r="S929" s="14">
        <f t="shared" si="73"/>
        <v>41043.822858796295</v>
      </c>
      <c r="T929">
        <f t="shared" si="74"/>
        <v>2012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8281</v>
      </c>
      <c r="O930" t="s">
        <v>8284</v>
      </c>
      <c r="P930">
        <f t="shared" si="70"/>
        <v>11</v>
      </c>
      <c r="Q930">
        <f t="shared" si="71"/>
        <v>56.25</v>
      </c>
      <c r="R930" s="14">
        <f t="shared" si="72"/>
        <v>41180.86241898148</v>
      </c>
      <c r="S930" s="14">
        <f t="shared" si="73"/>
        <v>41231</v>
      </c>
      <c r="T930">
        <f t="shared" si="74"/>
        <v>2012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8281</v>
      </c>
      <c r="O931" t="s">
        <v>8284</v>
      </c>
      <c r="P931">
        <f t="shared" si="70"/>
        <v>0</v>
      </c>
      <c r="Q931">
        <f t="shared" si="71"/>
        <v>0</v>
      </c>
      <c r="R931" s="14">
        <f t="shared" si="72"/>
        <v>40978.238067129627</v>
      </c>
      <c r="S931" s="14">
        <f t="shared" si="73"/>
        <v>41008.196400462963</v>
      </c>
      <c r="T931">
        <f t="shared" si="74"/>
        <v>2012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8281</v>
      </c>
      <c r="O932" t="s">
        <v>8284</v>
      </c>
      <c r="P932">
        <f t="shared" si="70"/>
        <v>38</v>
      </c>
      <c r="Q932">
        <f t="shared" si="71"/>
        <v>69</v>
      </c>
      <c r="R932" s="14">
        <f t="shared" si="72"/>
        <v>40312.915578703702</v>
      </c>
      <c r="S932" s="14">
        <f t="shared" si="73"/>
        <v>40354.897222222222</v>
      </c>
      <c r="T932">
        <f t="shared" si="74"/>
        <v>2010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8281</v>
      </c>
      <c r="O933" t="s">
        <v>8284</v>
      </c>
      <c r="P933">
        <f t="shared" si="70"/>
        <v>7</v>
      </c>
      <c r="Q933">
        <f t="shared" si="71"/>
        <v>18.71</v>
      </c>
      <c r="R933" s="14">
        <f t="shared" si="72"/>
        <v>41680.359976851854</v>
      </c>
      <c r="S933" s="14">
        <f t="shared" si="73"/>
        <v>41714.916666666664</v>
      </c>
      <c r="T933">
        <f t="shared" si="74"/>
        <v>2014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8281</v>
      </c>
      <c r="O934" t="s">
        <v>8284</v>
      </c>
      <c r="P934">
        <f t="shared" si="70"/>
        <v>15</v>
      </c>
      <c r="Q934">
        <f t="shared" si="71"/>
        <v>46.03</v>
      </c>
      <c r="R934" s="14">
        <f t="shared" si="72"/>
        <v>41310.969270833331</v>
      </c>
      <c r="S934" s="14">
        <f t="shared" si="73"/>
        <v>41355.927604166667</v>
      </c>
      <c r="T934">
        <f t="shared" si="74"/>
        <v>2013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8281</v>
      </c>
      <c r="O935" t="s">
        <v>8284</v>
      </c>
      <c r="P935">
        <f t="shared" si="70"/>
        <v>6</v>
      </c>
      <c r="Q935">
        <f t="shared" si="71"/>
        <v>60</v>
      </c>
      <c r="R935" s="14">
        <f t="shared" si="72"/>
        <v>41711.169085648151</v>
      </c>
      <c r="S935" s="14">
        <f t="shared" si="73"/>
        <v>41771.169085648151</v>
      </c>
      <c r="T935">
        <f t="shared" si="74"/>
        <v>2014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8281</v>
      </c>
      <c r="O936" t="s">
        <v>8284</v>
      </c>
      <c r="P936">
        <f t="shared" si="70"/>
        <v>30</v>
      </c>
      <c r="Q936">
        <f t="shared" si="71"/>
        <v>50.67</v>
      </c>
      <c r="R936" s="14">
        <f t="shared" si="72"/>
        <v>41733.737083333333</v>
      </c>
      <c r="S936" s="14">
        <f t="shared" si="73"/>
        <v>41763.25</v>
      </c>
      <c r="T936">
        <f t="shared" si="74"/>
        <v>2014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8281</v>
      </c>
      <c r="O937" t="s">
        <v>8284</v>
      </c>
      <c r="P937">
        <f t="shared" si="70"/>
        <v>1</v>
      </c>
      <c r="Q937">
        <f t="shared" si="71"/>
        <v>25</v>
      </c>
      <c r="R937" s="14">
        <f t="shared" si="72"/>
        <v>42368.333668981482</v>
      </c>
      <c r="S937" s="14">
        <f t="shared" si="73"/>
        <v>42398.333668981482</v>
      </c>
      <c r="T937">
        <f t="shared" si="74"/>
        <v>2015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8281</v>
      </c>
      <c r="O938" t="s">
        <v>8284</v>
      </c>
      <c r="P938">
        <f t="shared" si="70"/>
        <v>0</v>
      </c>
      <c r="Q938">
        <f t="shared" si="71"/>
        <v>0</v>
      </c>
      <c r="R938" s="14">
        <f t="shared" si="72"/>
        <v>40883.024178240739</v>
      </c>
      <c r="S938" s="14">
        <f t="shared" si="73"/>
        <v>40926.833333333336</v>
      </c>
      <c r="T938">
        <f t="shared" si="74"/>
        <v>2011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8281</v>
      </c>
      <c r="O939" t="s">
        <v>8284</v>
      </c>
      <c r="P939">
        <f t="shared" si="70"/>
        <v>1</v>
      </c>
      <c r="Q939">
        <f t="shared" si="71"/>
        <v>20</v>
      </c>
      <c r="R939" s="14">
        <f t="shared" si="72"/>
        <v>41551.798113425924</v>
      </c>
      <c r="S939" s="14">
        <f t="shared" si="73"/>
        <v>41581.839780092596</v>
      </c>
      <c r="T939">
        <f t="shared" si="74"/>
        <v>2013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8281</v>
      </c>
      <c r="O940" t="s">
        <v>8284</v>
      </c>
      <c r="P940">
        <f t="shared" si="70"/>
        <v>0</v>
      </c>
      <c r="Q940">
        <f t="shared" si="71"/>
        <v>25</v>
      </c>
      <c r="R940" s="14">
        <f t="shared" si="72"/>
        <v>41124.479722222226</v>
      </c>
      <c r="S940" s="14">
        <f t="shared" si="73"/>
        <v>41154.479722222226</v>
      </c>
      <c r="T940">
        <f t="shared" si="74"/>
        <v>2012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8281</v>
      </c>
      <c r="O941" t="s">
        <v>8284</v>
      </c>
      <c r="P941">
        <f t="shared" si="70"/>
        <v>1</v>
      </c>
      <c r="Q941">
        <f t="shared" si="71"/>
        <v>20</v>
      </c>
      <c r="R941" s="14">
        <f t="shared" si="72"/>
        <v>41416.763171296298</v>
      </c>
      <c r="S941" s="14">
        <f t="shared" si="73"/>
        <v>41455.831944444442</v>
      </c>
      <c r="T941">
        <f t="shared" si="74"/>
        <v>2013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8275</v>
      </c>
      <c r="O942" t="s">
        <v>8277</v>
      </c>
      <c r="P942">
        <f t="shared" si="70"/>
        <v>17</v>
      </c>
      <c r="Q942">
        <f t="shared" si="71"/>
        <v>110.29</v>
      </c>
      <c r="R942" s="14">
        <f t="shared" si="72"/>
        <v>42182.008402777778</v>
      </c>
      <c r="S942" s="14">
        <f t="shared" si="73"/>
        <v>42227.008402777778</v>
      </c>
      <c r="T942">
        <f t="shared" si="74"/>
        <v>2015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8275</v>
      </c>
      <c r="O943" t="s">
        <v>8277</v>
      </c>
      <c r="P943">
        <f t="shared" si="70"/>
        <v>2</v>
      </c>
      <c r="Q943">
        <f t="shared" si="71"/>
        <v>37.450000000000003</v>
      </c>
      <c r="R943" s="14">
        <f t="shared" si="72"/>
        <v>42746.096585648149</v>
      </c>
      <c r="S943" s="14">
        <f t="shared" si="73"/>
        <v>42776.096585648149</v>
      </c>
      <c r="T943">
        <f t="shared" si="74"/>
        <v>2017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8275</v>
      </c>
      <c r="O944" t="s">
        <v>8277</v>
      </c>
      <c r="P944">
        <f t="shared" si="70"/>
        <v>9</v>
      </c>
      <c r="Q944">
        <f t="shared" si="71"/>
        <v>41.75</v>
      </c>
      <c r="R944" s="14">
        <f t="shared" si="72"/>
        <v>42382.843287037031</v>
      </c>
      <c r="S944" s="14">
        <f t="shared" si="73"/>
        <v>42418.843287037031</v>
      </c>
      <c r="T944">
        <f t="shared" si="74"/>
        <v>2016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8275</v>
      </c>
      <c r="O945" t="s">
        <v>8277</v>
      </c>
      <c r="P945">
        <f t="shared" si="70"/>
        <v>10</v>
      </c>
      <c r="Q945">
        <f t="shared" si="71"/>
        <v>24.08</v>
      </c>
      <c r="R945" s="14">
        <f t="shared" si="72"/>
        <v>42673.66788194445</v>
      </c>
      <c r="S945" s="14">
        <f t="shared" si="73"/>
        <v>42703.709548611107</v>
      </c>
      <c r="T945">
        <f t="shared" si="74"/>
        <v>2016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8275</v>
      </c>
      <c r="O946" t="s">
        <v>8277</v>
      </c>
      <c r="P946">
        <f t="shared" si="70"/>
        <v>13</v>
      </c>
      <c r="Q946">
        <f t="shared" si="71"/>
        <v>69.41</v>
      </c>
      <c r="R946" s="14">
        <f t="shared" si="72"/>
        <v>42444.583912037036</v>
      </c>
      <c r="S946" s="14">
        <f t="shared" si="73"/>
        <v>42478.583333333328</v>
      </c>
      <c r="T946">
        <f t="shared" si="74"/>
        <v>2016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8275</v>
      </c>
      <c r="O947" t="s">
        <v>8277</v>
      </c>
      <c r="P947">
        <f t="shared" si="70"/>
        <v>2</v>
      </c>
      <c r="Q947">
        <f t="shared" si="71"/>
        <v>155.25</v>
      </c>
      <c r="R947" s="14">
        <f t="shared" si="72"/>
        <v>42732.872986111113</v>
      </c>
      <c r="S947" s="14">
        <f t="shared" si="73"/>
        <v>42784.999305555553</v>
      </c>
      <c r="T947">
        <f t="shared" si="74"/>
        <v>2016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8275</v>
      </c>
      <c r="O948" t="s">
        <v>8277</v>
      </c>
      <c r="P948">
        <f t="shared" si="70"/>
        <v>2</v>
      </c>
      <c r="Q948">
        <f t="shared" si="71"/>
        <v>57.2</v>
      </c>
      <c r="R948" s="14">
        <f t="shared" si="72"/>
        <v>42592.750555555554</v>
      </c>
      <c r="S948" s="14">
        <f t="shared" si="73"/>
        <v>42622.750555555554</v>
      </c>
      <c r="T948">
        <f t="shared" si="74"/>
        <v>2016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8275</v>
      </c>
      <c r="O949" t="s">
        <v>8277</v>
      </c>
      <c r="P949">
        <f t="shared" si="70"/>
        <v>0</v>
      </c>
      <c r="Q949">
        <f t="shared" si="71"/>
        <v>0</v>
      </c>
      <c r="R949" s="14">
        <f t="shared" si="72"/>
        <v>42491.781319444446</v>
      </c>
      <c r="S949" s="14">
        <f t="shared" si="73"/>
        <v>42551.781319444446</v>
      </c>
      <c r="T949">
        <f t="shared" si="74"/>
        <v>2016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8275</v>
      </c>
      <c r="O950" t="s">
        <v>8277</v>
      </c>
      <c r="P950">
        <f t="shared" si="70"/>
        <v>12</v>
      </c>
      <c r="Q950">
        <f t="shared" si="71"/>
        <v>60</v>
      </c>
      <c r="R950" s="14">
        <f t="shared" si="72"/>
        <v>42411.828287037039</v>
      </c>
      <c r="S950" s="14">
        <f t="shared" si="73"/>
        <v>42441.828287037039</v>
      </c>
      <c r="T950">
        <f t="shared" si="74"/>
        <v>2016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8275</v>
      </c>
      <c r="O951" t="s">
        <v>8277</v>
      </c>
      <c r="P951">
        <f t="shared" si="70"/>
        <v>1</v>
      </c>
      <c r="Q951">
        <f t="shared" si="71"/>
        <v>39</v>
      </c>
      <c r="R951" s="14">
        <f t="shared" si="72"/>
        <v>42361.043703703705</v>
      </c>
      <c r="S951" s="14">
        <f t="shared" si="73"/>
        <v>42421.043703703705</v>
      </c>
      <c r="T951">
        <f t="shared" si="74"/>
        <v>2015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8275</v>
      </c>
      <c r="O952" t="s">
        <v>8277</v>
      </c>
      <c r="P952">
        <f t="shared" si="70"/>
        <v>28</v>
      </c>
      <c r="Q952">
        <f t="shared" si="71"/>
        <v>58.42</v>
      </c>
      <c r="R952" s="14">
        <f t="shared" si="72"/>
        <v>42356.750706018516</v>
      </c>
      <c r="S952" s="14">
        <f t="shared" si="73"/>
        <v>42386.750706018516</v>
      </c>
      <c r="T952">
        <f t="shared" si="74"/>
        <v>2015</v>
      </c>
    </row>
    <row r="953" spans="1:20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8275</v>
      </c>
      <c r="O953" t="s">
        <v>8277</v>
      </c>
      <c r="P953">
        <f t="shared" si="70"/>
        <v>38</v>
      </c>
      <c r="Q953">
        <f t="shared" si="71"/>
        <v>158.63999999999999</v>
      </c>
      <c r="R953" s="14">
        <f t="shared" si="72"/>
        <v>42480.653611111105</v>
      </c>
      <c r="S953" s="14">
        <f t="shared" si="73"/>
        <v>42525.653611111105</v>
      </c>
      <c r="T953">
        <f t="shared" si="74"/>
        <v>2016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8275</v>
      </c>
      <c r="O954" t="s">
        <v>8277</v>
      </c>
      <c r="P954">
        <f t="shared" si="70"/>
        <v>40</v>
      </c>
      <c r="Q954">
        <f t="shared" si="71"/>
        <v>99.86</v>
      </c>
      <c r="R954" s="14">
        <f t="shared" si="72"/>
        <v>42662.613564814819</v>
      </c>
      <c r="S954" s="14">
        <f t="shared" si="73"/>
        <v>42692.655231481483</v>
      </c>
      <c r="T954">
        <f t="shared" si="74"/>
        <v>2016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8275</v>
      </c>
      <c r="O955" t="s">
        <v>8277</v>
      </c>
      <c r="P955">
        <f t="shared" si="70"/>
        <v>1</v>
      </c>
      <c r="Q955">
        <f t="shared" si="71"/>
        <v>25.2</v>
      </c>
      <c r="R955" s="14">
        <f t="shared" si="72"/>
        <v>41999.164340277777</v>
      </c>
      <c r="S955" s="14">
        <f t="shared" si="73"/>
        <v>42029.164340277777</v>
      </c>
      <c r="T955">
        <f t="shared" si="74"/>
        <v>2014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8275</v>
      </c>
      <c r="O956" t="s">
        <v>8277</v>
      </c>
      <c r="P956">
        <f t="shared" si="70"/>
        <v>43</v>
      </c>
      <c r="Q956">
        <f t="shared" si="71"/>
        <v>89.19</v>
      </c>
      <c r="R956" s="14">
        <f t="shared" si="72"/>
        <v>42194.833784722221</v>
      </c>
      <c r="S956" s="14">
        <f t="shared" si="73"/>
        <v>42236.833784722221</v>
      </c>
      <c r="T956">
        <f t="shared" si="74"/>
        <v>2015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8275</v>
      </c>
      <c r="O957" t="s">
        <v>8277</v>
      </c>
      <c r="P957">
        <f t="shared" si="70"/>
        <v>6</v>
      </c>
      <c r="Q957">
        <f t="shared" si="71"/>
        <v>182.62</v>
      </c>
      <c r="R957" s="14">
        <f t="shared" si="72"/>
        <v>42586.295138888891</v>
      </c>
      <c r="S957" s="14">
        <f t="shared" si="73"/>
        <v>42626.295138888891</v>
      </c>
      <c r="T957">
        <f t="shared" si="74"/>
        <v>2016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8275</v>
      </c>
      <c r="O958" t="s">
        <v>8277</v>
      </c>
      <c r="P958">
        <f t="shared" si="70"/>
        <v>2</v>
      </c>
      <c r="Q958">
        <f t="shared" si="71"/>
        <v>50.65</v>
      </c>
      <c r="R958" s="14">
        <f t="shared" si="72"/>
        <v>42060.913877314815</v>
      </c>
      <c r="S958" s="14">
        <f t="shared" si="73"/>
        <v>42120.872210648144</v>
      </c>
      <c r="T958">
        <f t="shared" si="74"/>
        <v>2015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8275</v>
      </c>
      <c r="O959" t="s">
        <v>8277</v>
      </c>
      <c r="P959">
        <f t="shared" si="70"/>
        <v>2</v>
      </c>
      <c r="Q959">
        <f t="shared" si="71"/>
        <v>33.29</v>
      </c>
      <c r="R959" s="14">
        <f t="shared" si="72"/>
        <v>42660.552465277782</v>
      </c>
      <c r="S959" s="14">
        <f t="shared" si="73"/>
        <v>42691.594131944439</v>
      </c>
      <c r="T959">
        <f t="shared" si="74"/>
        <v>2016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8275</v>
      </c>
      <c r="O960" t="s">
        <v>8277</v>
      </c>
      <c r="P960">
        <f t="shared" si="70"/>
        <v>11</v>
      </c>
      <c r="Q960">
        <f t="shared" si="71"/>
        <v>51.82</v>
      </c>
      <c r="R960" s="14">
        <f t="shared" si="72"/>
        <v>42082.802812499998</v>
      </c>
      <c r="S960" s="14">
        <f t="shared" si="73"/>
        <v>42104.207638888889</v>
      </c>
      <c r="T960">
        <f t="shared" si="74"/>
        <v>2015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8275</v>
      </c>
      <c r="O961" t="s">
        <v>8277</v>
      </c>
      <c r="P961">
        <f t="shared" si="70"/>
        <v>39</v>
      </c>
      <c r="Q961">
        <f t="shared" si="71"/>
        <v>113.63</v>
      </c>
      <c r="R961" s="14">
        <f t="shared" si="72"/>
        <v>41993.174363425926</v>
      </c>
      <c r="S961" s="14">
        <f t="shared" si="73"/>
        <v>42023.174363425926</v>
      </c>
      <c r="T961">
        <f t="shared" si="74"/>
        <v>2014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8275</v>
      </c>
      <c r="O962" t="s">
        <v>8277</v>
      </c>
      <c r="P962">
        <f t="shared" si="70"/>
        <v>46</v>
      </c>
      <c r="Q962">
        <f t="shared" si="71"/>
        <v>136.46</v>
      </c>
      <c r="R962" s="14">
        <f t="shared" si="72"/>
        <v>42766.626793981486</v>
      </c>
      <c r="S962" s="14">
        <f t="shared" si="73"/>
        <v>42808.585127314815</v>
      </c>
      <c r="T962">
        <f t="shared" si="74"/>
        <v>2017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8275</v>
      </c>
      <c r="O963" t="s">
        <v>8277</v>
      </c>
      <c r="P963">
        <f t="shared" ref="P963:P1026" si="75">ROUND(E963/D963*100,0)</f>
        <v>42</v>
      </c>
      <c r="Q963">
        <f t="shared" ref="Q963:Q1026" si="76">IFERROR(ROUND(E963/L963,2),0)</f>
        <v>364.35</v>
      </c>
      <c r="R963" s="14">
        <f t="shared" ref="R963:R1026" si="77">(((J963/60)/60)/24)+DATE(1970,1,1)</f>
        <v>42740.693692129629</v>
      </c>
      <c r="S963" s="14">
        <f t="shared" ref="S963:S1026" si="78">(((I963/60)/60)/24)+DATE(1970,1,1)</f>
        <v>42786.791666666672</v>
      </c>
      <c r="T963">
        <f t="shared" ref="T963:T1026" si="79">YEAR(R963)</f>
        <v>2017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8275</v>
      </c>
      <c r="O964" t="s">
        <v>8277</v>
      </c>
      <c r="P964">
        <f t="shared" si="75"/>
        <v>28</v>
      </c>
      <c r="Q964">
        <f t="shared" si="76"/>
        <v>19.239999999999998</v>
      </c>
      <c r="R964" s="14">
        <f t="shared" si="77"/>
        <v>42373.712418981479</v>
      </c>
      <c r="S964" s="14">
        <f t="shared" si="78"/>
        <v>42411.712418981479</v>
      </c>
      <c r="T964">
        <f t="shared" si="79"/>
        <v>2016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8275</v>
      </c>
      <c r="O965" t="s">
        <v>8277</v>
      </c>
      <c r="P965">
        <f t="shared" si="75"/>
        <v>1</v>
      </c>
      <c r="Q965">
        <f t="shared" si="76"/>
        <v>41.89</v>
      </c>
      <c r="R965" s="14">
        <f t="shared" si="77"/>
        <v>42625.635636574079</v>
      </c>
      <c r="S965" s="14">
        <f t="shared" si="78"/>
        <v>42660.635636574079</v>
      </c>
      <c r="T965">
        <f t="shared" si="79"/>
        <v>2016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8275</v>
      </c>
      <c r="O966" t="s">
        <v>8277</v>
      </c>
      <c r="P966">
        <f t="shared" si="75"/>
        <v>1</v>
      </c>
      <c r="Q966">
        <f t="shared" si="76"/>
        <v>30.31</v>
      </c>
      <c r="R966" s="14">
        <f t="shared" si="77"/>
        <v>42208.628692129627</v>
      </c>
      <c r="S966" s="14">
        <f t="shared" si="78"/>
        <v>42248.628692129627</v>
      </c>
      <c r="T966">
        <f t="shared" si="79"/>
        <v>2015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8275</v>
      </c>
      <c r="O967" t="s">
        <v>8277</v>
      </c>
      <c r="P967">
        <f t="shared" si="75"/>
        <v>1</v>
      </c>
      <c r="Q967">
        <f t="shared" si="76"/>
        <v>49.67</v>
      </c>
      <c r="R967" s="14">
        <f t="shared" si="77"/>
        <v>42637.016736111109</v>
      </c>
      <c r="S967" s="14">
        <f t="shared" si="78"/>
        <v>42669.165972222225</v>
      </c>
      <c r="T967">
        <f t="shared" si="79"/>
        <v>2016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8275</v>
      </c>
      <c r="O968" t="s">
        <v>8277</v>
      </c>
      <c r="P968">
        <f t="shared" si="75"/>
        <v>15</v>
      </c>
      <c r="Q968">
        <f t="shared" si="76"/>
        <v>59.2</v>
      </c>
      <c r="R968" s="14">
        <f t="shared" si="77"/>
        <v>42619.635787037041</v>
      </c>
      <c r="S968" s="14">
        <f t="shared" si="78"/>
        <v>42649.635787037041</v>
      </c>
      <c r="T968">
        <f t="shared" si="79"/>
        <v>2016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8275</v>
      </c>
      <c r="O969" t="s">
        <v>8277</v>
      </c>
      <c r="P969">
        <f t="shared" si="75"/>
        <v>18</v>
      </c>
      <c r="Q969">
        <f t="shared" si="76"/>
        <v>43.98</v>
      </c>
      <c r="R969" s="14">
        <f t="shared" si="77"/>
        <v>42422.254328703704</v>
      </c>
      <c r="S969" s="14">
        <f t="shared" si="78"/>
        <v>42482.21266203704</v>
      </c>
      <c r="T969">
        <f t="shared" si="79"/>
        <v>2016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8275</v>
      </c>
      <c r="O970" t="s">
        <v>8277</v>
      </c>
      <c r="P970">
        <f t="shared" si="75"/>
        <v>1</v>
      </c>
      <c r="Q970">
        <f t="shared" si="76"/>
        <v>26.5</v>
      </c>
      <c r="R970" s="14">
        <f t="shared" si="77"/>
        <v>41836.847615740742</v>
      </c>
      <c r="S970" s="14">
        <f t="shared" si="78"/>
        <v>41866.847615740742</v>
      </c>
      <c r="T970">
        <f t="shared" si="79"/>
        <v>2014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8275</v>
      </c>
      <c r="O971" t="s">
        <v>8277</v>
      </c>
      <c r="P971">
        <f t="shared" si="75"/>
        <v>47</v>
      </c>
      <c r="Q971">
        <f t="shared" si="76"/>
        <v>1272.73</v>
      </c>
      <c r="R971" s="14">
        <f t="shared" si="77"/>
        <v>42742.30332175926</v>
      </c>
      <c r="S971" s="14">
        <f t="shared" si="78"/>
        <v>42775.30332175926</v>
      </c>
      <c r="T971">
        <f t="shared" si="79"/>
        <v>2017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8275</v>
      </c>
      <c r="O972" t="s">
        <v>8277</v>
      </c>
      <c r="P972">
        <f t="shared" si="75"/>
        <v>46</v>
      </c>
      <c r="Q972">
        <f t="shared" si="76"/>
        <v>164</v>
      </c>
      <c r="R972" s="14">
        <f t="shared" si="77"/>
        <v>42721.220520833333</v>
      </c>
      <c r="S972" s="14">
        <f t="shared" si="78"/>
        <v>42758.207638888889</v>
      </c>
      <c r="T972">
        <f t="shared" si="79"/>
        <v>2016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8275</v>
      </c>
      <c r="O973" t="s">
        <v>8277</v>
      </c>
      <c r="P973">
        <f t="shared" si="75"/>
        <v>0</v>
      </c>
      <c r="Q973">
        <f t="shared" si="76"/>
        <v>45.2</v>
      </c>
      <c r="R973" s="14">
        <f t="shared" si="77"/>
        <v>42111.709027777775</v>
      </c>
      <c r="S973" s="14">
        <f t="shared" si="78"/>
        <v>42156.709027777775</v>
      </c>
      <c r="T973">
        <f t="shared" si="79"/>
        <v>2015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8275</v>
      </c>
      <c r="O974" t="s">
        <v>8277</v>
      </c>
      <c r="P974">
        <f t="shared" si="75"/>
        <v>35</v>
      </c>
      <c r="Q974">
        <f t="shared" si="76"/>
        <v>153.88999999999999</v>
      </c>
      <c r="R974" s="14">
        <f t="shared" si="77"/>
        <v>41856.865717592591</v>
      </c>
      <c r="S974" s="14">
        <f t="shared" si="78"/>
        <v>41886.290972222225</v>
      </c>
      <c r="T974">
        <f t="shared" si="79"/>
        <v>2014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8275</v>
      </c>
      <c r="O975" t="s">
        <v>8277</v>
      </c>
      <c r="P975">
        <f t="shared" si="75"/>
        <v>2</v>
      </c>
      <c r="Q975">
        <f t="shared" si="76"/>
        <v>51.38</v>
      </c>
      <c r="R975" s="14">
        <f t="shared" si="77"/>
        <v>42257.014965277776</v>
      </c>
      <c r="S975" s="14">
        <f t="shared" si="78"/>
        <v>42317.056631944448</v>
      </c>
      <c r="T975">
        <f t="shared" si="79"/>
        <v>2015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8275</v>
      </c>
      <c r="O976" t="s">
        <v>8277</v>
      </c>
      <c r="P976">
        <f t="shared" si="75"/>
        <v>1</v>
      </c>
      <c r="Q976">
        <f t="shared" si="76"/>
        <v>93.33</v>
      </c>
      <c r="R976" s="14">
        <f t="shared" si="77"/>
        <v>42424.749490740738</v>
      </c>
      <c r="S976" s="14">
        <f t="shared" si="78"/>
        <v>42454.707824074074</v>
      </c>
      <c r="T976">
        <f t="shared" si="79"/>
        <v>2016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8275</v>
      </c>
      <c r="O977" t="s">
        <v>8277</v>
      </c>
      <c r="P977">
        <f t="shared" si="75"/>
        <v>3</v>
      </c>
      <c r="Q977">
        <f t="shared" si="76"/>
        <v>108.63</v>
      </c>
      <c r="R977" s="14">
        <f t="shared" si="77"/>
        <v>42489.696585648147</v>
      </c>
      <c r="S977" s="14">
        <f t="shared" si="78"/>
        <v>42549.696585648147</v>
      </c>
      <c r="T977">
        <f t="shared" si="79"/>
        <v>2016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8275</v>
      </c>
      <c r="O978" t="s">
        <v>8277</v>
      </c>
      <c r="P978">
        <f t="shared" si="75"/>
        <v>2</v>
      </c>
      <c r="Q978">
        <f t="shared" si="76"/>
        <v>160.5</v>
      </c>
      <c r="R978" s="14">
        <f t="shared" si="77"/>
        <v>42185.058993055558</v>
      </c>
      <c r="S978" s="14">
        <f t="shared" si="78"/>
        <v>42230.058993055558</v>
      </c>
      <c r="T978">
        <f t="shared" si="79"/>
        <v>2015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8275</v>
      </c>
      <c r="O979" t="s">
        <v>8277</v>
      </c>
      <c r="P979">
        <f t="shared" si="75"/>
        <v>34</v>
      </c>
      <c r="Q979">
        <f t="shared" si="76"/>
        <v>75.75</v>
      </c>
      <c r="R979" s="14">
        <f t="shared" si="77"/>
        <v>42391.942094907412</v>
      </c>
      <c r="S979" s="14">
        <f t="shared" si="78"/>
        <v>42421.942094907412</v>
      </c>
      <c r="T979">
        <f t="shared" si="79"/>
        <v>2016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8275</v>
      </c>
      <c r="O980" t="s">
        <v>8277</v>
      </c>
      <c r="P980">
        <f t="shared" si="75"/>
        <v>56</v>
      </c>
      <c r="Q980">
        <f t="shared" si="76"/>
        <v>790.84</v>
      </c>
      <c r="R980" s="14">
        <f t="shared" si="77"/>
        <v>42395.309039351851</v>
      </c>
      <c r="S980" s="14">
        <f t="shared" si="78"/>
        <v>42425.309039351851</v>
      </c>
      <c r="T980">
        <f t="shared" si="79"/>
        <v>2016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8275</v>
      </c>
      <c r="O981" t="s">
        <v>8277</v>
      </c>
      <c r="P981">
        <f t="shared" si="75"/>
        <v>83</v>
      </c>
      <c r="Q981">
        <f t="shared" si="76"/>
        <v>301.94</v>
      </c>
      <c r="R981" s="14">
        <f t="shared" si="77"/>
        <v>42506.416990740734</v>
      </c>
      <c r="S981" s="14">
        <f t="shared" si="78"/>
        <v>42541.790972222225</v>
      </c>
      <c r="T981">
        <f t="shared" si="79"/>
        <v>2016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8275</v>
      </c>
      <c r="O982" t="s">
        <v>8277</v>
      </c>
      <c r="P982">
        <f t="shared" si="75"/>
        <v>15</v>
      </c>
      <c r="Q982">
        <f t="shared" si="76"/>
        <v>47.94</v>
      </c>
      <c r="R982" s="14">
        <f t="shared" si="77"/>
        <v>41928.904189814813</v>
      </c>
      <c r="S982" s="14">
        <f t="shared" si="78"/>
        <v>41973.945856481485</v>
      </c>
      <c r="T982">
        <f t="shared" si="79"/>
        <v>2014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8275</v>
      </c>
      <c r="O983" t="s">
        <v>8277</v>
      </c>
      <c r="P983">
        <f t="shared" si="75"/>
        <v>0</v>
      </c>
      <c r="Q983">
        <f t="shared" si="76"/>
        <v>2.75</v>
      </c>
      <c r="R983" s="14">
        <f t="shared" si="77"/>
        <v>41830.947013888886</v>
      </c>
      <c r="S983" s="14">
        <f t="shared" si="78"/>
        <v>41860.947013888886</v>
      </c>
      <c r="T983">
        <f t="shared" si="79"/>
        <v>2014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8275</v>
      </c>
      <c r="O984" t="s">
        <v>8277</v>
      </c>
      <c r="P984">
        <f t="shared" si="75"/>
        <v>0</v>
      </c>
      <c r="Q984">
        <f t="shared" si="76"/>
        <v>1</v>
      </c>
      <c r="R984" s="14">
        <f t="shared" si="77"/>
        <v>42615.753310185188</v>
      </c>
      <c r="S984" s="14">
        <f t="shared" si="78"/>
        <v>42645.753310185188</v>
      </c>
      <c r="T984">
        <f t="shared" si="79"/>
        <v>2016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8275</v>
      </c>
      <c r="O985" t="s">
        <v>8277</v>
      </c>
      <c r="P985">
        <f t="shared" si="75"/>
        <v>30</v>
      </c>
      <c r="Q985">
        <f t="shared" si="76"/>
        <v>171.79</v>
      </c>
      <c r="R985" s="14">
        <f t="shared" si="77"/>
        <v>42574.667650462965</v>
      </c>
      <c r="S985" s="14">
        <f t="shared" si="78"/>
        <v>42605.870833333334</v>
      </c>
      <c r="T985">
        <f t="shared" si="79"/>
        <v>2016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8275</v>
      </c>
      <c r="O986" t="s">
        <v>8277</v>
      </c>
      <c r="P986">
        <f t="shared" si="75"/>
        <v>1</v>
      </c>
      <c r="Q986">
        <f t="shared" si="76"/>
        <v>35.33</v>
      </c>
      <c r="R986" s="14">
        <f t="shared" si="77"/>
        <v>42061.11583333333</v>
      </c>
      <c r="S986" s="14">
        <f t="shared" si="78"/>
        <v>42091.074166666673</v>
      </c>
      <c r="T986">
        <f t="shared" si="79"/>
        <v>2015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8275</v>
      </c>
      <c r="O987" t="s">
        <v>8277</v>
      </c>
      <c r="P987">
        <f t="shared" si="75"/>
        <v>6</v>
      </c>
      <c r="Q987">
        <f t="shared" si="76"/>
        <v>82.09</v>
      </c>
      <c r="R987" s="14">
        <f t="shared" si="77"/>
        <v>42339.967708333337</v>
      </c>
      <c r="S987" s="14">
        <f t="shared" si="78"/>
        <v>42369.958333333328</v>
      </c>
      <c r="T987">
        <f t="shared" si="79"/>
        <v>2015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8275</v>
      </c>
      <c r="O988" t="s">
        <v>8277</v>
      </c>
      <c r="P988">
        <f t="shared" si="75"/>
        <v>13</v>
      </c>
      <c r="Q988">
        <f t="shared" si="76"/>
        <v>110.87</v>
      </c>
      <c r="R988" s="14">
        <f t="shared" si="77"/>
        <v>42324.767361111109</v>
      </c>
      <c r="S988" s="14">
        <f t="shared" si="78"/>
        <v>42379</v>
      </c>
      <c r="T988">
        <f t="shared" si="79"/>
        <v>2015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8275</v>
      </c>
      <c r="O989" t="s">
        <v>8277</v>
      </c>
      <c r="P989">
        <f t="shared" si="75"/>
        <v>13</v>
      </c>
      <c r="Q989">
        <f t="shared" si="76"/>
        <v>161.22</v>
      </c>
      <c r="R989" s="14">
        <f t="shared" si="77"/>
        <v>41773.294560185182</v>
      </c>
      <c r="S989" s="14">
        <f t="shared" si="78"/>
        <v>41813.294560185182</v>
      </c>
      <c r="T989">
        <f t="shared" si="79"/>
        <v>2014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8275</v>
      </c>
      <c r="O990" t="s">
        <v>8277</v>
      </c>
      <c r="P990">
        <f t="shared" si="75"/>
        <v>0</v>
      </c>
      <c r="Q990">
        <f t="shared" si="76"/>
        <v>0</v>
      </c>
      <c r="R990" s="14">
        <f t="shared" si="77"/>
        <v>42614.356770833328</v>
      </c>
      <c r="S990" s="14">
        <f t="shared" si="78"/>
        <v>42644.356770833328</v>
      </c>
      <c r="T990">
        <f t="shared" si="79"/>
        <v>2016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8275</v>
      </c>
      <c r="O991" t="s">
        <v>8277</v>
      </c>
      <c r="P991">
        <f t="shared" si="75"/>
        <v>17</v>
      </c>
      <c r="Q991">
        <f t="shared" si="76"/>
        <v>52.41</v>
      </c>
      <c r="R991" s="14">
        <f t="shared" si="77"/>
        <v>42611.933969907404</v>
      </c>
      <c r="S991" s="14">
        <f t="shared" si="78"/>
        <v>42641.933969907404</v>
      </c>
      <c r="T991">
        <f t="shared" si="79"/>
        <v>2016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8275</v>
      </c>
      <c r="O992" t="s">
        <v>8277</v>
      </c>
      <c r="P992">
        <f t="shared" si="75"/>
        <v>0</v>
      </c>
      <c r="Q992">
        <f t="shared" si="76"/>
        <v>13</v>
      </c>
      <c r="R992" s="14">
        <f t="shared" si="77"/>
        <v>41855.784305555557</v>
      </c>
      <c r="S992" s="14">
        <f t="shared" si="78"/>
        <v>41885.784305555557</v>
      </c>
      <c r="T992">
        <f t="shared" si="79"/>
        <v>2014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8275</v>
      </c>
      <c r="O993" t="s">
        <v>8277</v>
      </c>
      <c r="P993">
        <f t="shared" si="75"/>
        <v>4</v>
      </c>
      <c r="Q993">
        <f t="shared" si="76"/>
        <v>30.29</v>
      </c>
      <c r="R993" s="14">
        <f t="shared" si="77"/>
        <v>42538.75680555556</v>
      </c>
      <c r="S993" s="14">
        <f t="shared" si="78"/>
        <v>42563.785416666666</v>
      </c>
      <c r="T993">
        <f t="shared" si="79"/>
        <v>2016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8275</v>
      </c>
      <c r="O994" t="s">
        <v>8277</v>
      </c>
      <c r="P994">
        <f t="shared" si="75"/>
        <v>0</v>
      </c>
      <c r="Q994">
        <f t="shared" si="76"/>
        <v>116.75</v>
      </c>
      <c r="R994" s="14">
        <f t="shared" si="77"/>
        <v>42437.924988425926</v>
      </c>
      <c r="S994" s="14">
        <f t="shared" si="78"/>
        <v>42497.883321759262</v>
      </c>
      <c r="T994">
        <f t="shared" si="79"/>
        <v>2016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8275</v>
      </c>
      <c r="O995" t="s">
        <v>8277</v>
      </c>
      <c r="P995">
        <f t="shared" si="75"/>
        <v>25</v>
      </c>
      <c r="Q995">
        <f t="shared" si="76"/>
        <v>89.6</v>
      </c>
      <c r="R995" s="14">
        <f t="shared" si="77"/>
        <v>42652.964907407411</v>
      </c>
      <c r="S995" s="14">
        <f t="shared" si="78"/>
        <v>42686.208333333328</v>
      </c>
      <c r="T995">
        <f t="shared" si="79"/>
        <v>2016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8275</v>
      </c>
      <c r="O996" t="s">
        <v>8277</v>
      </c>
      <c r="P996">
        <f t="shared" si="75"/>
        <v>2</v>
      </c>
      <c r="Q996">
        <f t="shared" si="76"/>
        <v>424.45</v>
      </c>
      <c r="R996" s="14">
        <f t="shared" si="77"/>
        <v>41921.263078703705</v>
      </c>
      <c r="S996" s="14">
        <f t="shared" si="78"/>
        <v>41973.957638888889</v>
      </c>
      <c r="T996">
        <f t="shared" si="79"/>
        <v>2014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8275</v>
      </c>
      <c r="O997" t="s">
        <v>8277</v>
      </c>
      <c r="P997">
        <f t="shared" si="75"/>
        <v>7</v>
      </c>
      <c r="Q997">
        <f t="shared" si="76"/>
        <v>80.67</v>
      </c>
      <c r="R997" s="14">
        <f t="shared" si="77"/>
        <v>41947.940740740742</v>
      </c>
      <c r="S997" s="14">
        <f t="shared" si="78"/>
        <v>41972.666666666672</v>
      </c>
      <c r="T997">
        <f t="shared" si="79"/>
        <v>2014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8275</v>
      </c>
      <c r="O998" t="s">
        <v>8277</v>
      </c>
      <c r="P998">
        <f t="shared" si="75"/>
        <v>2</v>
      </c>
      <c r="Q998">
        <f t="shared" si="76"/>
        <v>13</v>
      </c>
      <c r="R998" s="14">
        <f t="shared" si="77"/>
        <v>41817.866435185184</v>
      </c>
      <c r="S998" s="14">
        <f t="shared" si="78"/>
        <v>41847.643750000003</v>
      </c>
      <c r="T998">
        <f t="shared" si="79"/>
        <v>2014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8275</v>
      </c>
      <c r="O999" t="s">
        <v>8277</v>
      </c>
      <c r="P999">
        <f t="shared" si="75"/>
        <v>1</v>
      </c>
      <c r="Q999">
        <f t="shared" si="76"/>
        <v>8.1300000000000008</v>
      </c>
      <c r="R999" s="14">
        <f t="shared" si="77"/>
        <v>41941.10297453704</v>
      </c>
      <c r="S999" s="14">
        <f t="shared" si="78"/>
        <v>41971.144641203704</v>
      </c>
      <c r="T999">
        <f t="shared" si="79"/>
        <v>2014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8275</v>
      </c>
      <c r="O1000" t="s">
        <v>8277</v>
      </c>
      <c r="P1000">
        <f t="shared" si="75"/>
        <v>59</v>
      </c>
      <c r="Q1000">
        <f t="shared" si="76"/>
        <v>153.43</v>
      </c>
      <c r="R1000" s="14">
        <f t="shared" si="77"/>
        <v>42282.168993055559</v>
      </c>
      <c r="S1000" s="14">
        <f t="shared" si="78"/>
        <v>42327.210659722223</v>
      </c>
      <c r="T1000">
        <f t="shared" si="79"/>
        <v>2015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8275</v>
      </c>
      <c r="O1001" t="s">
        <v>8277</v>
      </c>
      <c r="P1001">
        <f t="shared" si="75"/>
        <v>8</v>
      </c>
      <c r="Q1001">
        <f t="shared" si="76"/>
        <v>292.08</v>
      </c>
      <c r="R1001" s="14">
        <f t="shared" si="77"/>
        <v>41926.29965277778</v>
      </c>
      <c r="S1001" s="14">
        <f t="shared" si="78"/>
        <v>41956.334722222222</v>
      </c>
      <c r="T1001">
        <f t="shared" si="79"/>
        <v>2014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8275</v>
      </c>
      <c r="O1002" t="s">
        <v>8277</v>
      </c>
      <c r="P1002">
        <f t="shared" si="75"/>
        <v>2</v>
      </c>
      <c r="Q1002">
        <f t="shared" si="76"/>
        <v>3304</v>
      </c>
      <c r="R1002" s="14">
        <f t="shared" si="77"/>
        <v>42749.059722222228</v>
      </c>
      <c r="S1002" s="14">
        <f t="shared" si="78"/>
        <v>42809.018055555556</v>
      </c>
      <c r="T1002">
        <f t="shared" si="79"/>
        <v>2017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8275</v>
      </c>
      <c r="O1003" t="s">
        <v>8277</v>
      </c>
      <c r="P1003">
        <f t="shared" si="75"/>
        <v>104</v>
      </c>
      <c r="Q1003">
        <f t="shared" si="76"/>
        <v>1300</v>
      </c>
      <c r="R1003" s="14">
        <f t="shared" si="77"/>
        <v>42720.720057870371</v>
      </c>
      <c r="S1003" s="14">
        <f t="shared" si="78"/>
        <v>42765.720057870371</v>
      </c>
      <c r="T1003">
        <f t="shared" si="79"/>
        <v>2016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8275</v>
      </c>
      <c r="O1004" t="s">
        <v>8277</v>
      </c>
      <c r="P1004">
        <f t="shared" si="75"/>
        <v>30</v>
      </c>
      <c r="Q1004">
        <f t="shared" si="76"/>
        <v>134.55000000000001</v>
      </c>
      <c r="R1004" s="14">
        <f t="shared" si="77"/>
        <v>42325.684189814812</v>
      </c>
      <c r="S1004" s="14">
        <f t="shared" si="78"/>
        <v>42355.249305555553</v>
      </c>
      <c r="T1004">
        <f t="shared" si="79"/>
        <v>2015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8275</v>
      </c>
      <c r="O1005" t="s">
        <v>8277</v>
      </c>
      <c r="P1005">
        <f t="shared" si="75"/>
        <v>16</v>
      </c>
      <c r="Q1005">
        <f t="shared" si="76"/>
        <v>214.07</v>
      </c>
      <c r="R1005" s="14">
        <f t="shared" si="77"/>
        <v>42780.709039351852</v>
      </c>
      <c r="S1005" s="14">
        <f t="shared" si="78"/>
        <v>42810.667372685188</v>
      </c>
      <c r="T1005">
        <f t="shared" si="79"/>
        <v>2017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8275</v>
      </c>
      <c r="O1006" t="s">
        <v>8277</v>
      </c>
      <c r="P1006">
        <f t="shared" si="75"/>
        <v>82</v>
      </c>
      <c r="Q1006">
        <f t="shared" si="76"/>
        <v>216.34</v>
      </c>
      <c r="R1006" s="14">
        <f t="shared" si="77"/>
        <v>42388.708645833336</v>
      </c>
      <c r="S1006" s="14">
        <f t="shared" si="78"/>
        <v>42418.708645833336</v>
      </c>
      <c r="T1006">
        <f t="shared" si="79"/>
        <v>2016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8275</v>
      </c>
      <c r="O1007" t="s">
        <v>8277</v>
      </c>
      <c r="P1007">
        <f t="shared" si="75"/>
        <v>75</v>
      </c>
      <c r="Q1007">
        <f t="shared" si="76"/>
        <v>932.31</v>
      </c>
      <c r="R1007" s="14">
        <f t="shared" si="77"/>
        <v>42276.624803240738</v>
      </c>
      <c r="S1007" s="14">
        <f t="shared" si="78"/>
        <v>42307.624803240738</v>
      </c>
      <c r="T1007">
        <f t="shared" si="79"/>
        <v>2015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8275</v>
      </c>
      <c r="O1008" t="s">
        <v>8277</v>
      </c>
      <c r="P1008">
        <f t="shared" si="75"/>
        <v>6</v>
      </c>
      <c r="Q1008">
        <f t="shared" si="76"/>
        <v>29.25</v>
      </c>
      <c r="R1008" s="14">
        <f t="shared" si="77"/>
        <v>41977.040185185186</v>
      </c>
      <c r="S1008" s="14">
        <f t="shared" si="78"/>
        <v>41985.299305555556</v>
      </c>
      <c r="T1008">
        <f t="shared" si="79"/>
        <v>2014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8275</v>
      </c>
      <c r="O1009" t="s">
        <v>8277</v>
      </c>
      <c r="P1009">
        <f t="shared" si="75"/>
        <v>44</v>
      </c>
      <c r="Q1009">
        <f t="shared" si="76"/>
        <v>174.95</v>
      </c>
      <c r="R1009" s="14">
        <f t="shared" si="77"/>
        <v>42676.583599537036</v>
      </c>
      <c r="S1009" s="14">
        <f t="shared" si="78"/>
        <v>42718.6252662037</v>
      </c>
      <c r="T1009">
        <f t="shared" si="79"/>
        <v>2016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8275</v>
      </c>
      <c r="O1010" t="s">
        <v>8277</v>
      </c>
      <c r="P1010">
        <f t="shared" si="75"/>
        <v>0</v>
      </c>
      <c r="Q1010">
        <f t="shared" si="76"/>
        <v>250</v>
      </c>
      <c r="R1010" s="14">
        <f t="shared" si="77"/>
        <v>42702.809201388889</v>
      </c>
      <c r="S1010" s="14">
        <f t="shared" si="78"/>
        <v>42732.809201388889</v>
      </c>
      <c r="T1010">
        <f t="shared" si="79"/>
        <v>2016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8275</v>
      </c>
      <c r="O1011" t="s">
        <v>8277</v>
      </c>
      <c r="P1011">
        <f t="shared" si="75"/>
        <v>13</v>
      </c>
      <c r="Q1011">
        <f t="shared" si="76"/>
        <v>65</v>
      </c>
      <c r="R1011" s="14">
        <f t="shared" si="77"/>
        <v>42510.604699074072</v>
      </c>
      <c r="S1011" s="14">
        <f t="shared" si="78"/>
        <v>42540.604699074072</v>
      </c>
      <c r="T1011">
        <f t="shared" si="79"/>
        <v>2016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8275</v>
      </c>
      <c r="O1012" t="s">
        <v>8277</v>
      </c>
      <c r="P1012">
        <f t="shared" si="75"/>
        <v>0</v>
      </c>
      <c r="Q1012">
        <f t="shared" si="76"/>
        <v>55</v>
      </c>
      <c r="R1012" s="14">
        <f t="shared" si="77"/>
        <v>42561.829421296294</v>
      </c>
      <c r="S1012" s="14">
        <f t="shared" si="78"/>
        <v>42618.124305555553</v>
      </c>
      <c r="T1012">
        <f t="shared" si="79"/>
        <v>2016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8275</v>
      </c>
      <c r="O1013" t="s">
        <v>8277</v>
      </c>
      <c r="P1013">
        <f t="shared" si="75"/>
        <v>0</v>
      </c>
      <c r="Q1013">
        <f t="shared" si="76"/>
        <v>75</v>
      </c>
      <c r="R1013" s="14">
        <f t="shared" si="77"/>
        <v>41946.898090277777</v>
      </c>
      <c r="S1013" s="14">
        <f t="shared" si="78"/>
        <v>41991.898090277777</v>
      </c>
      <c r="T1013">
        <f t="shared" si="79"/>
        <v>2014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8275</v>
      </c>
      <c r="O1014" t="s">
        <v>8277</v>
      </c>
      <c r="P1014">
        <f t="shared" si="75"/>
        <v>21535</v>
      </c>
      <c r="Q1014">
        <f t="shared" si="76"/>
        <v>1389.36</v>
      </c>
      <c r="R1014" s="14">
        <f t="shared" si="77"/>
        <v>42714.440416666665</v>
      </c>
      <c r="S1014" s="14">
        <f t="shared" si="78"/>
        <v>42759.440416666665</v>
      </c>
      <c r="T1014">
        <f t="shared" si="79"/>
        <v>2016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8275</v>
      </c>
      <c r="O1015" t="s">
        <v>8277</v>
      </c>
      <c r="P1015">
        <f t="shared" si="75"/>
        <v>35</v>
      </c>
      <c r="Q1015">
        <f t="shared" si="76"/>
        <v>95.91</v>
      </c>
      <c r="R1015" s="14">
        <f t="shared" si="77"/>
        <v>42339.833981481483</v>
      </c>
      <c r="S1015" s="14">
        <f t="shared" si="78"/>
        <v>42367.833333333328</v>
      </c>
      <c r="T1015">
        <f t="shared" si="79"/>
        <v>2015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8275</v>
      </c>
      <c r="O1016" t="s">
        <v>8277</v>
      </c>
      <c r="P1016">
        <f t="shared" si="75"/>
        <v>31</v>
      </c>
      <c r="Q1016">
        <f t="shared" si="76"/>
        <v>191.25</v>
      </c>
      <c r="R1016" s="14">
        <f t="shared" si="77"/>
        <v>41955.002488425926</v>
      </c>
      <c r="S1016" s="14">
        <f t="shared" si="78"/>
        <v>42005.002488425926</v>
      </c>
      <c r="T1016">
        <f t="shared" si="79"/>
        <v>2014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8275</v>
      </c>
      <c r="O1017" t="s">
        <v>8277</v>
      </c>
      <c r="P1017">
        <f t="shared" si="75"/>
        <v>3</v>
      </c>
      <c r="Q1017">
        <f t="shared" si="76"/>
        <v>40</v>
      </c>
      <c r="R1017" s="14">
        <f t="shared" si="77"/>
        <v>42303.878414351857</v>
      </c>
      <c r="S1017" s="14">
        <f t="shared" si="78"/>
        <v>42333.920081018514</v>
      </c>
      <c r="T1017">
        <f t="shared" si="79"/>
        <v>2015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8275</v>
      </c>
      <c r="O1018" t="s">
        <v>8277</v>
      </c>
      <c r="P1018">
        <f t="shared" si="75"/>
        <v>3</v>
      </c>
      <c r="Q1018">
        <f t="shared" si="76"/>
        <v>74.790000000000006</v>
      </c>
      <c r="R1018" s="14">
        <f t="shared" si="77"/>
        <v>42422.107129629629</v>
      </c>
      <c r="S1018" s="14">
        <f t="shared" si="78"/>
        <v>42467.065462962957</v>
      </c>
      <c r="T1018">
        <f t="shared" si="79"/>
        <v>2016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8275</v>
      </c>
      <c r="O1019" t="s">
        <v>8277</v>
      </c>
      <c r="P1019">
        <f t="shared" si="75"/>
        <v>23</v>
      </c>
      <c r="Q1019">
        <f t="shared" si="76"/>
        <v>161.12</v>
      </c>
      <c r="R1019" s="14">
        <f t="shared" si="77"/>
        <v>42289.675173611111</v>
      </c>
      <c r="S1019" s="14">
        <f t="shared" si="78"/>
        <v>42329.716840277775</v>
      </c>
      <c r="T1019">
        <f t="shared" si="79"/>
        <v>2015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8275</v>
      </c>
      <c r="O1020" t="s">
        <v>8277</v>
      </c>
      <c r="P1020">
        <f t="shared" si="75"/>
        <v>3</v>
      </c>
      <c r="Q1020">
        <f t="shared" si="76"/>
        <v>88.71</v>
      </c>
      <c r="R1020" s="14">
        <f t="shared" si="77"/>
        <v>42535.492280092592</v>
      </c>
      <c r="S1020" s="14">
        <f t="shared" si="78"/>
        <v>42565.492280092592</v>
      </c>
      <c r="T1020">
        <f t="shared" si="79"/>
        <v>2016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8275</v>
      </c>
      <c r="O1021" t="s">
        <v>8277</v>
      </c>
      <c r="P1021">
        <f t="shared" si="75"/>
        <v>47</v>
      </c>
      <c r="Q1021">
        <f t="shared" si="76"/>
        <v>53.25</v>
      </c>
      <c r="R1021" s="14">
        <f t="shared" si="77"/>
        <v>42009.973946759259</v>
      </c>
      <c r="S1021" s="14">
        <f t="shared" si="78"/>
        <v>42039.973946759259</v>
      </c>
      <c r="T1021">
        <f t="shared" si="79"/>
        <v>2015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8281</v>
      </c>
      <c r="O1022" t="s">
        <v>8286</v>
      </c>
      <c r="P1022">
        <f t="shared" si="75"/>
        <v>206</v>
      </c>
      <c r="Q1022">
        <f t="shared" si="76"/>
        <v>106.2</v>
      </c>
      <c r="R1022" s="14">
        <f t="shared" si="77"/>
        <v>42127.069548611107</v>
      </c>
      <c r="S1022" s="14">
        <f t="shared" si="78"/>
        <v>42157.032638888893</v>
      </c>
      <c r="T1022">
        <f t="shared" si="79"/>
        <v>2015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8281</v>
      </c>
      <c r="O1023" t="s">
        <v>8286</v>
      </c>
      <c r="P1023">
        <f t="shared" si="75"/>
        <v>352</v>
      </c>
      <c r="Q1023">
        <f t="shared" si="76"/>
        <v>22.08</v>
      </c>
      <c r="R1023" s="14">
        <f t="shared" si="77"/>
        <v>42271.251979166671</v>
      </c>
      <c r="S1023" s="14">
        <f t="shared" si="78"/>
        <v>42294.166666666672</v>
      </c>
      <c r="T1023">
        <f t="shared" si="79"/>
        <v>2015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8281</v>
      </c>
      <c r="O1024" t="s">
        <v>8286</v>
      </c>
      <c r="P1024">
        <f t="shared" si="75"/>
        <v>115</v>
      </c>
      <c r="Q1024">
        <f t="shared" si="76"/>
        <v>31.05</v>
      </c>
      <c r="R1024" s="14">
        <f t="shared" si="77"/>
        <v>42111.646724537044</v>
      </c>
      <c r="S1024" s="14">
        <f t="shared" si="78"/>
        <v>42141.646724537044</v>
      </c>
      <c r="T1024">
        <f t="shared" si="79"/>
        <v>2015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8281</v>
      </c>
      <c r="O1025" t="s">
        <v>8286</v>
      </c>
      <c r="P1025">
        <f t="shared" si="75"/>
        <v>237</v>
      </c>
      <c r="Q1025">
        <f t="shared" si="76"/>
        <v>36.21</v>
      </c>
      <c r="R1025" s="14">
        <f t="shared" si="77"/>
        <v>42145.919687500005</v>
      </c>
      <c r="S1025" s="14">
        <f t="shared" si="78"/>
        <v>42175.919687500005</v>
      </c>
      <c r="T1025">
        <f t="shared" si="79"/>
        <v>2015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8281</v>
      </c>
      <c r="O1026" t="s">
        <v>8286</v>
      </c>
      <c r="P1026">
        <f t="shared" si="75"/>
        <v>119</v>
      </c>
      <c r="Q1026">
        <f t="shared" si="76"/>
        <v>388.98</v>
      </c>
      <c r="R1026" s="14">
        <f t="shared" si="77"/>
        <v>42370.580590277779</v>
      </c>
      <c r="S1026" s="14">
        <f t="shared" si="78"/>
        <v>42400.580590277779</v>
      </c>
      <c r="T1026">
        <f t="shared" si="79"/>
        <v>2016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8281</v>
      </c>
      <c r="O1027" t="s">
        <v>8286</v>
      </c>
      <c r="P1027">
        <f t="shared" ref="P1027:P1090" si="80">ROUND(E1027/D1027*100,0)</f>
        <v>110</v>
      </c>
      <c r="Q1027">
        <f t="shared" ref="Q1027:Q1090" si="81">IFERROR(ROUND(E1027/L1027,2),0)</f>
        <v>71.849999999999994</v>
      </c>
      <c r="R1027" s="14">
        <f t="shared" ref="R1027:R1090" si="82">(((J1027/60)/60)/24)+DATE(1970,1,1)</f>
        <v>42049.833761574075</v>
      </c>
      <c r="S1027" s="14">
        <f t="shared" ref="S1027:S1090" si="83">(((I1027/60)/60)/24)+DATE(1970,1,1)</f>
        <v>42079.792094907403</v>
      </c>
      <c r="T1027">
        <f t="shared" ref="T1027:T1090" si="84">YEAR(R1027)</f>
        <v>2015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8281</v>
      </c>
      <c r="O1028" t="s">
        <v>8286</v>
      </c>
      <c r="P1028">
        <f t="shared" si="80"/>
        <v>100</v>
      </c>
      <c r="Q1028">
        <f t="shared" si="81"/>
        <v>57.38</v>
      </c>
      <c r="R1028" s="14">
        <f t="shared" si="82"/>
        <v>42426.407592592594</v>
      </c>
      <c r="S1028" s="14">
        <f t="shared" si="83"/>
        <v>42460.365925925929</v>
      </c>
      <c r="T1028">
        <f t="shared" si="84"/>
        <v>2016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8281</v>
      </c>
      <c r="O1029" t="s">
        <v>8286</v>
      </c>
      <c r="P1029">
        <f t="shared" si="80"/>
        <v>103</v>
      </c>
      <c r="Q1029">
        <f t="shared" si="81"/>
        <v>69.67</v>
      </c>
      <c r="R1029" s="14">
        <f t="shared" si="82"/>
        <v>41905.034108796295</v>
      </c>
      <c r="S1029" s="14">
        <f t="shared" si="83"/>
        <v>41935.034108796295</v>
      </c>
      <c r="T1029">
        <f t="shared" si="84"/>
        <v>2014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8281</v>
      </c>
      <c r="O1030" t="s">
        <v>8286</v>
      </c>
      <c r="P1030">
        <f t="shared" si="80"/>
        <v>117</v>
      </c>
      <c r="Q1030">
        <f t="shared" si="81"/>
        <v>45.99</v>
      </c>
      <c r="R1030" s="14">
        <f t="shared" si="82"/>
        <v>42755.627372685187</v>
      </c>
      <c r="S1030" s="14">
        <f t="shared" si="83"/>
        <v>42800.833333333328</v>
      </c>
      <c r="T1030">
        <f t="shared" si="84"/>
        <v>2017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8281</v>
      </c>
      <c r="O1031" t="s">
        <v>8286</v>
      </c>
      <c r="P1031">
        <f t="shared" si="80"/>
        <v>112</v>
      </c>
      <c r="Q1031">
        <f t="shared" si="81"/>
        <v>79.260000000000005</v>
      </c>
      <c r="R1031" s="14">
        <f t="shared" si="82"/>
        <v>42044.711886574078</v>
      </c>
      <c r="S1031" s="14">
        <f t="shared" si="83"/>
        <v>42098.915972222225</v>
      </c>
      <c r="T1031">
        <f t="shared" si="84"/>
        <v>2015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8281</v>
      </c>
      <c r="O1032" t="s">
        <v>8286</v>
      </c>
      <c r="P1032">
        <f t="shared" si="80"/>
        <v>342</v>
      </c>
      <c r="Q1032">
        <f t="shared" si="81"/>
        <v>43.03</v>
      </c>
      <c r="R1032" s="14">
        <f t="shared" si="82"/>
        <v>42611.483206018514</v>
      </c>
      <c r="S1032" s="14">
        <f t="shared" si="83"/>
        <v>42625.483206018514</v>
      </c>
      <c r="T1032">
        <f t="shared" si="84"/>
        <v>2016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8281</v>
      </c>
      <c r="O1033" t="s">
        <v>8286</v>
      </c>
      <c r="P1033">
        <f t="shared" si="80"/>
        <v>107</v>
      </c>
      <c r="Q1033">
        <f t="shared" si="81"/>
        <v>108.48</v>
      </c>
      <c r="R1033" s="14">
        <f t="shared" si="82"/>
        <v>42324.764004629629</v>
      </c>
      <c r="S1033" s="14">
        <f t="shared" si="83"/>
        <v>42354.764004629629</v>
      </c>
      <c r="T1033">
        <f t="shared" si="84"/>
        <v>2015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8281</v>
      </c>
      <c r="O1034" t="s">
        <v>8286</v>
      </c>
      <c r="P1034">
        <f t="shared" si="80"/>
        <v>108</v>
      </c>
      <c r="Q1034">
        <f t="shared" si="81"/>
        <v>61.03</v>
      </c>
      <c r="R1034" s="14">
        <f t="shared" si="82"/>
        <v>42514.666956018518</v>
      </c>
      <c r="S1034" s="14">
        <f t="shared" si="83"/>
        <v>42544.666956018518</v>
      </c>
      <c r="T1034">
        <f t="shared" si="84"/>
        <v>2016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8281</v>
      </c>
      <c r="O1035" t="s">
        <v>8286</v>
      </c>
      <c r="P1035">
        <f t="shared" si="80"/>
        <v>103</v>
      </c>
      <c r="Q1035">
        <f t="shared" si="81"/>
        <v>50.59</v>
      </c>
      <c r="R1035" s="14">
        <f t="shared" si="82"/>
        <v>42688.732407407413</v>
      </c>
      <c r="S1035" s="14">
        <f t="shared" si="83"/>
        <v>42716.732407407413</v>
      </c>
      <c r="T1035">
        <f t="shared" si="84"/>
        <v>2016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8281</v>
      </c>
      <c r="O1036" t="s">
        <v>8286</v>
      </c>
      <c r="P1036">
        <f t="shared" si="80"/>
        <v>130</v>
      </c>
      <c r="Q1036">
        <f t="shared" si="81"/>
        <v>39.159999999999997</v>
      </c>
      <c r="R1036" s="14">
        <f t="shared" si="82"/>
        <v>42555.166712962964</v>
      </c>
      <c r="S1036" s="14">
        <f t="shared" si="83"/>
        <v>42587.165972222225</v>
      </c>
      <c r="T1036">
        <f t="shared" si="84"/>
        <v>2016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8281</v>
      </c>
      <c r="O1037" t="s">
        <v>8286</v>
      </c>
      <c r="P1037">
        <f t="shared" si="80"/>
        <v>108</v>
      </c>
      <c r="Q1037">
        <f t="shared" si="81"/>
        <v>65.16</v>
      </c>
      <c r="R1037" s="14">
        <f t="shared" si="82"/>
        <v>42016.641435185185</v>
      </c>
      <c r="S1037" s="14">
        <f t="shared" si="83"/>
        <v>42046.641435185185</v>
      </c>
      <c r="T1037">
        <f t="shared" si="84"/>
        <v>2015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8281</v>
      </c>
      <c r="O1038" t="s">
        <v>8286</v>
      </c>
      <c r="P1038">
        <f t="shared" si="80"/>
        <v>112</v>
      </c>
      <c r="Q1038">
        <f t="shared" si="81"/>
        <v>23.96</v>
      </c>
      <c r="R1038" s="14">
        <f t="shared" si="82"/>
        <v>41249.448958333334</v>
      </c>
      <c r="S1038" s="14">
        <f t="shared" si="83"/>
        <v>41281.333333333336</v>
      </c>
      <c r="T1038">
        <f t="shared" si="84"/>
        <v>2012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8281</v>
      </c>
      <c r="O1039" t="s">
        <v>8286</v>
      </c>
      <c r="P1039">
        <f t="shared" si="80"/>
        <v>102</v>
      </c>
      <c r="Q1039">
        <f t="shared" si="81"/>
        <v>48.62</v>
      </c>
      <c r="R1039" s="14">
        <f t="shared" si="82"/>
        <v>42119.822476851856</v>
      </c>
      <c r="S1039" s="14">
        <f t="shared" si="83"/>
        <v>42142.208333333328</v>
      </c>
      <c r="T1039">
        <f t="shared" si="84"/>
        <v>2015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8281</v>
      </c>
      <c r="O1040" t="s">
        <v>8286</v>
      </c>
      <c r="P1040">
        <f t="shared" si="80"/>
        <v>145</v>
      </c>
      <c r="Q1040">
        <f t="shared" si="81"/>
        <v>35.74</v>
      </c>
      <c r="R1040" s="14">
        <f t="shared" si="82"/>
        <v>42418.231747685189</v>
      </c>
      <c r="S1040" s="14">
        <f t="shared" si="83"/>
        <v>42448.190081018518</v>
      </c>
      <c r="T1040">
        <f t="shared" si="84"/>
        <v>2016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8281</v>
      </c>
      <c r="O1041" t="s">
        <v>8286</v>
      </c>
      <c r="P1041">
        <f t="shared" si="80"/>
        <v>128</v>
      </c>
      <c r="Q1041">
        <f t="shared" si="81"/>
        <v>21.37</v>
      </c>
      <c r="R1041" s="14">
        <f t="shared" si="82"/>
        <v>42692.109328703707</v>
      </c>
      <c r="S1041" s="14">
        <f t="shared" si="83"/>
        <v>42717.332638888889</v>
      </c>
      <c r="T1041">
        <f t="shared" si="84"/>
        <v>2016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8287</v>
      </c>
      <c r="O1042" t="s">
        <v>8288</v>
      </c>
      <c r="P1042">
        <f t="shared" si="80"/>
        <v>0</v>
      </c>
      <c r="Q1042">
        <f t="shared" si="81"/>
        <v>250</v>
      </c>
      <c r="R1042" s="14">
        <f t="shared" si="82"/>
        <v>42579.708437499998</v>
      </c>
      <c r="S1042" s="14">
        <f t="shared" si="83"/>
        <v>42609.708437499998</v>
      </c>
      <c r="T1042">
        <f t="shared" si="84"/>
        <v>2016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8287</v>
      </c>
      <c r="O1043" t="s">
        <v>8288</v>
      </c>
      <c r="P1043">
        <f t="shared" si="80"/>
        <v>0</v>
      </c>
      <c r="Q1043">
        <f t="shared" si="81"/>
        <v>0</v>
      </c>
      <c r="R1043" s="14">
        <f t="shared" si="82"/>
        <v>41831.060092592597</v>
      </c>
      <c r="S1043" s="14">
        <f t="shared" si="83"/>
        <v>41851.060092592597</v>
      </c>
      <c r="T1043">
        <f t="shared" si="84"/>
        <v>2014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8287</v>
      </c>
      <c r="O1044" t="s">
        <v>8288</v>
      </c>
      <c r="P1044">
        <f t="shared" si="80"/>
        <v>2</v>
      </c>
      <c r="Q1044">
        <f t="shared" si="81"/>
        <v>10</v>
      </c>
      <c r="R1044" s="14">
        <f t="shared" si="82"/>
        <v>41851.696157407408</v>
      </c>
      <c r="S1044" s="14">
        <f t="shared" si="83"/>
        <v>41894.416666666664</v>
      </c>
      <c r="T1044">
        <f t="shared" si="84"/>
        <v>2014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8287</v>
      </c>
      <c r="O1045" t="s">
        <v>8288</v>
      </c>
      <c r="P1045">
        <f t="shared" si="80"/>
        <v>9</v>
      </c>
      <c r="Q1045">
        <f t="shared" si="81"/>
        <v>29.24</v>
      </c>
      <c r="R1045" s="14">
        <f t="shared" si="82"/>
        <v>42114.252951388888</v>
      </c>
      <c r="S1045" s="14">
        <f t="shared" si="83"/>
        <v>42144.252951388888</v>
      </c>
      <c r="T1045">
        <f t="shared" si="84"/>
        <v>2015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8287</v>
      </c>
      <c r="O1046" t="s">
        <v>8288</v>
      </c>
      <c r="P1046">
        <f t="shared" si="80"/>
        <v>0</v>
      </c>
      <c r="Q1046">
        <f t="shared" si="81"/>
        <v>3</v>
      </c>
      <c r="R1046" s="14">
        <f t="shared" si="82"/>
        <v>42011.925937499997</v>
      </c>
      <c r="S1046" s="14">
        <f t="shared" si="83"/>
        <v>42068.852083333331</v>
      </c>
      <c r="T1046">
        <f t="shared" si="84"/>
        <v>2015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8287</v>
      </c>
      <c r="O1047" t="s">
        <v>8288</v>
      </c>
      <c r="P1047">
        <f t="shared" si="80"/>
        <v>3</v>
      </c>
      <c r="Q1047">
        <f t="shared" si="81"/>
        <v>33.25</v>
      </c>
      <c r="R1047" s="14">
        <f t="shared" si="82"/>
        <v>41844.874421296299</v>
      </c>
      <c r="S1047" s="14">
        <f t="shared" si="83"/>
        <v>41874.874421296299</v>
      </c>
      <c r="T1047">
        <f t="shared" si="84"/>
        <v>2014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8287</v>
      </c>
      <c r="O1048" t="s">
        <v>8288</v>
      </c>
      <c r="P1048">
        <f t="shared" si="80"/>
        <v>0</v>
      </c>
      <c r="Q1048">
        <f t="shared" si="81"/>
        <v>0</v>
      </c>
      <c r="R1048" s="14">
        <f t="shared" si="82"/>
        <v>42319.851388888885</v>
      </c>
      <c r="S1048" s="14">
        <f t="shared" si="83"/>
        <v>42364.851388888885</v>
      </c>
      <c r="T1048">
        <f t="shared" si="84"/>
        <v>2015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8287</v>
      </c>
      <c r="O1049" t="s">
        <v>8288</v>
      </c>
      <c r="P1049">
        <f t="shared" si="80"/>
        <v>0</v>
      </c>
      <c r="Q1049">
        <f t="shared" si="81"/>
        <v>1</v>
      </c>
      <c r="R1049" s="14">
        <f t="shared" si="82"/>
        <v>41918.818460648145</v>
      </c>
      <c r="S1049" s="14">
        <f t="shared" si="83"/>
        <v>41948.860127314816</v>
      </c>
      <c r="T1049">
        <f t="shared" si="84"/>
        <v>2014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8287</v>
      </c>
      <c r="O1050" t="s">
        <v>8288</v>
      </c>
      <c r="P1050">
        <f t="shared" si="80"/>
        <v>1</v>
      </c>
      <c r="Q1050">
        <f t="shared" si="81"/>
        <v>53</v>
      </c>
      <c r="R1050" s="14">
        <f t="shared" si="82"/>
        <v>42598.053113425922</v>
      </c>
      <c r="S1050" s="14">
        <f t="shared" si="83"/>
        <v>42638.053113425922</v>
      </c>
      <c r="T1050">
        <f t="shared" si="84"/>
        <v>2016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8287</v>
      </c>
      <c r="O1051" t="s">
        <v>8288</v>
      </c>
      <c r="P1051">
        <f t="shared" si="80"/>
        <v>0</v>
      </c>
      <c r="Q1051">
        <f t="shared" si="81"/>
        <v>0</v>
      </c>
      <c r="R1051" s="14">
        <f t="shared" si="82"/>
        <v>42382.431076388893</v>
      </c>
      <c r="S1051" s="14">
        <f t="shared" si="83"/>
        <v>42412.431076388893</v>
      </c>
      <c r="T1051">
        <f t="shared" si="84"/>
        <v>2016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8287</v>
      </c>
      <c r="O1052" t="s">
        <v>8288</v>
      </c>
      <c r="P1052">
        <f t="shared" si="80"/>
        <v>0</v>
      </c>
      <c r="Q1052">
        <f t="shared" si="81"/>
        <v>0</v>
      </c>
      <c r="R1052" s="14">
        <f t="shared" si="82"/>
        <v>42231.7971875</v>
      </c>
      <c r="S1052" s="14">
        <f t="shared" si="83"/>
        <v>42261.7971875</v>
      </c>
      <c r="T1052">
        <f t="shared" si="84"/>
        <v>2015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8287</v>
      </c>
      <c r="O1053" t="s">
        <v>8288</v>
      </c>
      <c r="P1053">
        <f t="shared" si="80"/>
        <v>0</v>
      </c>
      <c r="Q1053">
        <f t="shared" si="81"/>
        <v>0</v>
      </c>
      <c r="R1053" s="14">
        <f t="shared" si="82"/>
        <v>41850.014178240745</v>
      </c>
      <c r="S1053" s="14">
        <f t="shared" si="83"/>
        <v>41878.014178240745</v>
      </c>
      <c r="T1053">
        <f t="shared" si="84"/>
        <v>2014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8287</v>
      </c>
      <c r="O1054" t="s">
        <v>8288</v>
      </c>
      <c r="P1054">
        <f t="shared" si="80"/>
        <v>0</v>
      </c>
      <c r="Q1054">
        <f t="shared" si="81"/>
        <v>0</v>
      </c>
      <c r="R1054" s="14">
        <f t="shared" si="82"/>
        <v>42483.797395833331</v>
      </c>
      <c r="S1054" s="14">
        <f t="shared" si="83"/>
        <v>42527.839583333334</v>
      </c>
      <c r="T1054">
        <f t="shared" si="84"/>
        <v>2016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8287</v>
      </c>
      <c r="O1055" t="s">
        <v>8288</v>
      </c>
      <c r="P1055">
        <f t="shared" si="80"/>
        <v>1</v>
      </c>
      <c r="Q1055">
        <f t="shared" si="81"/>
        <v>15</v>
      </c>
      <c r="R1055" s="14">
        <f t="shared" si="82"/>
        <v>42775.172824074078</v>
      </c>
      <c r="S1055" s="14">
        <f t="shared" si="83"/>
        <v>42800.172824074078</v>
      </c>
      <c r="T1055">
        <f t="shared" si="84"/>
        <v>2017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8287</v>
      </c>
      <c r="O1056" t="s">
        <v>8288</v>
      </c>
      <c r="P1056">
        <f t="shared" si="80"/>
        <v>0</v>
      </c>
      <c r="Q1056">
        <f t="shared" si="81"/>
        <v>0</v>
      </c>
      <c r="R1056" s="14">
        <f t="shared" si="82"/>
        <v>41831.851840277777</v>
      </c>
      <c r="S1056" s="14">
        <f t="shared" si="83"/>
        <v>41861.916666666664</v>
      </c>
      <c r="T1056">
        <f t="shared" si="84"/>
        <v>2014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8287</v>
      </c>
      <c r="O1057" t="s">
        <v>8288</v>
      </c>
      <c r="P1057">
        <f t="shared" si="80"/>
        <v>0</v>
      </c>
      <c r="Q1057">
        <f t="shared" si="81"/>
        <v>0</v>
      </c>
      <c r="R1057" s="14">
        <f t="shared" si="82"/>
        <v>42406.992418981477</v>
      </c>
      <c r="S1057" s="14">
        <f t="shared" si="83"/>
        <v>42436.992418981477</v>
      </c>
      <c r="T1057">
        <f t="shared" si="84"/>
        <v>2016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8287</v>
      </c>
      <c r="O1058" t="s">
        <v>8288</v>
      </c>
      <c r="P1058">
        <f t="shared" si="80"/>
        <v>0</v>
      </c>
      <c r="Q1058">
        <f t="shared" si="81"/>
        <v>0</v>
      </c>
      <c r="R1058" s="14">
        <f t="shared" si="82"/>
        <v>42058.719641203701</v>
      </c>
      <c r="S1058" s="14">
        <f t="shared" si="83"/>
        <v>42118.677974537044</v>
      </c>
      <c r="T1058">
        <f t="shared" si="84"/>
        <v>2015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8287</v>
      </c>
      <c r="O1059" t="s">
        <v>8288</v>
      </c>
      <c r="P1059">
        <f t="shared" si="80"/>
        <v>0</v>
      </c>
      <c r="Q1059">
        <f t="shared" si="81"/>
        <v>0</v>
      </c>
      <c r="R1059" s="14">
        <f t="shared" si="82"/>
        <v>42678.871331018512</v>
      </c>
      <c r="S1059" s="14">
        <f t="shared" si="83"/>
        <v>42708.912997685184</v>
      </c>
      <c r="T1059">
        <f t="shared" si="84"/>
        <v>2016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8287</v>
      </c>
      <c r="O1060" t="s">
        <v>8288</v>
      </c>
      <c r="P1060">
        <f t="shared" si="80"/>
        <v>0</v>
      </c>
      <c r="Q1060">
        <f t="shared" si="81"/>
        <v>0</v>
      </c>
      <c r="R1060" s="14">
        <f t="shared" si="82"/>
        <v>42047.900960648149</v>
      </c>
      <c r="S1060" s="14">
        <f t="shared" si="83"/>
        <v>42089</v>
      </c>
      <c r="T1060">
        <f t="shared" si="84"/>
        <v>2015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8287</v>
      </c>
      <c r="O1061" t="s">
        <v>8288</v>
      </c>
      <c r="P1061">
        <f t="shared" si="80"/>
        <v>0</v>
      </c>
      <c r="Q1061">
        <f t="shared" si="81"/>
        <v>0</v>
      </c>
      <c r="R1061" s="14">
        <f t="shared" si="82"/>
        <v>42046.79</v>
      </c>
      <c r="S1061" s="14">
        <f t="shared" si="83"/>
        <v>42076.748333333337</v>
      </c>
      <c r="T1061">
        <f t="shared" si="84"/>
        <v>2015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8287</v>
      </c>
      <c r="O1062" t="s">
        <v>8288</v>
      </c>
      <c r="P1062">
        <f t="shared" si="80"/>
        <v>1</v>
      </c>
      <c r="Q1062">
        <f t="shared" si="81"/>
        <v>50</v>
      </c>
      <c r="R1062" s="14">
        <f t="shared" si="82"/>
        <v>42079.913113425922</v>
      </c>
      <c r="S1062" s="14">
        <f t="shared" si="83"/>
        <v>42109.913113425922</v>
      </c>
      <c r="T1062">
        <f t="shared" si="84"/>
        <v>2015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8287</v>
      </c>
      <c r="O1063" t="s">
        <v>8288</v>
      </c>
      <c r="P1063">
        <f t="shared" si="80"/>
        <v>0</v>
      </c>
      <c r="Q1063">
        <f t="shared" si="81"/>
        <v>0</v>
      </c>
      <c r="R1063" s="14">
        <f t="shared" si="82"/>
        <v>42432.276712962965</v>
      </c>
      <c r="S1063" s="14">
        <f t="shared" si="83"/>
        <v>42492.041666666672</v>
      </c>
      <c r="T1063">
        <f t="shared" si="84"/>
        <v>2016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8287</v>
      </c>
      <c r="O1064" t="s">
        <v>8288</v>
      </c>
      <c r="P1064">
        <f t="shared" si="80"/>
        <v>95</v>
      </c>
      <c r="Q1064">
        <f t="shared" si="81"/>
        <v>47.5</v>
      </c>
      <c r="R1064" s="14">
        <f t="shared" si="82"/>
        <v>42556.807187500002</v>
      </c>
      <c r="S1064" s="14">
        <f t="shared" si="83"/>
        <v>42563.807187500002</v>
      </c>
      <c r="T1064">
        <f t="shared" si="84"/>
        <v>2016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8287</v>
      </c>
      <c r="O1065" t="s">
        <v>8288</v>
      </c>
      <c r="P1065">
        <f t="shared" si="80"/>
        <v>0</v>
      </c>
      <c r="Q1065">
        <f t="shared" si="81"/>
        <v>0</v>
      </c>
      <c r="R1065" s="14">
        <f t="shared" si="82"/>
        <v>42583.030810185184</v>
      </c>
      <c r="S1065" s="14">
        <f t="shared" si="83"/>
        <v>42613.030810185184</v>
      </c>
      <c r="T1065">
        <f t="shared" si="84"/>
        <v>2016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8289</v>
      </c>
      <c r="O1066" t="s">
        <v>8290</v>
      </c>
      <c r="P1066">
        <f t="shared" si="80"/>
        <v>9</v>
      </c>
      <c r="Q1066">
        <f t="shared" si="81"/>
        <v>65.67</v>
      </c>
      <c r="R1066" s="14">
        <f t="shared" si="82"/>
        <v>41417.228043981479</v>
      </c>
      <c r="S1066" s="14">
        <f t="shared" si="83"/>
        <v>41462.228043981479</v>
      </c>
      <c r="T1066">
        <f t="shared" si="84"/>
        <v>2013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8289</v>
      </c>
      <c r="O1067" t="s">
        <v>8290</v>
      </c>
      <c r="P1067">
        <f t="shared" si="80"/>
        <v>3</v>
      </c>
      <c r="Q1067">
        <f t="shared" si="81"/>
        <v>16.2</v>
      </c>
      <c r="R1067" s="14">
        <f t="shared" si="82"/>
        <v>41661.381041666667</v>
      </c>
      <c r="S1067" s="14">
        <f t="shared" si="83"/>
        <v>41689.381041666667</v>
      </c>
      <c r="T1067">
        <f t="shared" si="84"/>
        <v>2014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8289</v>
      </c>
      <c r="O1068" t="s">
        <v>8290</v>
      </c>
      <c r="P1068">
        <f t="shared" si="80"/>
        <v>3</v>
      </c>
      <c r="Q1068">
        <f t="shared" si="81"/>
        <v>34.130000000000003</v>
      </c>
      <c r="R1068" s="14">
        <f t="shared" si="82"/>
        <v>41445.962754629632</v>
      </c>
      <c r="S1068" s="14">
        <f t="shared" si="83"/>
        <v>41490.962754629632</v>
      </c>
      <c r="T1068">
        <f t="shared" si="84"/>
        <v>2013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8289</v>
      </c>
      <c r="O1069" t="s">
        <v>8290</v>
      </c>
      <c r="P1069">
        <f t="shared" si="80"/>
        <v>26</v>
      </c>
      <c r="Q1069">
        <f t="shared" si="81"/>
        <v>13</v>
      </c>
      <c r="R1069" s="14">
        <f t="shared" si="82"/>
        <v>41599.855682870373</v>
      </c>
      <c r="S1069" s="14">
        <f t="shared" si="83"/>
        <v>41629.855682870373</v>
      </c>
      <c r="T1069">
        <f t="shared" si="84"/>
        <v>2013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8289</v>
      </c>
      <c r="O1070" t="s">
        <v>8290</v>
      </c>
      <c r="P1070">
        <f t="shared" si="80"/>
        <v>0</v>
      </c>
      <c r="Q1070">
        <f t="shared" si="81"/>
        <v>11.25</v>
      </c>
      <c r="R1070" s="14">
        <f t="shared" si="82"/>
        <v>42440.371111111104</v>
      </c>
      <c r="S1070" s="14">
        <f t="shared" si="83"/>
        <v>42470.329444444447</v>
      </c>
      <c r="T1070">
        <f t="shared" si="84"/>
        <v>2016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8289</v>
      </c>
      <c r="O1071" t="s">
        <v>8290</v>
      </c>
      <c r="P1071">
        <f t="shared" si="80"/>
        <v>39</v>
      </c>
      <c r="Q1071">
        <f t="shared" si="81"/>
        <v>40.479999999999997</v>
      </c>
      <c r="R1071" s="14">
        <f t="shared" si="82"/>
        <v>41572.229849537034</v>
      </c>
      <c r="S1071" s="14">
        <f t="shared" si="83"/>
        <v>41604.271516203706</v>
      </c>
      <c r="T1071">
        <f t="shared" si="84"/>
        <v>2013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8289</v>
      </c>
      <c r="O1072" t="s">
        <v>8290</v>
      </c>
      <c r="P1072">
        <f t="shared" si="80"/>
        <v>1</v>
      </c>
      <c r="Q1072">
        <f t="shared" si="81"/>
        <v>35</v>
      </c>
      <c r="R1072" s="14">
        <f t="shared" si="82"/>
        <v>41163.011828703704</v>
      </c>
      <c r="S1072" s="14">
        <f t="shared" si="83"/>
        <v>41183.011828703704</v>
      </c>
      <c r="T1072">
        <f t="shared" si="84"/>
        <v>2012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8289</v>
      </c>
      <c r="O1073" t="s">
        <v>8290</v>
      </c>
      <c r="P1073">
        <f t="shared" si="80"/>
        <v>0</v>
      </c>
      <c r="Q1073">
        <f t="shared" si="81"/>
        <v>0</v>
      </c>
      <c r="R1073" s="14">
        <f t="shared" si="82"/>
        <v>42295.753391203703</v>
      </c>
      <c r="S1073" s="14">
        <f t="shared" si="83"/>
        <v>42325.795057870375</v>
      </c>
      <c r="T1073">
        <f t="shared" si="84"/>
        <v>2015</v>
      </c>
    </row>
    <row r="1074" spans="1:20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8289</v>
      </c>
      <c r="O1074" t="s">
        <v>8290</v>
      </c>
      <c r="P1074">
        <f t="shared" si="80"/>
        <v>0</v>
      </c>
      <c r="Q1074">
        <f t="shared" si="81"/>
        <v>12.75</v>
      </c>
      <c r="R1074" s="14">
        <f t="shared" si="82"/>
        <v>41645.832141203704</v>
      </c>
      <c r="S1074" s="14">
        <f t="shared" si="83"/>
        <v>41675.832141203704</v>
      </c>
      <c r="T1074">
        <f t="shared" si="84"/>
        <v>2014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8289</v>
      </c>
      <c r="O1075" t="s">
        <v>8290</v>
      </c>
      <c r="P1075">
        <f t="shared" si="80"/>
        <v>1</v>
      </c>
      <c r="Q1075">
        <f t="shared" si="81"/>
        <v>10</v>
      </c>
      <c r="R1075" s="14">
        <f t="shared" si="82"/>
        <v>40802.964594907404</v>
      </c>
      <c r="S1075" s="14">
        <f t="shared" si="83"/>
        <v>40832.964594907404</v>
      </c>
      <c r="T1075">
        <f t="shared" si="84"/>
        <v>2011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8289</v>
      </c>
      <c r="O1076" t="s">
        <v>8290</v>
      </c>
      <c r="P1076">
        <f t="shared" si="80"/>
        <v>6</v>
      </c>
      <c r="Q1076">
        <f t="shared" si="81"/>
        <v>113.57</v>
      </c>
      <c r="R1076" s="14">
        <f t="shared" si="82"/>
        <v>41613.172974537039</v>
      </c>
      <c r="S1076" s="14">
        <f t="shared" si="83"/>
        <v>41643.172974537039</v>
      </c>
      <c r="T1076">
        <f t="shared" si="84"/>
        <v>2013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8289</v>
      </c>
      <c r="O1077" t="s">
        <v>8290</v>
      </c>
      <c r="P1077">
        <f t="shared" si="80"/>
        <v>5</v>
      </c>
      <c r="Q1077">
        <f t="shared" si="81"/>
        <v>15</v>
      </c>
      <c r="R1077" s="14">
        <f t="shared" si="82"/>
        <v>41005.904120370367</v>
      </c>
      <c r="S1077" s="14">
        <f t="shared" si="83"/>
        <v>41035.904120370367</v>
      </c>
      <c r="T1077">
        <f t="shared" si="84"/>
        <v>2012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8289</v>
      </c>
      <c r="O1078" t="s">
        <v>8290</v>
      </c>
      <c r="P1078">
        <f t="shared" si="80"/>
        <v>63</v>
      </c>
      <c r="Q1078">
        <f t="shared" si="81"/>
        <v>48.28</v>
      </c>
      <c r="R1078" s="14">
        <f t="shared" si="82"/>
        <v>41838.377893518518</v>
      </c>
      <c r="S1078" s="14">
        <f t="shared" si="83"/>
        <v>41893.377893518518</v>
      </c>
      <c r="T1078">
        <f t="shared" si="84"/>
        <v>2014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8289</v>
      </c>
      <c r="O1079" t="s">
        <v>8290</v>
      </c>
      <c r="P1079">
        <f t="shared" si="80"/>
        <v>29</v>
      </c>
      <c r="Q1079">
        <f t="shared" si="81"/>
        <v>43.98</v>
      </c>
      <c r="R1079" s="14">
        <f t="shared" si="82"/>
        <v>42353.16679398148</v>
      </c>
      <c r="S1079" s="14">
        <f t="shared" si="83"/>
        <v>42383.16679398148</v>
      </c>
      <c r="T1079">
        <f t="shared" si="84"/>
        <v>2015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8289</v>
      </c>
      <c r="O1080" t="s">
        <v>8290</v>
      </c>
      <c r="P1080">
        <f t="shared" si="80"/>
        <v>8</v>
      </c>
      <c r="Q1080">
        <f t="shared" si="81"/>
        <v>9</v>
      </c>
      <c r="R1080" s="14">
        <f t="shared" si="82"/>
        <v>40701.195844907408</v>
      </c>
      <c r="S1080" s="14">
        <f t="shared" si="83"/>
        <v>40746.195844907408</v>
      </c>
      <c r="T1080">
        <f t="shared" si="84"/>
        <v>2011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8289</v>
      </c>
      <c r="O1081" t="s">
        <v>8290</v>
      </c>
      <c r="P1081">
        <f t="shared" si="80"/>
        <v>3</v>
      </c>
      <c r="Q1081">
        <f t="shared" si="81"/>
        <v>37.67</v>
      </c>
      <c r="R1081" s="14">
        <f t="shared" si="82"/>
        <v>42479.566388888896</v>
      </c>
      <c r="S1081" s="14">
        <f t="shared" si="83"/>
        <v>42504.566388888896</v>
      </c>
      <c r="T1081">
        <f t="shared" si="84"/>
        <v>2016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8289</v>
      </c>
      <c r="O1082" t="s">
        <v>8290</v>
      </c>
      <c r="P1082">
        <f t="shared" si="80"/>
        <v>9</v>
      </c>
      <c r="Q1082">
        <f t="shared" si="81"/>
        <v>18.579999999999998</v>
      </c>
      <c r="R1082" s="14">
        <f t="shared" si="82"/>
        <v>41740.138113425928</v>
      </c>
      <c r="S1082" s="14">
        <f t="shared" si="83"/>
        <v>41770.138113425928</v>
      </c>
      <c r="T1082">
        <f t="shared" si="84"/>
        <v>2014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8289</v>
      </c>
      <c r="O1083" t="s">
        <v>8290</v>
      </c>
      <c r="P1083">
        <f t="shared" si="80"/>
        <v>0</v>
      </c>
      <c r="Q1083">
        <f t="shared" si="81"/>
        <v>3</v>
      </c>
      <c r="R1083" s="14">
        <f t="shared" si="82"/>
        <v>42002.926990740743</v>
      </c>
      <c r="S1083" s="14">
        <f t="shared" si="83"/>
        <v>42032.926990740743</v>
      </c>
      <c r="T1083">
        <f t="shared" si="84"/>
        <v>2014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8289</v>
      </c>
      <c r="O1084" t="s">
        <v>8290</v>
      </c>
      <c r="P1084">
        <f t="shared" si="80"/>
        <v>1</v>
      </c>
      <c r="Q1084">
        <f t="shared" si="81"/>
        <v>18.670000000000002</v>
      </c>
      <c r="R1084" s="14">
        <f t="shared" si="82"/>
        <v>41101.906111111115</v>
      </c>
      <c r="S1084" s="14">
        <f t="shared" si="83"/>
        <v>41131.906111111115</v>
      </c>
      <c r="T1084">
        <f t="shared" si="84"/>
        <v>2012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8289</v>
      </c>
      <c r="O1085" t="s">
        <v>8290</v>
      </c>
      <c r="P1085">
        <f t="shared" si="80"/>
        <v>1</v>
      </c>
      <c r="Q1085">
        <f t="shared" si="81"/>
        <v>410</v>
      </c>
      <c r="R1085" s="14">
        <f t="shared" si="82"/>
        <v>41793.659525462965</v>
      </c>
      <c r="S1085" s="14">
        <f t="shared" si="83"/>
        <v>41853.659525462965</v>
      </c>
      <c r="T1085">
        <f t="shared" si="84"/>
        <v>2014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8289</v>
      </c>
      <c r="O1086" t="s">
        <v>8290</v>
      </c>
      <c r="P1086">
        <f t="shared" si="80"/>
        <v>0</v>
      </c>
      <c r="Q1086">
        <f t="shared" si="81"/>
        <v>0</v>
      </c>
      <c r="R1086" s="14">
        <f t="shared" si="82"/>
        <v>41829.912083333329</v>
      </c>
      <c r="S1086" s="14">
        <f t="shared" si="83"/>
        <v>41859.912083333329</v>
      </c>
      <c r="T1086">
        <f t="shared" si="84"/>
        <v>2014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8289</v>
      </c>
      <c r="O1087" t="s">
        <v>8290</v>
      </c>
      <c r="P1087">
        <f t="shared" si="80"/>
        <v>3</v>
      </c>
      <c r="Q1087">
        <f t="shared" si="81"/>
        <v>114</v>
      </c>
      <c r="R1087" s="14">
        <f t="shared" si="82"/>
        <v>42413.671006944445</v>
      </c>
      <c r="S1087" s="14">
        <f t="shared" si="83"/>
        <v>42443.629340277781</v>
      </c>
      <c r="T1087">
        <f t="shared" si="84"/>
        <v>2016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8289</v>
      </c>
      <c r="O1088" t="s">
        <v>8290</v>
      </c>
      <c r="P1088">
        <f t="shared" si="80"/>
        <v>0</v>
      </c>
      <c r="Q1088">
        <f t="shared" si="81"/>
        <v>7.5</v>
      </c>
      <c r="R1088" s="14">
        <f t="shared" si="82"/>
        <v>41845.866793981484</v>
      </c>
      <c r="S1088" s="14">
        <f t="shared" si="83"/>
        <v>41875.866793981484</v>
      </c>
      <c r="T1088">
        <f t="shared" si="84"/>
        <v>2014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8289</v>
      </c>
      <c r="O1089" t="s">
        <v>8290</v>
      </c>
      <c r="P1089">
        <f t="shared" si="80"/>
        <v>0</v>
      </c>
      <c r="Q1089">
        <f t="shared" si="81"/>
        <v>0</v>
      </c>
      <c r="R1089" s="14">
        <f t="shared" si="82"/>
        <v>41775.713969907411</v>
      </c>
      <c r="S1089" s="14">
        <f t="shared" si="83"/>
        <v>41805.713969907411</v>
      </c>
      <c r="T1089">
        <f t="shared" si="84"/>
        <v>2014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8289</v>
      </c>
      <c r="O1090" t="s">
        <v>8290</v>
      </c>
      <c r="P1090">
        <f t="shared" si="80"/>
        <v>14</v>
      </c>
      <c r="Q1090">
        <f t="shared" si="81"/>
        <v>43.42</v>
      </c>
      <c r="R1090" s="14">
        <f t="shared" si="82"/>
        <v>41723.799386574072</v>
      </c>
      <c r="S1090" s="14">
        <f t="shared" si="83"/>
        <v>41753.799386574072</v>
      </c>
      <c r="T1090">
        <f t="shared" si="84"/>
        <v>2014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8289</v>
      </c>
      <c r="O1091" t="s">
        <v>8290</v>
      </c>
      <c r="P1091">
        <f t="shared" ref="P1091:P1154" si="85">ROUND(E1091/D1091*100,0)</f>
        <v>8</v>
      </c>
      <c r="Q1091">
        <f t="shared" ref="Q1091:Q1154" si="86">IFERROR(ROUND(E1091/L1091,2),0)</f>
        <v>23.96</v>
      </c>
      <c r="R1091" s="14">
        <f t="shared" ref="R1091:R1154" si="87">(((J1091/60)/60)/24)+DATE(1970,1,1)</f>
        <v>42151.189525462964</v>
      </c>
      <c r="S1091" s="14">
        <f t="shared" ref="S1091:S1154" si="88">(((I1091/60)/60)/24)+DATE(1970,1,1)</f>
        <v>42181.189525462964</v>
      </c>
      <c r="T1091">
        <f t="shared" ref="T1091:T1154" si="89">YEAR(R1091)</f>
        <v>2015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8289</v>
      </c>
      <c r="O1092" t="s">
        <v>8290</v>
      </c>
      <c r="P1092">
        <f t="shared" si="85"/>
        <v>0</v>
      </c>
      <c r="Q1092">
        <f t="shared" si="86"/>
        <v>5</v>
      </c>
      <c r="R1092" s="14">
        <f t="shared" si="87"/>
        <v>42123.185798611114</v>
      </c>
      <c r="S1092" s="14">
        <f t="shared" si="88"/>
        <v>42153.185798611114</v>
      </c>
      <c r="T1092">
        <f t="shared" si="89"/>
        <v>2015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8289</v>
      </c>
      <c r="O1093" t="s">
        <v>8290</v>
      </c>
      <c r="P1093">
        <f t="shared" si="85"/>
        <v>13</v>
      </c>
      <c r="Q1093">
        <f t="shared" si="86"/>
        <v>12.5</v>
      </c>
      <c r="R1093" s="14">
        <f t="shared" si="87"/>
        <v>42440.820277777777</v>
      </c>
      <c r="S1093" s="14">
        <f t="shared" si="88"/>
        <v>42470.778611111105</v>
      </c>
      <c r="T1093">
        <f t="shared" si="89"/>
        <v>2016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8289</v>
      </c>
      <c r="O1094" t="s">
        <v>8290</v>
      </c>
      <c r="P1094">
        <f t="shared" si="85"/>
        <v>1</v>
      </c>
      <c r="Q1094">
        <f t="shared" si="86"/>
        <v>3</v>
      </c>
      <c r="R1094" s="14">
        <f t="shared" si="87"/>
        <v>41250.025902777779</v>
      </c>
      <c r="S1094" s="14">
        <f t="shared" si="88"/>
        <v>41280.025902777779</v>
      </c>
      <c r="T1094">
        <f t="shared" si="89"/>
        <v>2012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8289</v>
      </c>
      <c r="O1095" t="s">
        <v>8290</v>
      </c>
      <c r="P1095">
        <f t="shared" si="85"/>
        <v>14</v>
      </c>
      <c r="Q1095">
        <f t="shared" si="86"/>
        <v>10.56</v>
      </c>
      <c r="R1095" s="14">
        <f t="shared" si="87"/>
        <v>42396.973807870367</v>
      </c>
      <c r="S1095" s="14">
        <f t="shared" si="88"/>
        <v>42411.973807870367</v>
      </c>
      <c r="T1095">
        <f t="shared" si="89"/>
        <v>2016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8289</v>
      </c>
      <c r="O1096" t="s">
        <v>8290</v>
      </c>
      <c r="P1096">
        <f t="shared" si="85"/>
        <v>18</v>
      </c>
      <c r="Q1096">
        <f t="shared" si="86"/>
        <v>122</v>
      </c>
      <c r="R1096" s="14">
        <f t="shared" si="87"/>
        <v>40795.713344907403</v>
      </c>
      <c r="S1096" s="14">
        <f t="shared" si="88"/>
        <v>40825.713344907403</v>
      </c>
      <c r="T1096">
        <f t="shared" si="89"/>
        <v>2011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8289</v>
      </c>
      <c r="O1097" t="s">
        <v>8290</v>
      </c>
      <c r="P1097">
        <f t="shared" si="85"/>
        <v>5</v>
      </c>
      <c r="Q1097">
        <f t="shared" si="86"/>
        <v>267.81</v>
      </c>
      <c r="R1097" s="14">
        <f t="shared" si="87"/>
        <v>41486.537268518521</v>
      </c>
      <c r="S1097" s="14">
        <f t="shared" si="88"/>
        <v>41516.537268518521</v>
      </c>
      <c r="T1097">
        <f t="shared" si="89"/>
        <v>2013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8289</v>
      </c>
      <c r="O1098" t="s">
        <v>8290</v>
      </c>
      <c r="P1098">
        <f t="shared" si="85"/>
        <v>18</v>
      </c>
      <c r="Q1098">
        <f t="shared" si="86"/>
        <v>74.209999999999994</v>
      </c>
      <c r="R1098" s="14">
        <f t="shared" si="87"/>
        <v>41885.51798611111</v>
      </c>
      <c r="S1098" s="14">
        <f t="shared" si="88"/>
        <v>41916.145833333336</v>
      </c>
      <c r="T1098">
        <f t="shared" si="89"/>
        <v>2014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8289</v>
      </c>
      <c r="O1099" t="s">
        <v>8290</v>
      </c>
      <c r="P1099">
        <f t="shared" si="85"/>
        <v>0</v>
      </c>
      <c r="Q1099">
        <f t="shared" si="86"/>
        <v>6.71</v>
      </c>
      <c r="R1099" s="14">
        <f t="shared" si="87"/>
        <v>41660.792557870373</v>
      </c>
      <c r="S1099" s="14">
        <f t="shared" si="88"/>
        <v>41700.792557870373</v>
      </c>
      <c r="T1099">
        <f t="shared" si="89"/>
        <v>2014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8289</v>
      </c>
      <c r="O1100" t="s">
        <v>8290</v>
      </c>
      <c r="P1100">
        <f t="shared" si="85"/>
        <v>7</v>
      </c>
      <c r="Q1100">
        <f t="shared" si="86"/>
        <v>81.95</v>
      </c>
      <c r="R1100" s="14">
        <f t="shared" si="87"/>
        <v>41712.762673611112</v>
      </c>
      <c r="S1100" s="14">
        <f t="shared" si="88"/>
        <v>41742.762673611112</v>
      </c>
      <c r="T1100">
        <f t="shared" si="89"/>
        <v>2014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8289</v>
      </c>
      <c r="O1101" t="s">
        <v>8290</v>
      </c>
      <c r="P1101">
        <f t="shared" si="85"/>
        <v>1</v>
      </c>
      <c r="Q1101">
        <f t="shared" si="86"/>
        <v>25</v>
      </c>
      <c r="R1101" s="14">
        <f t="shared" si="87"/>
        <v>42107.836435185185</v>
      </c>
      <c r="S1101" s="14">
        <f t="shared" si="88"/>
        <v>42137.836435185185</v>
      </c>
      <c r="T1101">
        <f t="shared" si="89"/>
        <v>2015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8289</v>
      </c>
      <c r="O1102" t="s">
        <v>8290</v>
      </c>
      <c r="P1102">
        <f t="shared" si="85"/>
        <v>3</v>
      </c>
      <c r="Q1102">
        <f t="shared" si="86"/>
        <v>10</v>
      </c>
      <c r="R1102" s="14">
        <f t="shared" si="87"/>
        <v>42384.110775462963</v>
      </c>
      <c r="S1102" s="14">
        <f t="shared" si="88"/>
        <v>42414.110775462963</v>
      </c>
      <c r="T1102">
        <f t="shared" si="89"/>
        <v>2016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8289</v>
      </c>
      <c r="O1103" t="s">
        <v>8290</v>
      </c>
      <c r="P1103">
        <f t="shared" si="85"/>
        <v>0</v>
      </c>
      <c r="Q1103">
        <f t="shared" si="86"/>
        <v>6.83</v>
      </c>
      <c r="R1103" s="14">
        <f t="shared" si="87"/>
        <v>42538.77243055556</v>
      </c>
      <c r="S1103" s="14">
        <f t="shared" si="88"/>
        <v>42565.758333333331</v>
      </c>
      <c r="T1103">
        <f t="shared" si="89"/>
        <v>2016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8289</v>
      </c>
      <c r="O1104" t="s">
        <v>8290</v>
      </c>
      <c r="P1104">
        <f t="shared" si="85"/>
        <v>5</v>
      </c>
      <c r="Q1104">
        <f t="shared" si="86"/>
        <v>17.71</v>
      </c>
      <c r="R1104" s="14">
        <f t="shared" si="87"/>
        <v>41577.045428240745</v>
      </c>
      <c r="S1104" s="14">
        <f t="shared" si="88"/>
        <v>41617.249305555553</v>
      </c>
      <c r="T1104">
        <f t="shared" si="89"/>
        <v>2013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8289</v>
      </c>
      <c r="O1105" t="s">
        <v>8290</v>
      </c>
      <c r="P1105">
        <f t="shared" si="85"/>
        <v>2</v>
      </c>
      <c r="Q1105">
        <f t="shared" si="86"/>
        <v>16.2</v>
      </c>
      <c r="R1105" s="14">
        <f t="shared" si="87"/>
        <v>42479.22210648148</v>
      </c>
      <c r="S1105" s="14">
        <f t="shared" si="88"/>
        <v>42539.22210648148</v>
      </c>
      <c r="T1105">
        <f t="shared" si="89"/>
        <v>2016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8289</v>
      </c>
      <c r="O1106" t="s">
        <v>8290</v>
      </c>
      <c r="P1106">
        <f t="shared" si="85"/>
        <v>5</v>
      </c>
      <c r="Q1106">
        <f t="shared" si="86"/>
        <v>80.3</v>
      </c>
      <c r="R1106" s="14">
        <f t="shared" si="87"/>
        <v>41771.40996527778</v>
      </c>
      <c r="S1106" s="14">
        <f t="shared" si="88"/>
        <v>41801.40996527778</v>
      </c>
      <c r="T1106">
        <f t="shared" si="89"/>
        <v>2014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8289</v>
      </c>
      <c r="O1107" t="s">
        <v>8290</v>
      </c>
      <c r="P1107">
        <f t="shared" si="85"/>
        <v>0</v>
      </c>
      <c r="Q1107">
        <f t="shared" si="86"/>
        <v>71.55</v>
      </c>
      <c r="R1107" s="14">
        <f t="shared" si="87"/>
        <v>41692.135729166665</v>
      </c>
      <c r="S1107" s="14">
        <f t="shared" si="88"/>
        <v>41722.0940625</v>
      </c>
      <c r="T1107">
        <f t="shared" si="89"/>
        <v>2014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8289</v>
      </c>
      <c r="O1108" t="s">
        <v>8290</v>
      </c>
      <c r="P1108">
        <f t="shared" si="85"/>
        <v>41</v>
      </c>
      <c r="Q1108">
        <f t="shared" si="86"/>
        <v>23.57</v>
      </c>
      <c r="R1108" s="14">
        <f t="shared" si="87"/>
        <v>40973.740451388891</v>
      </c>
      <c r="S1108" s="14">
        <f t="shared" si="88"/>
        <v>41003.698784722219</v>
      </c>
      <c r="T1108">
        <f t="shared" si="89"/>
        <v>2012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8289</v>
      </c>
      <c r="O1109" t="s">
        <v>8290</v>
      </c>
      <c r="P1109">
        <f t="shared" si="85"/>
        <v>0</v>
      </c>
      <c r="Q1109">
        <f t="shared" si="86"/>
        <v>0</v>
      </c>
      <c r="R1109" s="14">
        <f t="shared" si="87"/>
        <v>41813.861388888887</v>
      </c>
      <c r="S1109" s="14">
        <f t="shared" si="88"/>
        <v>41843.861388888887</v>
      </c>
      <c r="T1109">
        <f t="shared" si="89"/>
        <v>2014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8289</v>
      </c>
      <c r="O1110" t="s">
        <v>8290</v>
      </c>
      <c r="P1110">
        <f t="shared" si="85"/>
        <v>3</v>
      </c>
      <c r="Q1110">
        <f t="shared" si="86"/>
        <v>34.880000000000003</v>
      </c>
      <c r="R1110" s="14">
        <f t="shared" si="87"/>
        <v>40952.636979166666</v>
      </c>
      <c r="S1110" s="14">
        <f t="shared" si="88"/>
        <v>41012.595312500001</v>
      </c>
      <c r="T1110">
        <f t="shared" si="89"/>
        <v>2012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8289</v>
      </c>
      <c r="O1111" t="s">
        <v>8290</v>
      </c>
      <c r="P1111">
        <f t="shared" si="85"/>
        <v>0</v>
      </c>
      <c r="Q1111">
        <f t="shared" si="86"/>
        <v>15</v>
      </c>
      <c r="R1111" s="14">
        <f t="shared" si="87"/>
        <v>42662.752199074079</v>
      </c>
      <c r="S1111" s="14">
        <f t="shared" si="88"/>
        <v>42692.793865740736</v>
      </c>
      <c r="T1111">
        <f t="shared" si="89"/>
        <v>2016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8289</v>
      </c>
      <c r="O1112" t="s">
        <v>8290</v>
      </c>
      <c r="P1112">
        <f t="shared" si="85"/>
        <v>1</v>
      </c>
      <c r="Q1112">
        <f t="shared" si="86"/>
        <v>23.18</v>
      </c>
      <c r="R1112" s="14">
        <f t="shared" si="87"/>
        <v>41220.933124999996</v>
      </c>
      <c r="S1112" s="14">
        <f t="shared" si="88"/>
        <v>41250.933124999996</v>
      </c>
      <c r="T1112">
        <f t="shared" si="89"/>
        <v>2012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8289</v>
      </c>
      <c r="O1113" t="s">
        <v>8290</v>
      </c>
      <c r="P1113">
        <f t="shared" si="85"/>
        <v>0</v>
      </c>
      <c r="Q1113">
        <f t="shared" si="86"/>
        <v>1</v>
      </c>
      <c r="R1113" s="14">
        <f t="shared" si="87"/>
        <v>42347.203587962969</v>
      </c>
      <c r="S1113" s="14">
        <f t="shared" si="88"/>
        <v>42377.203587962969</v>
      </c>
      <c r="T1113">
        <f t="shared" si="89"/>
        <v>2015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8289</v>
      </c>
      <c r="O1114" t="s">
        <v>8290</v>
      </c>
      <c r="P1114">
        <f t="shared" si="85"/>
        <v>36</v>
      </c>
      <c r="Q1114">
        <f t="shared" si="86"/>
        <v>100.23</v>
      </c>
      <c r="R1114" s="14">
        <f t="shared" si="87"/>
        <v>41963.759386574078</v>
      </c>
      <c r="S1114" s="14">
        <f t="shared" si="88"/>
        <v>42023.354166666672</v>
      </c>
      <c r="T1114">
        <f t="shared" si="89"/>
        <v>2014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8289</v>
      </c>
      <c r="O1115" t="s">
        <v>8290</v>
      </c>
      <c r="P1115">
        <f t="shared" si="85"/>
        <v>1</v>
      </c>
      <c r="Q1115">
        <f t="shared" si="86"/>
        <v>5</v>
      </c>
      <c r="R1115" s="14">
        <f t="shared" si="87"/>
        <v>41835.977083333331</v>
      </c>
      <c r="S1115" s="14">
        <f t="shared" si="88"/>
        <v>41865.977083333331</v>
      </c>
      <c r="T1115">
        <f t="shared" si="89"/>
        <v>2014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8289</v>
      </c>
      <c r="O1116" t="s">
        <v>8290</v>
      </c>
      <c r="P1116">
        <f t="shared" si="85"/>
        <v>0</v>
      </c>
      <c r="Q1116">
        <f t="shared" si="86"/>
        <v>3.33</v>
      </c>
      <c r="R1116" s="14">
        <f t="shared" si="87"/>
        <v>41526.345914351856</v>
      </c>
      <c r="S1116" s="14">
        <f t="shared" si="88"/>
        <v>41556.345914351856</v>
      </c>
      <c r="T1116">
        <f t="shared" si="89"/>
        <v>2013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8289</v>
      </c>
      <c r="O1117" t="s">
        <v>8290</v>
      </c>
      <c r="P1117">
        <f t="shared" si="85"/>
        <v>0</v>
      </c>
      <c r="Q1117">
        <f t="shared" si="86"/>
        <v>13.25</v>
      </c>
      <c r="R1117" s="14">
        <f t="shared" si="87"/>
        <v>42429.695543981477</v>
      </c>
      <c r="S1117" s="14">
        <f t="shared" si="88"/>
        <v>42459.653877314813</v>
      </c>
      <c r="T1117">
        <f t="shared" si="89"/>
        <v>2016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8289</v>
      </c>
      <c r="O1118" t="s">
        <v>8290</v>
      </c>
      <c r="P1118">
        <f t="shared" si="85"/>
        <v>0</v>
      </c>
      <c r="Q1118">
        <f t="shared" si="86"/>
        <v>17.850000000000001</v>
      </c>
      <c r="R1118" s="14">
        <f t="shared" si="87"/>
        <v>41009.847314814811</v>
      </c>
      <c r="S1118" s="14">
        <f t="shared" si="88"/>
        <v>41069.847314814811</v>
      </c>
      <c r="T1118">
        <f t="shared" si="89"/>
        <v>2012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8289</v>
      </c>
      <c r="O1119" t="s">
        <v>8290</v>
      </c>
      <c r="P1119">
        <f t="shared" si="85"/>
        <v>8</v>
      </c>
      <c r="Q1119">
        <f t="shared" si="86"/>
        <v>10.38</v>
      </c>
      <c r="R1119" s="14">
        <f t="shared" si="87"/>
        <v>42333.598530092597</v>
      </c>
      <c r="S1119" s="14">
        <f t="shared" si="88"/>
        <v>42363.598530092597</v>
      </c>
      <c r="T1119">
        <f t="shared" si="89"/>
        <v>2015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8289</v>
      </c>
      <c r="O1120" t="s">
        <v>8290</v>
      </c>
      <c r="P1120">
        <f t="shared" si="85"/>
        <v>2</v>
      </c>
      <c r="Q1120">
        <f t="shared" si="86"/>
        <v>36.33</v>
      </c>
      <c r="R1120" s="14">
        <f t="shared" si="87"/>
        <v>41704.16642361111</v>
      </c>
      <c r="S1120" s="14">
        <f t="shared" si="88"/>
        <v>41734.124756944446</v>
      </c>
      <c r="T1120">
        <f t="shared" si="89"/>
        <v>2014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8289</v>
      </c>
      <c r="O1121" t="s">
        <v>8290</v>
      </c>
      <c r="P1121">
        <f t="shared" si="85"/>
        <v>0</v>
      </c>
      <c r="Q1121">
        <f t="shared" si="86"/>
        <v>5</v>
      </c>
      <c r="R1121" s="14">
        <f t="shared" si="87"/>
        <v>41722.792407407411</v>
      </c>
      <c r="S1121" s="14">
        <f t="shared" si="88"/>
        <v>41735.792407407411</v>
      </c>
      <c r="T1121">
        <f t="shared" si="89"/>
        <v>2014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8289</v>
      </c>
      <c r="O1122" t="s">
        <v>8290</v>
      </c>
      <c r="P1122">
        <f t="shared" si="85"/>
        <v>0</v>
      </c>
      <c r="Q1122">
        <f t="shared" si="86"/>
        <v>0</v>
      </c>
      <c r="R1122" s="14">
        <f t="shared" si="87"/>
        <v>40799.872685185182</v>
      </c>
      <c r="S1122" s="14">
        <f t="shared" si="88"/>
        <v>40844.872685185182</v>
      </c>
      <c r="T1122">
        <f t="shared" si="89"/>
        <v>2011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8289</v>
      </c>
      <c r="O1123" t="s">
        <v>8290</v>
      </c>
      <c r="P1123">
        <f t="shared" si="85"/>
        <v>0</v>
      </c>
      <c r="Q1123">
        <f t="shared" si="86"/>
        <v>5.8</v>
      </c>
      <c r="R1123" s="14">
        <f t="shared" si="87"/>
        <v>42412.934212962966</v>
      </c>
      <c r="S1123" s="14">
        <f t="shared" si="88"/>
        <v>42442.892546296294</v>
      </c>
      <c r="T1123">
        <f t="shared" si="89"/>
        <v>2016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8289</v>
      </c>
      <c r="O1124" t="s">
        <v>8290</v>
      </c>
      <c r="P1124">
        <f t="shared" si="85"/>
        <v>0</v>
      </c>
      <c r="Q1124">
        <f t="shared" si="86"/>
        <v>0</v>
      </c>
      <c r="R1124" s="14">
        <f t="shared" si="87"/>
        <v>41410.703993055555</v>
      </c>
      <c r="S1124" s="14">
        <f t="shared" si="88"/>
        <v>41424.703993055555</v>
      </c>
      <c r="T1124">
        <f t="shared" si="89"/>
        <v>2013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8289</v>
      </c>
      <c r="O1125" t="s">
        <v>8290</v>
      </c>
      <c r="P1125">
        <f t="shared" si="85"/>
        <v>0</v>
      </c>
      <c r="Q1125">
        <f t="shared" si="86"/>
        <v>3.67</v>
      </c>
      <c r="R1125" s="14">
        <f t="shared" si="87"/>
        <v>41718.5237037037</v>
      </c>
      <c r="S1125" s="14">
        <f t="shared" si="88"/>
        <v>41748.5237037037</v>
      </c>
      <c r="T1125">
        <f t="shared" si="89"/>
        <v>2014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8289</v>
      </c>
      <c r="O1126" t="s">
        <v>8291</v>
      </c>
      <c r="P1126">
        <f t="shared" si="85"/>
        <v>0</v>
      </c>
      <c r="Q1126">
        <f t="shared" si="86"/>
        <v>60.71</v>
      </c>
      <c r="R1126" s="14">
        <f t="shared" si="87"/>
        <v>42094.667256944449</v>
      </c>
      <c r="S1126" s="14">
        <f t="shared" si="88"/>
        <v>42124.667256944449</v>
      </c>
      <c r="T1126">
        <f t="shared" si="89"/>
        <v>2015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8289</v>
      </c>
      <c r="O1127" t="s">
        <v>8291</v>
      </c>
      <c r="P1127">
        <f t="shared" si="85"/>
        <v>0</v>
      </c>
      <c r="Q1127">
        <f t="shared" si="86"/>
        <v>0</v>
      </c>
      <c r="R1127" s="14">
        <f t="shared" si="87"/>
        <v>42212.624189814815</v>
      </c>
      <c r="S1127" s="14">
        <f t="shared" si="88"/>
        <v>42272.624189814815</v>
      </c>
      <c r="T1127">
        <f t="shared" si="89"/>
        <v>2015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8289</v>
      </c>
      <c r="O1128" t="s">
        <v>8291</v>
      </c>
      <c r="P1128">
        <f t="shared" si="85"/>
        <v>1</v>
      </c>
      <c r="Q1128">
        <f t="shared" si="86"/>
        <v>5</v>
      </c>
      <c r="R1128" s="14">
        <f t="shared" si="87"/>
        <v>42535.327476851846</v>
      </c>
      <c r="S1128" s="14">
        <f t="shared" si="88"/>
        <v>42565.327476851846</v>
      </c>
      <c r="T1128">
        <f t="shared" si="89"/>
        <v>2016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8289</v>
      </c>
      <c r="O1129" t="s">
        <v>8291</v>
      </c>
      <c r="P1129">
        <f t="shared" si="85"/>
        <v>2</v>
      </c>
      <c r="Q1129">
        <f t="shared" si="86"/>
        <v>25.43</v>
      </c>
      <c r="R1129" s="14">
        <f t="shared" si="87"/>
        <v>41926.854166666664</v>
      </c>
      <c r="S1129" s="14">
        <f t="shared" si="88"/>
        <v>41957.895833333328</v>
      </c>
      <c r="T1129">
        <f t="shared" si="89"/>
        <v>2014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8289</v>
      </c>
      <c r="O1130" t="s">
        <v>8291</v>
      </c>
      <c r="P1130">
        <f t="shared" si="85"/>
        <v>0</v>
      </c>
      <c r="Q1130">
        <f t="shared" si="86"/>
        <v>1</v>
      </c>
      <c r="R1130" s="14">
        <f t="shared" si="87"/>
        <v>41828.649502314816</v>
      </c>
      <c r="S1130" s="14">
        <f t="shared" si="88"/>
        <v>41858.649502314816</v>
      </c>
      <c r="T1130">
        <f t="shared" si="89"/>
        <v>2014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8289</v>
      </c>
      <c r="O1131" t="s">
        <v>8291</v>
      </c>
      <c r="P1131">
        <f t="shared" si="85"/>
        <v>0</v>
      </c>
      <c r="Q1131">
        <f t="shared" si="86"/>
        <v>10.5</v>
      </c>
      <c r="R1131" s="14">
        <f t="shared" si="87"/>
        <v>42496.264965277776</v>
      </c>
      <c r="S1131" s="14">
        <f t="shared" si="88"/>
        <v>42526.264965277776</v>
      </c>
      <c r="T1131">
        <f t="shared" si="89"/>
        <v>2016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8289</v>
      </c>
      <c r="O1132" t="s">
        <v>8291</v>
      </c>
      <c r="P1132">
        <f t="shared" si="85"/>
        <v>0</v>
      </c>
      <c r="Q1132">
        <f t="shared" si="86"/>
        <v>3.67</v>
      </c>
      <c r="R1132" s="14">
        <f t="shared" si="87"/>
        <v>41908.996527777781</v>
      </c>
      <c r="S1132" s="14">
        <f t="shared" si="88"/>
        <v>41969.038194444445</v>
      </c>
      <c r="T1132">
        <f t="shared" si="89"/>
        <v>2014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8289</v>
      </c>
      <c r="O1133" t="s">
        <v>8291</v>
      </c>
      <c r="P1133">
        <f t="shared" si="85"/>
        <v>0</v>
      </c>
      <c r="Q1133">
        <f t="shared" si="86"/>
        <v>0</v>
      </c>
      <c r="R1133" s="14">
        <f t="shared" si="87"/>
        <v>42332.908194444448</v>
      </c>
      <c r="S1133" s="14">
        <f t="shared" si="88"/>
        <v>42362.908194444448</v>
      </c>
      <c r="T1133">
        <f t="shared" si="89"/>
        <v>2015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8289</v>
      </c>
      <c r="O1134" t="s">
        <v>8291</v>
      </c>
      <c r="P1134">
        <f t="shared" si="85"/>
        <v>14</v>
      </c>
      <c r="Q1134">
        <f t="shared" si="86"/>
        <v>110.62</v>
      </c>
      <c r="R1134" s="14">
        <f t="shared" si="87"/>
        <v>42706.115405092598</v>
      </c>
      <c r="S1134" s="14">
        <f t="shared" si="88"/>
        <v>42736.115405092598</v>
      </c>
      <c r="T1134">
        <f t="shared" si="89"/>
        <v>2016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8289</v>
      </c>
      <c r="O1135" t="s">
        <v>8291</v>
      </c>
      <c r="P1135">
        <f t="shared" si="85"/>
        <v>1</v>
      </c>
      <c r="Q1135">
        <f t="shared" si="86"/>
        <v>20</v>
      </c>
      <c r="R1135" s="14">
        <f t="shared" si="87"/>
        <v>41821.407187500001</v>
      </c>
      <c r="S1135" s="14">
        <f t="shared" si="88"/>
        <v>41851.407187500001</v>
      </c>
      <c r="T1135">
        <f t="shared" si="89"/>
        <v>2014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8289</v>
      </c>
      <c r="O1136" t="s">
        <v>8291</v>
      </c>
      <c r="P1136">
        <f t="shared" si="85"/>
        <v>0</v>
      </c>
      <c r="Q1136">
        <f t="shared" si="86"/>
        <v>1</v>
      </c>
      <c r="R1136" s="14">
        <f t="shared" si="87"/>
        <v>41958.285046296296</v>
      </c>
      <c r="S1136" s="14">
        <f t="shared" si="88"/>
        <v>41972.189583333333</v>
      </c>
      <c r="T1136">
        <f t="shared" si="89"/>
        <v>2014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8289</v>
      </c>
      <c r="O1137" t="s">
        <v>8291</v>
      </c>
      <c r="P1137">
        <f t="shared" si="85"/>
        <v>5</v>
      </c>
      <c r="Q1137">
        <f t="shared" si="86"/>
        <v>50</v>
      </c>
      <c r="R1137" s="14">
        <f t="shared" si="87"/>
        <v>42558.989513888882</v>
      </c>
      <c r="S1137" s="14">
        <f t="shared" si="88"/>
        <v>42588.989513888882</v>
      </c>
      <c r="T1137">
        <f t="shared" si="89"/>
        <v>2016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8289</v>
      </c>
      <c r="O1138" t="s">
        <v>8291</v>
      </c>
      <c r="P1138">
        <f t="shared" si="85"/>
        <v>6</v>
      </c>
      <c r="Q1138">
        <f t="shared" si="86"/>
        <v>45</v>
      </c>
      <c r="R1138" s="14">
        <f t="shared" si="87"/>
        <v>42327.671631944439</v>
      </c>
      <c r="S1138" s="14">
        <f t="shared" si="88"/>
        <v>42357.671631944439</v>
      </c>
      <c r="T1138">
        <f t="shared" si="89"/>
        <v>2015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8289</v>
      </c>
      <c r="O1139" t="s">
        <v>8291</v>
      </c>
      <c r="P1139">
        <f t="shared" si="85"/>
        <v>40</v>
      </c>
      <c r="Q1139">
        <f t="shared" si="86"/>
        <v>253.21</v>
      </c>
      <c r="R1139" s="14">
        <f t="shared" si="87"/>
        <v>42453.819687499999</v>
      </c>
      <c r="S1139" s="14">
        <f t="shared" si="88"/>
        <v>42483.819687499999</v>
      </c>
      <c r="T1139">
        <f t="shared" si="89"/>
        <v>2016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8289</v>
      </c>
      <c r="O1140" t="s">
        <v>8291</v>
      </c>
      <c r="P1140">
        <f t="shared" si="85"/>
        <v>0</v>
      </c>
      <c r="Q1140">
        <f t="shared" si="86"/>
        <v>31.25</v>
      </c>
      <c r="R1140" s="14">
        <f t="shared" si="87"/>
        <v>42736.9066087963</v>
      </c>
      <c r="S1140" s="14">
        <f t="shared" si="88"/>
        <v>42756.9066087963</v>
      </c>
      <c r="T1140">
        <f t="shared" si="89"/>
        <v>2017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8289</v>
      </c>
      <c r="O1141" t="s">
        <v>8291</v>
      </c>
      <c r="P1141">
        <f t="shared" si="85"/>
        <v>0</v>
      </c>
      <c r="Q1141">
        <f t="shared" si="86"/>
        <v>5</v>
      </c>
      <c r="R1141" s="14">
        <f t="shared" si="87"/>
        <v>41975.347523148142</v>
      </c>
      <c r="S1141" s="14">
        <f t="shared" si="88"/>
        <v>42005.347523148142</v>
      </c>
      <c r="T1141">
        <f t="shared" si="89"/>
        <v>2014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8289</v>
      </c>
      <c r="O1142" t="s">
        <v>8291</v>
      </c>
      <c r="P1142">
        <f t="shared" si="85"/>
        <v>0</v>
      </c>
      <c r="Q1142">
        <f t="shared" si="86"/>
        <v>0</v>
      </c>
      <c r="R1142" s="14">
        <f t="shared" si="87"/>
        <v>42192.462048611109</v>
      </c>
      <c r="S1142" s="14">
        <f t="shared" si="88"/>
        <v>42222.462048611109</v>
      </c>
      <c r="T1142">
        <f t="shared" si="89"/>
        <v>2015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8289</v>
      </c>
      <c r="O1143" t="s">
        <v>8291</v>
      </c>
      <c r="P1143">
        <f t="shared" si="85"/>
        <v>0</v>
      </c>
      <c r="Q1143">
        <f t="shared" si="86"/>
        <v>0</v>
      </c>
      <c r="R1143" s="14">
        <f t="shared" si="87"/>
        <v>42164.699652777781</v>
      </c>
      <c r="S1143" s="14">
        <f t="shared" si="88"/>
        <v>42194.699652777781</v>
      </c>
      <c r="T1143">
        <f t="shared" si="89"/>
        <v>2015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8289</v>
      </c>
      <c r="O1144" t="s">
        <v>8291</v>
      </c>
      <c r="P1144">
        <f t="shared" si="85"/>
        <v>0</v>
      </c>
      <c r="Q1144">
        <f t="shared" si="86"/>
        <v>0</v>
      </c>
      <c r="R1144" s="14">
        <f t="shared" si="87"/>
        <v>42022.006099537044</v>
      </c>
      <c r="S1144" s="14">
        <f t="shared" si="88"/>
        <v>42052.006099537044</v>
      </c>
      <c r="T1144">
        <f t="shared" si="89"/>
        <v>2015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8289</v>
      </c>
      <c r="O1145" t="s">
        <v>8291</v>
      </c>
      <c r="P1145">
        <f t="shared" si="85"/>
        <v>0</v>
      </c>
      <c r="Q1145">
        <f t="shared" si="86"/>
        <v>23.25</v>
      </c>
      <c r="R1145" s="14">
        <f t="shared" si="87"/>
        <v>42325.19358796296</v>
      </c>
      <c r="S1145" s="14">
        <f t="shared" si="88"/>
        <v>42355.19358796296</v>
      </c>
      <c r="T1145">
        <f t="shared" si="89"/>
        <v>2015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8292</v>
      </c>
      <c r="O1146" t="s">
        <v>8293</v>
      </c>
      <c r="P1146">
        <f t="shared" si="85"/>
        <v>0</v>
      </c>
      <c r="Q1146">
        <f t="shared" si="86"/>
        <v>0</v>
      </c>
      <c r="R1146" s="14">
        <f t="shared" si="87"/>
        <v>42093.181944444441</v>
      </c>
      <c r="S1146" s="14">
        <f t="shared" si="88"/>
        <v>42123.181944444441</v>
      </c>
      <c r="T1146">
        <f t="shared" si="89"/>
        <v>2015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8292</v>
      </c>
      <c r="O1147" t="s">
        <v>8293</v>
      </c>
      <c r="P1147">
        <f t="shared" si="85"/>
        <v>0</v>
      </c>
      <c r="Q1147">
        <f t="shared" si="86"/>
        <v>100</v>
      </c>
      <c r="R1147" s="14">
        <f t="shared" si="87"/>
        <v>41854.747592592597</v>
      </c>
      <c r="S1147" s="14">
        <f t="shared" si="88"/>
        <v>41914.747592592597</v>
      </c>
      <c r="T1147">
        <f t="shared" si="89"/>
        <v>2014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8292</v>
      </c>
      <c r="O1148" t="s">
        <v>8293</v>
      </c>
      <c r="P1148">
        <f t="shared" si="85"/>
        <v>9</v>
      </c>
      <c r="Q1148">
        <f t="shared" si="86"/>
        <v>44.17</v>
      </c>
      <c r="R1148" s="14">
        <f t="shared" si="87"/>
        <v>41723.9533912037</v>
      </c>
      <c r="S1148" s="14">
        <f t="shared" si="88"/>
        <v>41761.9533912037</v>
      </c>
      <c r="T1148">
        <f t="shared" si="89"/>
        <v>2014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8292</v>
      </c>
      <c r="O1149" t="s">
        <v>8293</v>
      </c>
      <c r="P1149">
        <f t="shared" si="85"/>
        <v>0</v>
      </c>
      <c r="Q1149">
        <f t="shared" si="86"/>
        <v>0</v>
      </c>
      <c r="R1149" s="14">
        <f t="shared" si="87"/>
        <v>41871.972025462965</v>
      </c>
      <c r="S1149" s="14">
        <f t="shared" si="88"/>
        <v>41931.972025462965</v>
      </c>
      <c r="T1149">
        <f t="shared" si="89"/>
        <v>2014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8292</v>
      </c>
      <c r="O1150" t="s">
        <v>8293</v>
      </c>
      <c r="P1150">
        <f t="shared" si="85"/>
        <v>0</v>
      </c>
      <c r="Q1150">
        <f t="shared" si="86"/>
        <v>24.33</v>
      </c>
      <c r="R1150" s="14">
        <f t="shared" si="87"/>
        <v>42675.171076388884</v>
      </c>
      <c r="S1150" s="14">
        <f t="shared" si="88"/>
        <v>42705.212743055556</v>
      </c>
      <c r="T1150">
        <f t="shared" si="89"/>
        <v>2016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8292</v>
      </c>
      <c r="O1151" t="s">
        <v>8293</v>
      </c>
      <c r="P1151">
        <f t="shared" si="85"/>
        <v>0</v>
      </c>
      <c r="Q1151">
        <f t="shared" si="86"/>
        <v>37.5</v>
      </c>
      <c r="R1151" s="14">
        <f t="shared" si="87"/>
        <v>42507.71025462963</v>
      </c>
      <c r="S1151" s="14">
        <f t="shared" si="88"/>
        <v>42537.71025462963</v>
      </c>
      <c r="T1151">
        <f t="shared" si="89"/>
        <v>2016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8292</v>
      </c>
      <c r="O1152" t="s">
        <v>8293</v>
      </c>
      <c r="P1152">
        <f t="shared" si="85"/>
        <v>10</v>
      </c>
      <c r="Q1152">
        <f t="shared" si="86"/>
        <v>42</v>
      </c>
      <c r="R1152" s="14">
        <f t="shared" si="87"/>
        <v>42317.954571759255</v>
      </c>
      <c r="S1152" s="14">
        <f t="shared" si="88"/>
        <v>42377.954571759255</v>
      </c>
      <c r="T1152">
        <f t="shared" si="89"/>
        <v>2015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8292</v>
      </c>
      <c r="O1153" t="s">
        <v>8293</v>
      </c>
      <c r="P1153">
        <f t="shared" si="85"/>
        <v>0</v>
      </c>
      <c r="Q1153">
        <f t="shared" si="86"/>
        <v>0</v>
      </c>
      <c r="R1153" s="14">
        <f t="shared" si="87"/>
        <v>42224.102581018517</v>
      </c>
      <c r="S1153" s="14">
        <f t="shared" si="88"/>
        <v>42254.102581018517</v>
      </c>
      <c r="T1153">
        <f t="shared" si="89"/>
        <v>2015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8292</v>
      </c>
      <c r="O1154" t="s">
        <v>8293</v>
      </c>
      <c r="P1154">
        <f t="shared" si="85"/>
        <v>6</v>
      </c>
      <c r="Q1154">
        <f t="shared" si="86"/>
        <v>60.73</v>
      </c>
      <c r="R1154" s="14">
        <f t="shared" si="87"/>
        <v>42109.709629629629</v>
      </c>
      <c r="S1154" s="14">
        <f t="shared" si="88"/>
        <v>42139.709629629629</v>
      </c>
      <c r="T1154">
        <f t="shared" si="89"/>
        <v>2015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8292</v>
      </c>
      <c r="O1155" t="s">
        <v>8293</v>
      </c>
      <c r="P1155">
        <f t="shared" ref="P1155:P1218" si="90">ROUND(E1155/D1155*100,0)</f>
        <v>1</v>
      </c>
      <c r="Q1155">
        <f t="shared" ref="Q1155:Q1218" si="91">IFERROR(ROUND(E1155/L1155,2),0)</f>
        <v>50</v>
      </c>
      <c r="R1155" s="14">
        <f t="shared" ref="R1155:R1218" si="92">(((J1155/60)/60)/24)+DATE(1970,1,1)</f>
        <v>42143.714178240742</v>
      </c>
      <c r="S1155" s="14">
        <f t="shared" ref="S1155:S1218" si="93">(((I1155/60)/60)/24)+DATE(1970,1,1)</f>
        <v>42173.714178240742</v>
      </c>
      <c r="T1155">
        <f t="shared" ref="T1155:T1218" si="94">YEAR(R1155)</f>
        <v>2015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8292</v>
      </c>
      <c r="O1156" t="s">
        <v>8293</v>
      </c>
      <c r="P1156">
        <f t="shared" si="90"/>
        <v>7</v>
      </c>
      <c r="Q1156">
        <f t="shared" si="91"/>
        <v>108.33</v>
      </c>
      <c r="R1156" s="14">
        <f t="shared" si="92"/>
        <v>42223.108865740738</v>
      </c>
      <c r="S1156" s="14">
        <f t="shared" si="93"/>
        <v>42253.108865740738</v>
      </c>
      <c r="T1156">
        <f t="shared" si="94"/>
        <v>2015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8292</v>
      </c>
      <c r="O1157" t="s">
        <v>8293</v>
      </c>
      <c r="P1157">
        <f t="shared" si="90"/>
        <v>1</v>
      </c>
      <c r="Q1157">
        <f t="shared" si="91"/>
        <v>23.5</v>
      </c>
      <c r="R1157" s="14">
        <f t="shared" si="92"/>
        <v>41835.763981481483</v>
      </c>
      <c r="S1157" s="14">
        <f t="shared" si="93"/>
        <v>41865.763981481483</v>
      </c>
      <c r="T1157">
        <f t="shared" si="94"/>
        <v>2014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8292</v>
      </c>
      <c r="O1158" t="s">
        <v>8293</v>
      </c>
      <c r="P1158">
        <f t="shared" si="90"/>
        <v>0</v>
      </c>
      <c r="Q1158">
        <f t="shared" si="91"/>
        <v>0</v>
      </c>
      <c r="R1158" s="14">
        <f t="shared" si="92"/>
        <v>42029.07131944444</v>
      </c>
      <c r="S1158" s="14">
        <f t="shared" si="93"/>
        <v>42059.07131944444</v>
      </c>
      <c r="T1158">
        <f t="shared" si="94"/>
        <v>2015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8292</v>
      </c>
      <c r="O1159" t="s">
        <v>8293</v>
      </c>
      <c r="P1159">
        <f t="shared" si="90"/>
        <v>2</v>
      </c>
      <c r="Q1159">
        <f t="shared" si="91"/>
        <v>50.33</v>
      </c>
      <c r="R1159" s="14">
        <f t="shared" si="92"/>
        <v>41918.628240740742</v>
      </c>
      <c r="S1159" s="14">
        <f t="shared" si="93"/>
        <v>41978.669907407413</v>
      </c>
      <c r="T1159">
        <f t="shared" si="94"/>
        <v>2014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8292</v>
      </c>
      <c r="O1160" t="s">
        <v>8293</v>
      </c>
      <c r="P1160">
        <f t="shared" si="90"/>
        <v>0</v>
      </c>
      <c r="Q1160">
        <f t="shared" si="91"/>
        <v>11.67</v>
      </c>
      <c r="R1160" s="14">
        <f t="shared" si="92"/>
        <v>41952.09175925926</v>
      </c>
      <c r="S1160" s="14">
        <f t="shared" si="93"/>
        <v>41982.09175925926</v>
      </c>
      <c r="T1160">
        <f t="shared" si="94"/>
        <v>2014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8292</v>
      </c>
      <c r="O1161" t="s">
        <v>8293</v>
      </c>
      <c r="P1161">
        <f t="shared" si="90"/>
        <v>0</v>
      </c>
      <c r="Q1161">
        <f t="shared" si="91"/>
        <v>0</v>
      </c>
      <c r="R1161" s="14">
        <f t="shared" si="92"/>
        <v>42154.726446759261</v>
      </c>
      <c r="S1161" s="14">
        <f t="shared" si="93"/>
        <v>42185.65625</v>
      </c>
      <c r="T1161">
        <f t="shared" si="94"/>
        <v>2015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8292</v>
      </c>
      <c r="O1162" t="s">
        <v>8293</v>
      </c>
      <c r="P1162">
        <f t="shared" si="90"/>
        <v>4</v>
      </c>
      <c r="Q1162">
        <f t="shared" si="91"/>
        <v>60.79</v>
      </c>
      <c r="R1162" s="14">
        <f t="shared" si="92"/>
        <v>42061.154930555553</v>
      </c>
      <c r="S1162" s="14">
        <f t="shared" si="93"/>
        <v>42091.113263888896</v>
      </c>
      <c r="T1162">
        <f t="shared" si="94"/>
        <v>2015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8292</v>
      </c>
      <c r="O1163" t="s">
        <v>8293</v>
      </c>
      <c r="P1163">
        <f t="shared" si="90"/>
        <v>0</v>
      </c>
      <c r="Q1163">
        <f t="shared" si="91"/>
        <v>0</v>
      </c>
      <c r="R1163" s="14">
        <f t="shared" si="92"/>
        <v>42122.629502314812</v>
      </c>
      <c r="S1163" s="14">
        <f t="shared" si="93"/>
        <v>42143.629502314812</v>
      </c>
      <c r="T1163">
        <f t="shared" si="94"/>
        <v>2015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8292</v>
      </c>
      <c r="O1164" t="s">
        <v>8293</v>
      </c>
      <c r="P1164">
        <f t="shared" si="90"/>
        <v>0</v>
      </c>
      <c r="Q1164">
        <f t="shared" si="91"/>
        <v>17.5</v>
      </c>
      <c r="R1164" s="14">
        <f t="shared" si="92"/>
        <v>41876.683611111112</v>
      </c>
      <c r="S1164" s="14">
        <f t="shared" si="93"/>
        <v>41907.683611111112</v>
      </c>
      <c r="T1164">
        <f t="shared" si="94"/>
        <v>2014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8292</v>
      </c>
      <c r="O1165" t="s">
        <v>8293</v>
      </c>
      <c r="P1165">
        <f t="shared" si="90"/>
        <v>0</v>
      </c>
      <c r="Q1165">
        <f t="shared" si="91"/>
        <v>0</v>
      </c>
      <c r="R1165" s="14">
        <f t="shared" si="92"/>
        <v>41830.723611111112</v>
      </c>
      <c r="S1165" s="14">
        <f t="shared" si="93"/>
        <v>41860.723611111112</v>
      </c>
      <c r="T1165">
        <f t="shared" si="94"/>
        <v>2014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8292</v>
      </c>
      <c r="O1166" t="s">
        <v>8293</v>
      </c>
      <c r="P1166">
        <f t="shared" si="90"/>
        <v>0</v>
      </c>
      <c r="Q1166">
        <f t="shared" si="91"/>
        <v>0</v>
      </c>
      <c r="R1166" s="14">
        <f t="shared" si="92"/>
        <v>42509.724328703705</v>
      </c>
      <c r="S1166" s="14">
        <f t="shared" si="93"/>
        <v>42539.724328703705</v>
      </c>
      <c r="T1166">
        <f t="shared" si="94"/>
        <v>2016</v>
      </c>
    </row>
    <row r="1167" spans="1:20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8292</v>
      </c>
      <c r="O1167" t="s">
        <v>8293</v>
      </c>
      <c r="P1167">
        <f t="shared" si="90"/>
        <v>21</v>
      </c>
      <c r="Q1167">
        <f t="shared" si="91"/>
        <v>82.82</v>
      </c>
      <c r="R1167" s="14">
        <f t="shared" si="92"/>
        <v>41792.214467592588</v>
      </c>
      <c r="S1167" s="14">
        <f t="shared" si="93"/>
        <v>41826.214467592588</v>
      </c>
      <c r="T1167">
        <f t="shared" si="94"/>
        <v>2014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8292</v>
      </c>
      <c r="O1168" t="s">
        <v>8293</v>
      </c>
      <c r="P1168">
        <f t="shared" si="90"/>
        <v>19</v>
      </c>
      <c r="Q1168">
        <f t="shared" si="91"/>
        <v>358.88</v>
      </c>
      <c r="R1168" s="14">
        <f t="shared" si="92"/>
        <v>42150.485439814816</v>
      </c>
      <c r="S1168" s="14">
        <f t="shared" si="93"/>
        <v>42181.166666666672</v>
      </c>
      <c r="T1168">
        <f t="shared" si="94"/>
        <v>2015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8292</v>
      </c>
      <c r="O1169" t="s">
        <v>8293</v>
      </c>
      <c r="P1169">
        <f t="shared" si="90"/>
        <v>2</v>
      </c>
      <c r="Q1169">
        <f t="shared" si="91"/>
        <v>61.19</v>
      </c>
      <c r="R1169" s="14">
        <f t="shared" si="92"/>
        <v>41863.734895833331</v>
      </c>
      <c r="S1169" s="14">
        <f t="shared" si="93"/>
        <v>41894.734895833331</v>
      </c>
      <c r="T1169">
        <f t="shared" si="94"/>
        <v>2014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8292</v>
      </c>
      <c r="O1170" t="s">
        <v>8293</v>
      </c>
      <c r="P1170">
        <f t="shared" si="90"/>
        <v>6</v>
      </c>
      <c r="Q1170">
        <f t="shared" si="91"/>
        <v>340</v>
      </c>
      <c r="R1170" s="14">
        <f t="shared" si="92"/>
        <v>42605.053993055553</v>
      </c>
      <c r="S1170" s="14">
        <f t="shared" si="93"/>
        <v>42635.053993055553</v>
      </c>
      <c r="T1170">
        <f t="shared" si="94"/>
        <v>2016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8292</v>
      </c>
      <c r="O1171" t="s">
        <v>8293</v>
      </c>
      <c r="P1171">
        <f t="shared" si="90"/>
        <v>0</v>
      </c>
      <c r="Q1171">
        <f t="shared" si="91"/>
        <v>5.67</v>
      </c>
      <c r="R1171" s="14">
        <f t="shared" si="92"/>
        <v>42027.353738425925</v>
      </c>
      <c r="S1171" s="14">
        <f t="shared" si="93"/>
        <v>42057.353738425925</v>
      </c>
      <c r="T1171">
        <f t="shared" si="94"/>
        <v>2015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8292</v>
      </c>
      <c r="O1172" t="s">
        <v>8293</v>
      </c>
      <c r="P1172">
        <f t="shared" si="90"/>
        <v>0</v>
      </c>
      <c r="Q1172">
        <f t="shared" si="91"/>
        <v>50</v>
      </c>
      <c r="R1172" s="14">
        <f t="shared" si="92"/>
        <v>42124.893182870372</v>
      </c>
      <c r="S1172" s="14">
        <f t="shared" si="93"/>
        <v>42154.893182870372</v>
      </c>
      <c r="T1172">
        <f t="shared" si="94"/>
        <v>2015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8292</v>
      </c>
      <c r="O1173" t="s">
        <v>8293</v>
      </c>
      <c r="P1173">
        <f t="shared" si="90"/>
        <v>0</v>
      </c>
      <c r="Q1173">
        <f t="shared" si="91"/>
        <v>25</v>
      </c>
      <c r="R1173" s="14">
        <f t="shared" si="92"/>
        <v>41938.804710648146</v>
      </c>
      <c r="S1173" s="14">
        <f t="shared" si="93"/>
        <v>41956.846377314811</v>
      </c>
      <c r="T1173">
        <f t="shared" si="94"/>
        <v>2014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8292</v>
      </c>
      <c r="O1174" t="s">
        <v>8293</v>
      </c>
      <c r="P1174">
        <f t="shared" si="90"/>
        <v>0</v>
      </c>
      <c r="Q1174">
        <f t="shared" si="91"/>
        <v>0</v>
      </c>
      <c r="R1174" s="14">
        <f t="shared" si="92"/>
        <v>41841.682314814818</v>
      </c>
      <c r="S1174" s="14">
        <f t="shared" si="93"/>
        <v>41871.682314814818</v>
      </c>
      <c r="T1174">
        <f t="shared" si="94"/>
        <v>2014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8292</v>
      </c>
      <c r="O1175" t="s">
        <v>8293</v>
      </c>
      <c r="P1175">
        <f t="shared" si="90"/>
        <v>0</v>
      </c>
      <c r="Q1175">
        <f t="shared" si="91"/>
        <v>30</v>
      </c>
      <c r="R1175" s="14">
        <f t="shared" si="92"/>
        <v>42184.185844907406</v>
      </c>
      <c r="S1175" s="14">
        <f t="shared" si="93"/>
        <v>42219.185844907406</v>
      </c>
      <c r="T1175">
        <f t="shared" si="94"/>
        <v>2015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8292</v>
      </c>
      <c r="O1176" t="s">
        <v>8293</v>
      </c>
      <c r="P1176">
        <f t="shared" si="90"/>
        <v>6</v>
      </c>
      <c r="Q1176">
        <f t="shared" si="91"/>
        <v>46.63</v>
      </c>
      <c r="R1176" s="14">
        <f t="shared" si="92"/>
        <v>42468.84174768519</v>
      </c>
      <c r="S1176" s="14">
        <f t="shared" si="93"/>
        <v>42498.84174768519</v>
      </c>
      <c r="T1176">
        <f t="shared" si="94"/>
        <v>2016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8292</v>
      </c>
      <c r="O1177" t="s">
        <v>8293</v>
      </c>
      <c r="P1177">
        <f t="shared" si="90"/>
        <v>3</v>
      </c>
      <c r="Q1177">
        <f t="shared" si="91"/>
        <v>65</v>
      </c>
      <c r="R1177" s="14">
        <f t="shared" si="92"/>
        <v>42170.728460648148</v>
      </c>
      <c r="S1177" s="14">
        <f t="shared" si="93"/>
        <v>42200.728460648148</v>
      </c>
      <c r="T1177">
        <f t="shared" si="94"/>
        <v>2015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8292</v>
      </c>
      <c r="O1178" t="s">
        <v>8293</v>
      </c>
      <c r="P1178">
        <f t="shared" si="90"/>
        <v>0</v>
      </c>
      <c r="Q1178">
        <f t="shared" si="91"/>
        <v>10</v>
      </c>
      <c r="R1178" s="14">
        <f t="shared" si="92"/>
        <v>42746.019652777773</v>
      </c>
      <c r="S1178" s="14">
        <f t="shared" si="93"/>
        <v>42800.541666666672</v>
      </c>
      <c r="T1178">
        <f t="shared" si="94"/>
        <v>2017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8292</v>
      </c>
      <c r="O1179" t="s">
        <v>8293</v>
      </c>
      <c r="P1179">
        <f t="shared" si="90"/>
        <v>0</v>
      </c>
      <c r="Q1179">
        <f t="shared" si="91"/>
        <v>0</v>
      </c>
      <c r="R1179" s="14">
        <f t="shared" si="92"/>
        <v>41897.660833333335</v>
      </c>
      <c r="S1179" s="14">
        <f t="shared" si="93"/>
        <v>41927.660833333335</v>
      </c>
      <c r="T1179">
        <f t="shared" si="94"/>
        <v>2014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8292</v>
      </c>
      <c r="O1180" t="s">
        <v>8293</v>
      </c>
      <c r="P1180">
        <f t="shared" si="90"/>
        <v>0</v>
      </c>
      <c r="Q1180">
        <f t="shared" si="91"/>
        <v>5</v>
      </c>
      <c r="R1180" s="14">
        <f t="shared" si="92"/>
        <v>41837.905694444446</v>
      </c>
      <c r="S1180" s="14">
        <f t="shared" si="93"/>
        <v>41867.905694444446</v>
      </c>
      <c r="T1180">
        <f t="shared" si="94"/>
        <v>2014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8292</v>
      </c>
      <c r="O1181" t="s">
        <v>8293</v>
      </c>
      <c r="P1181">
        <f t="shared" si="90"/>
        <v>5</v>
      </c>
      <c r="Q1181">
        <f t="shared" si="91"/>
        <v>640</v>
      </c>
      <c r="R1181" s="14">
        <f t="shared" si="92"/>
        <v>42275.720219907409</v>
      </c>
      <c r="S1181" s="14">
        <f t="shared" si="93"/>
        <v>42305.720219907409</v>
      </c>
      <c r="T1181">
        <f t="shared" si="94"/>
        <v>2015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8292</v>
      </c>
      <c r="O1182" t="s">
        <v>8293</v>
      </c>
      <c r="P1182">
        <f t="shared" si="90"/>
        <v>12</v>
      </c>
      <c r="Q1182">
        <f t="shared" si="91"/>
        <v>69.12</v>
      </c>
      <c r="R1182" s="14">
        <f t="shared" si="92"/>
        <v>41781.806875000002</v>
      </c>
      <c r="S1182" s="14">
        <f t="shared" si="93"/>
        <v>41818.806875000002</v>
      </c>
      <c r="T1182">
        <f t="shared" si="94"/>
        <v>2014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8292</v>
      </c>
      <c r="O1183" t="s">
        <v>8293</v>
      </c>
      <c r="P1183">
        <f t="shared" si="90"/>
        <v>0</v>
      </c>
      <c r="Q1183">
        <f t="shared" si="91"/>
        <v>1.33</v>
      </c>
      <c r="R1183" s="14">
        <f t="shared" si="92"/>
        <v>42034.339363425926</v>
      </c>
      <c r="S1183" s="14">
        <f t="shared" si="93"/>
        <v>42064.339363425926</v>
      </c>
      <c r="T1183">
        <f t="shared" si="94"/>
        <v>2015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8292</v>
      </c>
      <c r="O1184" t="s">
        <v>8293</v>
      </c>
      <c r="P1184">
        <f t="shared" si="90"/>
        <v>4</v>
      </c>
      <c r="Q1184">
        <f t="shared" si="91"/>
        <v>10.5</v>
      </c>
      <c r="R1184" s="14">
        <f t="shared" si="92"/>
        <v>42728.827407407407</v>
      </c>
      <c r="S1184" s="14">
        <f t="shared" si="93"/>
        <v>42747.695833333331</v>
      </c>
      <c r="T1184">
        <f t="shared" si="94"/>
        <v>2016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8292</v>
      </c>
      <c r="O1185" t="s">
        <v>8293</v>
      </c>
      <c r="P1185">
        <f t="shared" si="90"/>
        <v>4</v>
      </c>
      <c r="Q1185">
        <f t="shared" si="91"/>
        <v>33.33</v>
      </c>
      <c r="R1185" s="14">
        <f t="shared" si="92"/>
        <v>42656.86137731481</v>
      </c>
      <c r="S1185" s="14">
        <f t="shared" si="93"/>
        <v>42676.165972222225</v>
      </c>
      <c r="T1185">
        <f t="shared" si="94"/>
        <v>2016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8294</v>
      </c>
      <c r="O1186" t="s">
        <v>8295</v>
      </c>
      <c r="P1186">
        <f t="shared" si="90"/>
        <v>105</v>
      </c>
      <c r="Q1186">
        <f t="shared" si="91"/>
        <v>61.56</v>
      </c>
      <c r="R1186" s="14">
        <f t="shared" si="92"/>
        <v>42741.599664351852</v>
      </c>
      <c r="S1186" s="14">
        <f t="shared" si="93"/>
        <v>42772.599664351852</v>
      </c>
      <c r="T1186">
        <f t="shared" si="94"/>
        <v>2017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8294</v>
      </c>
      <c r="O1187" t="s">
        <v>8295</v>
      </c>
      <c r="P1187">
        <f t="shared" si="90"/>
        <v>105</v>
      </c>
      <c r="Q1187">
        <f t="shared" si="91"/>
        <v>118.74</v>
      </c>
      <c r="R1187" s="14">
        <f t="shared" si="92"/>
        <v>42130.865150462967</v>
      </c>
      <c r="S1187" s="14">
        <f t="shared" si="93"/>
        <v>42163.166666666672</v>
      </c>
      <c r="T1187">
        <f t="shared" si="94"/>
        <v>2015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8294</v>
      </c>
      <c r="O1188" t="s">
        <v>8295</v>
      </c>
      <c r="P1188">
        <f t="shared" si="90"/>
        <v>107</v>
      </c>
      <c r="Q1188">
        <f t="shared" si="91"/>
        <v>65.08</v>
      </c>
      <c r="R1188" s="14">
        <f t="shared" si="92"/>
        <v>42123.86336805555</v>
      </c>
      <c r="S1188" s="14">
        <f t="shared" si="93"/>
        <v>42156.945833333331</v>
      </c>
      <c r="T1188">
        <f t="shared" si="94"/>
        <v>2015</v>
      </c>
    </row>
    <row r="1189" spans="1:20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8294</v>
      </c>
      <c r="O1189" t="s">
        <v>8295</v>
      </c>
      <c r="P1189">
        <f t="shared" si="90"/>
        <v>104</v>
      </c>
      <c r="Q1189">
        <f t="shared" si="91"/>
        <v>130.16</v>
      </c>
      <c r="R1189" s="14">
        <f t="shared" si="92"/>
        <v>42109.894942129627</v>
      </c>
      <c r="S1189" s="14">
        <f t="shared" si="93"/>
        <v>42141.75</v>
      </c>
      <c r="T1189">
        <f t="shared" si="94"/>
        <v>2015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8294</v>
      </c>
      <c r="O1190" t="s">
        <v>8295</v>
      </c>
      <c r="P1190">
        <f t="shared" si="90"/>
        <v>161</v>
      </c>
      <c r="Q1190">
        <f t="shared" si="91"/>
        <v>37.78</v>
      </c>
      <c r="R1190" s="14">
        <f t="shared" si="92"/>
        <v>42711.700694444444</v>
      </c>
      <c r="S1190" s="14">
        <f t="shared" si="93"/>
        <v>42732.700694444444</v>
      </c>
      <c r="T1190">
        <f t="shared" si="94"/>
        <v>2016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8294</v>
      </c>
      <c r="O1191" t="s">
        <v>8295</v>
      </c>
      <c r="P1191">
        <f t="shared" si="90"/>
        <v>108</v>
      </c>
      <c r="Q1191">
        <f t="shared" si="91"/>
        <v>112.79</v>
      </c>
      <c r="R1191" s="14">
        <f t="shared" si="92"/>
        <v>42529.979108796295</v>
      </c>
      <c r="S1191" s="14">
        <f t="shared" si="93"/>
        <v>42550.979108796295</v>
      </c>
      <c r="T1191">
        <f t="shared" si="94"/>
        <v>2016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8294</v>
      </c>
      <c r="O1192" t="s">
        <v>8295</v>
      </c>
      <c r="P1192">
        <f t="shared" si="90"/>
        <v>135</v>
      </c>
      <c r="Q1192">
        <f t="shared" si="91"/>
        <v>51.92</v>
      </c>
      <c r="R1192" s="14">
        <f t="shared" si="92"/>
        <v>41852.665798611109</v>
      </c>
      <c r="S1192" s="14">
        <f t="shared" si="93"/>
        <v>41882.665798611109</v>
      </c>
      <c r="T1192">
        <f t="shared" si="94"/>
        <v>2014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8294</v>
      </c>
      <c r="O1193" t="s">
        <v>8295</v>
      </c>
      <c r="P1193">
        <f t="shared" si="90"/>
        <v>109</v>
      </c>
      <c r="Q1193">
        <f t="shared" si="91"/>
        <v>89.24</v>
      </c>
      <c r="R1193" s="14">
        <f t="shared" si="92"/>
        <v>42419.603703703702</v>
      </c>
      <c r="S1193" s="14">
        <f t="shared" si="93"/>
        <v>42449.562037037031</v>
      </c>
      <c r="T1193">
        <f t="shared" si="94"/>
        <v>2016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8294</v>
      </c>
      <c r="O1194" t="s">
        <v>8295</v>
      </c>
      <c r="P1194">
        <f t="shared" si="90"/>
        <v>290</v>
      </c>
      <c r="Q1194">
        <f t="shared" si="91"/>
        <v>19.329999999999998</v>
      </c>
      <c r="R1194" s="14">
        <f t="shared" si="92"/>
        <v>42747.506689814814</v>
      </c>
      <c r="S1194" s="14">
        <f t="shared" si="93"/>
        <v>42777.506689814814</v>
      </c>
      <c r="T1194">
        <f t="shared" si="94"/>
        <v>2017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8294</v>
      </c>
      <c r="O1195" t="s">
        <v>8295</v>
      </c>
      <c r="P1195">
        <f t="shared" si="90"/>
        <v>104</v>
      </c>
      <c r="Q1195">
        <f t="shared" si="91"/>
        <v>79.97</v>
      </c>
      <c r="R1195" s="14">
        <f t="shared" si="92"/>
        <v>42409.776076388895</v>
      </c>
      <c r="S1195" s="14">
        <f t="shared" si="93"/>
        <v>42469.734409722223</v>
      </c>
      <c r="T1195">
        <f t="shared" si="94"/>
        <v>2016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8294</v>
      </c>
      <c r="O1196" t="s">
        <v>8295</v>
      </c>
      <c r="P1196">
        <f t="shared" si="90"/>
        <v>322</v>
      </c>
      <c r="Q1196">
        <f t="shared" si="91"/>
        <v>56.41</v>
      </c>
      <c r="R1196" s="14">
        <f t="shared" si="92"/>
        <v>42072.488182870366</v>
      </c>
      <c r="S1196" s="14">
        <f t="shared" si="93"/>
        <v>42102.488182870366</v>
      </c>
      <c r="T1196">
        <f t="shared" si="94"/>
        <v>2015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8294</v>
      </c>
      <c r="O1197" t="s">
        <v>8295</v>
      </c>
      <c r="P1197">
        <f t="shared" si="90"/>
        <v>135</v>
      </c>
      <c r="Q1197">
        <f t="shared" si="91"/>
        <v>79.41</v>
      </c>
      <c r="R1197" s="14">
        <f t="shared" si="92"/>
        <v>42298.34783564815</v>
      </c>
      <c r="S1197" s="14">
        <f t="shared" si="93"/>
        <v>42358.375</v>
      </c>
      <c r="T1197">
        <f t="shared" si="94"/>
        <v>2015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8294</v>
      </c>
      <c r="O1198" t="s">
        <v>8295</v>
      </c>
      <c r="P1198">
        <f t="shared" si="90"/>
        <v>270</v>
      </c>
      <c r="Q1198">
        <f t="shared" si="91"/>
        <v>76.44</v>
      </c>
      <c r="R1198" s="14">
        <f t="shared" si="92"/>
        <v>42326.818738425922</v>
      </c>
      <c r="S1198" s="14">
        <f t="shared" si="93"/>
        <v>42356.818738425922</v>
      </c>
      <c r="T1198">
        <f t="shared" si="94"/>
        <v>2015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8294</v>
      </c>
      <c r="O1199" t="s">
        <v>8295</v>
      </c>
      <c r="P1199">
        <f t="shared" si="90"/>
        <v>253</v>
      </c>
      <c r="Q1199">
        <f t="shared" si="91"/>
        <v>121</v>
      </c>
      <c r="R1199" s="14">
        <f t="shared" si="92"/>
        <v>42503.66474537037</v>
      </c>
      <c r="S1199" s="14">
        <f t="shared" si="93"/>
        <v>42534.249305555553</v>
      </c>
      <c r="T1199">
        <f t="shared" si="94"/>
        <v>2016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8294</v>
      </c>
      <c r="O1200" t="s">
        <v>8295</v>
      </c>
      <c r="P1200">
        <f t="shared" si="90"/>
        <v>261</v>
      </c>
      <c r="Q1200">
        <f t="shared" si="91"/>
        <v>54.62</v>
      </c>
      <c r="R1200" s="14">
        <f t="shared" si="92"/>
        <v>42333.619050925925</v>
      </c>
      <c r="S1200" s="14">
        <f t="shared" si="93"/>
        <v>42369.125</v>
      </c>
      <c r="T1200">
        <f t="shared" si="94"/>
        <v>2015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8294</v>
      </c>
      <c r="O1201" t="s">
        <v>8295</v>
      </c>
      <c r="P1201">
        <f t="shared" si="90"/>
        <v>101</v>
      </c>
      <c r="Q1201">
        <f t="shared" si="91"/>
        <v>299.22000000000003</v>
      </c>
      <c r="R1201" s="14">
        <f t="shared" si="92"/>
        <v>42161.770833333328</v>
      </c>
      <c r="S1201" s="14">
        <f t="shared" si="93"/>
        <v>42193.770833333328</v>
      </c>
      <c r="T1201">
        <f t="shared" si="94"/>
        <v>2015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8294</v>
      </c>
      <c r="O1202" t="s">
        <v>8295</v>
      </c>
      <c r="P1202">
        <f t="shared" si="90"/>
        <v>126</v>
      </c>
      <c r="Q1202">
        <f t="shared" si="91"/>
        <v>58.53</v>
      </c>
      <c r="R1202" s="14">
        <f t="shared" si="92"/>
        <v>42089.477500000001</v>
      </c>
      <c r="S1202" s="14">
        <f t="shared" si="93"/>
        <v>42110.477500000001</v>
      </c>
      <c r="T1202">
        <f t="shared" si="94"/>
        <v>2015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8294</v>
      </c>
      <c r="O1203" t="s">
        <v>8295</v>
      </c>
      <c r="P1203">
        <f t="shared" si="90"/>
        <v>102</v>
      </c>
      <c r="Q1203">
        <f t="shared" si="91"/>
        <v>55.37</v>
      </c>
      <c r="R1203" s="14">
        <f t="shared" si="92"/>
        <v>42536.60701388889</v>
      </c>
      <c r="S1203" s="14">
        <f t="shared" si="93"/>
        <v>42566.60701388889</v>
      </c>
      <c r="T1203">
        <f t="shared" si="94"/>
        <v>2016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8294</v>
      </c>
      <c r="O1204" t="s">
        <v>8295</v>
      </c>
      <c r="P1204">
        <f t="shared" si="90"/>
        <v>199</v>
      </c>
      <c r="Q1204">
        <f t="shared" si="91"/>
        <v>183.8</v>
      </c>
      <c r="R1204" s="14">
        <f t="shared" si="92"/>
        <v>42152.288819444439</v>
      </c>
      <c r="S1204" s="14">
        <f t="shared" si="93"/>
        <v>42182.288819444439</v>
      </c>
      <c r="T1204">
        <f t="shared" si="94"/>
        <v>2015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8294</v>
      </c>
      <c r="O1205" t="s">
        <v>8295</v>
      </c>
      <c r="P1205">
        <f t="shared" si="90"/>
        <v>102</v>
      </c>
      <c r="Q1205">
        <f t="shared" si="91"/>
        <v>165.35</v>
      </c>
      <c r="R1205" s="14">
        <f t="shared" si="92"/>
        <v>42125.614895833336</v>
      </c>
      <c r="S1205" s="14">
        <f t="shared" si="93"/>
        <v>42155.614895833336</v>
      </c>
      <c r="T1205">
        <f t="shared" si="94"/>
        <v>2015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8294</v>
      </c>
      <c r="O1206" t="s">
        <v>8295</v>
      </c>
      <c r="P1206">
        <f t="shared" si="90"/>
        <v>103</v>
      </c>
      <c r="Q1206">
        <f t="shared" si="91"/>
        <v>234.79</v>
      </c>
      <c r="R1206" s="14">
        <f t="shared" si="92"/>
        <v>42297.748067129629</v>
      </c>
      <c r="S1206" s="14">
        <f t="shared" si="93"/>
        <v>42342.208333333328</v>
      </c>
      <c r="T1206">
        <f t="shared" si="94"/>
        <v>2015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8294</v>
      </c>
      <c r="O1207" t="s">
        <v>8295</v>
      </c>
      <c r="P1207">
        <f t="shared" si="90"/>
        <v>101</v>
      </c>
      <c r="Q1207">
        <f t="shared" si="91"/>
        <v>211.48</v>
      </c>
      <c r="R1207" s="14">
        <f t="shared" si="92"/>
        <v>42138.506377314814</v>
      </c>
      <c r="S1207" s="14">
        <f t="shared" si="93"/>
        <v>42168.506377314814</v>
      </c>
      <c r="T1207">
        <f t="shared" si="94"/>
        <v>2015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8294</v>
      </c>
      <c r="O1208" t="s">
        <v>8295</v>
      </c>
      <c r="P1208">
        <f t="shared" si="90"/>
        <v>115</v>
      </c>
      <c r="Q1208">
        <f t="shared" si="91"/>
        <v>32.340000000000003</v>
      </c>
      <c r="R1208" s="14">
        <f t="shared" si="92"/>
        <v>42772.776076388895</v>
      </c>
      <c r="S1208" s="14">
        <f t="shared" si="93"/>
        <v>42805.561805555553</v>
      </c>
      <c r="T1208">
        <f t="shared" si="94"/>
        <v>2017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8294</v>
      </c>
      <c r="O1209" t="s">
        <v>8295</v>
      </c>
      <c r="P1209">
        <f t="shared" si="90"/>
        <v>104</v>
      </c>
      <c r="Q1209">
        <f t="shared" si="91"/>
        <v>123.38</v>
      </c>
      <c r="R1209" s="14">
        <f t="shared" si="92"/>
        <v>42430.430243055554</v>
      </c>
      <c r="S1209" s="14">
        <f t="shared" si="93"/>
        <v>42460.416666666672</v>
      </c>
      <c r="T1209">
        <f t="shared" si="94"/>
        <v>2016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8294</v>
      </c>
      <c r="O1210" t="s">
        <v>8295</v>
      </c>
      <c r="P1210">
        <f t="shared" si="90"/>
        <v>155</v>
      </c>
      <c r="Q1210">
        <f t="shared" si="91"/>
        <v>207.07</v>
      </c>
      <c r="R1210" s="14">
        <f t="shared" si="92"/>
        <v>42423.709074074075</v>
      </c>
      <c r="S1210" s="14">
        <f t="shared" si="93"/>
        <v>42453.667407407411</v>
      </c>
      <c r="T1210">
        <f t="shared" si="94"/>
        <v>2016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8294</v>
      </c>
      <c r="O1211" t="s">
        <v>8295</v>
      </c>
      <c r="P1211">
        <f t="shared" si="90"/>
        <v>106</v>
      </c>
      <c r="Q1211">
        <f t="shared" si="91"/>
        <v>138.26</v>
      </c>
      <c r="R1211" s="14">
        <f t="shared" si="92"/>
        <v>42761.846122685187</v>
      </c>
      <c r="S1211" s="14">
        <f t="shared" si="93"/>
        <v>42791.846122685187</v>
      </c>
      <c r="T1211">
        <f t="shared" si="94"/>
        <v>2017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8294</v>
      </c>
      <c r="O1212" t="s">
        <v>8295</v>
      </c>
      <c r="P1212">
        <f t="shared" si="90"/>
        <v>254</v>
      </c>
      <c r="Q1212">
        <f t="shared" si="91"/>
        <v>493.82</v>
      </c>
      <c r="R1212" s="14">
        <f t="shared" si="92"/>
        <v>42132.941805555558</v>
      </c>
      <c r="S1212" s="14">
        <f t="shared" si="93"/>
        <v>42155.875</v>
      </c>
      <c r="T1212">
        <f t="shared" si="94"/>
        <v>2015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8294</v>
      </c>
      <c r="O1213" t="s">
        <v>8295</v>
      </c>
      <c r="P1213">
        <f t="shared" si="90"/>
        <v>101</v>
      </c>
      <c r="Q1213">
        <f t="shared" si="91"/>
        <v>168.5</v>
      </c>
      <c r="R1213" s="14">
        <f t="shared" si="92"/>
        <v>42515.866446759261</v>
      </c>
      <c r="S1213" s="14">
        <f t="shared" si="93"/>
        <v>42530.866446759261</v>
      </c>
      <c r="T1213">
        <f t="shared" si="94"/>
        <v>2016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8294</v>
      </c>
      <c r="O1214" t="s">
        <v>8295</v>
      </c>
      <c r="P1214">
        <f t="shared" si="90"/>
        <v>129</v>
      </c>
      <c r="Q1214">
        <f t="shared" si="91"/>
        <v>38.869999999999997</v>
      </c>
      <c r="R1214" s="14">
        <f t="shared" si="92"/>
        <v>42318.950173611112</v>
      </c>
      <c r="S1214" s="14">
        <f t="shared" si="93"/>
        <v>42335.041666666672</v>
      </c>
      <c r="T1214">
        <f t="shared" si="94"/>
        <v>2015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8294</v>
      </c>
      <c r="O1215" t="s">
        <v>8295</v>
      </c>
      <c r="P1215">
        <f t="shared" si="90"/>
        <v>102</v>
      </c>
      <c r="Q1215">
        <f t="shared" si="91"/>
        <v>61.53</v>
      </c>
      <c r="R1215" s="14">
        <f t="shared" si="92"/>
        <v>42731.755787037036</v>
      </c>
      <c r="S1215" s="14">
        <f t="shared" si="93"/>
        <v>42766.755787037036</v>
      </c>
      <c r="T1215">
        <f t="shared" si="94"/>
        <v>2016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8294</v>
      </c>
      <c r="O1216" t="s">
        <v>8295</v>
      </c>
      <c r="P1216">
        <f t="shared" si="90"/>
        <v>132</v>
      </c>
      <c r="Q1216">
        <f t="shared" si="91"/>
        <v>105.44</v>
      </c>
      <c r="R1216" s="14">
        <f t="shared" si="92"/>
        <v>42104.840335648143</v>
      </c>
      <c r="S1216" s="14">
        <f t="shared" si="93"/>
        <v>42164.840335648143</v>
      </c>
      <c r="T1216">
        <f t="shared" si="94"/>
        <v>2015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8294</v>
      </c>
      <c r="O1217" t="s">
        <v>8295</v>
      </c>
      <c r="P1217">
        <f t="shared" si="90"/>
        <v>786</v>
      </c>
      <c r="Q1217">
        <f t="shared" si="91"/>
        <v>71.59</v>
      </c>
      <c r="R1217" s="14">
        <f t="shared" si="92"/>
        <v>41759.923101851848</v>
      </c>
      <c r="S1217" s="14">
        <f t="shared" si="93"/>
        <v>41789.923101851848</v>
      </c>
      <c r="T1217">
        <f t="shared" si="94"/>
        <v>2014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8294</v>
      </c>
      <c r="O1218" t="s">
        <v>8295</v>
      </c>
      <c r="P1218">
        <f t="shared" si="90"/>
        <v>146</v>
      </c>
      <c r="Q1218">
        <f t="shared" si="91"/>
        <v>91.88</v>
      </c>
      <c r="R1218" s="14">
        <f t="shared" si="92"/>
        <v>42247.616400462968</v>
      </c>
      <c r="S1218" s="14">
        <f t="shared" si="93"/>
        <v>42279.960416666669</v>
      </c>
      <c r="T1218">
        <f t="shared" si="94"/>
        <v>2015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8294</v>
      </c>
      <c r="O1219" t="s">
        <v>8295</v>
      </c>
      <c r="P1219">
        <f t="shared" ref="P1219:P1282" si="95">ROUND(E1219/D1219*100,0)</f>
        <v>103</v>
      </c>
      <c r="Q1219">
        <f t="shared" ref="Q1219:Q1282" si="96">IFERROR(ROUND(E1219/L1219,2),0)</f>
        <v>148.57</v>
      </c>
      <c r="R1219" s="14">
        <f t="shared" ref="R1219:R1282" si="97">(((J1219/60)/60)/24)+DATE(1970,1,1)</f>
        <v>42535.809490740736</v>
      </c>
      <c r="S1219" s="14">
        <f t="shared" ref="S1219:S1282" si="98">(((I1219/60)/60)/24)+DATE(1970,1,1)</f>
        <v>42565.809490740736</v>
      </c>
      <c r="T1219">
        <f t="shared" ref="T1219:T1282" si="99">YEAR(R1219)</f>
        <v>2016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8294</v>
      </c>
      <c r="O1220" t="s">
        <v>8295</v>
      </c>
      <c r="P1220">
        <f t="shared" si="95"/>
        <v>172</v>
      </c>
      <c r="Q1220">
        <f t="shared" si="96"/>
        <v>174.21</v>
      </c>
      <c r="R1220" s="14">
        <f t="shared" si="97"/>
        <v>42278.662037037036</v>
      </c>
      <c r="S1220" s="14">
        <f t="shared" si="98"/>
        <v>42309.125</v>
      </c>
      <c r="T1220">
        <f t="shared" si="99"/>
        <v>2015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8294</v>
      </c>
      <c r="O1221" t="s">
        <v>8295</v>
      </c>
      <c r="P1221">
        <f t="shared" si="95"/>
        <v>159</v>
      </c>
      <c r="Q1221">
        <f t="shared" si="96"/>
        <v>102.86</v>
      </c>
      <c r="R1221" s="14">
        <f t="shared" si="97"/>
        <v>42633.461956018517</v>
      </c>
      <c r="S1221" s="14">
        <f t="shared" si="98"/>
        <v>42663.461956018517</v>
      </c>
      <c r="T1221">
        <f t="shared" si="99"/>
        <v>2016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8294</v>
      </c>
      <c r="O1222" t="s">
        <v>8295</v>
      </c>
      <c r="P1222">
        <f t="shared" si="95"/>
        <v>104</v>
      </c>
      <c r="Q1222">
        <f t="shared" si="96"/>
        <v>111.18</v>
      </c>
      <c r="R1222" s="14">
        <f t="shared" si="97"/>
        <v>42211.628611111111</v>
      </c>
      <c r="S1222" s="14">
        <f t="shared" si="98"/>
        <v>42241.628611111111</v>
      </c>
      <c r="T1222">
        <f t="shared" si="99"/>
        <v>2015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8294</v>
      </c>
      <c r="O1223" t="s">
        <v>8295</v>
      </c>
      <c r="P1223">
        <f t="shared" si="95"/>
        <v>111</v>
      </c>
      <c r="Q1223">
        <f t="shared" si="96"/>
        <v>23.8</v>
      </c>
      <c r="R1223" s="14">
        <f t="shared" si="97"/>
        <v>42680.47555555556</v>
      </c>
      <c r="S1223" s="14">
        <f t="shared" si="98"/>
        <v>42708</v>
      </c>
      <c r="T1223">
        <f t="shared" si="99"/>
        <v>2016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8294</v>
      </c>
      <c r="O1224" t="s">
        <v>8295</v>
      </c>
      <c r="P1224">
        <f t="shared" si="95"/>
        <v>280</v>
      </c>
      <c r="Q1224">
        <f t="shared" si="96"/>
        <v>81.27</v>
      </c>
      <c r="R1224" s="14">
        <f t="shared" si="97"/>
        <v>42430.720451388886</v>
      </c>
      <c r="S1224" s="14">
        <f t="shared" si="98"/>
        <v>42461.166666666672</v>
      </c>
      <c r="T1224">
        <f t="shared" si="99"/>
        <v>2016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8294</v>
      </c>
      <c r="O1225" t="s">
        <v>8295</v>
      </c>
      <c r="P1225">
        <f t="shared" si="95"/>
        <v>112</v>
      </c>
      <c r="Q1225">
        <f t="shared" si="96"/>
        <v>116.21</v>
      </c>
      <c r="R1225" s="14">
        <f t="shared" si="97"/>
        <v>42654.177187499998</v>
      </c>
      <c r="S1225" s="14">
        <f t="shared" si="98"/>
        <v>42684.218854166669</v>
      </c>
      <c r="T1225">
        <f t="shared" si="99"/>
        <v>2016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8281</v>
      </c>
      <c r="O1226" t="s">
        <v>8296</v>
      </c>
      <c r="P1226">
        <f t="shared" si="95"/>
        <v>7</v>
      </c>
      <c r="Q1226">
        <f t="shared" si="96"/>
        <v>58.89</v>
      </c>
      <c r="R1226" s="14">
        <f t="shared" si="97"/>
        <v>41736.549791666665</v>
      </c>
      <c r="S1226" s="14">
        <f t="shared" si="98"/>
        <v>41796.549791666665</v>
      </c>
      <c r="T1226">
        <f t="shared" si="99"/>
        <v>2014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8281</v>
      </c>
      <c r="O1227" t="s">
        <v>8296</v>
      </c>
      <c r="P1227">
        <f t="shared" si="95"/>
        <v>4</v>
      </c>
      <c r="Q1227">
        <f t="shared" si="96"/>
        <v>44</v>
      </c>
      <c r="R1227" s="14">
        <f t="shared" si="97"/>
        <v>41509.905995370369</v>
      </c>
      <c r="S1227" s="14">
        <f t="shared" si="98"/>
        <v>41569.905995370369</v>
      </c>
      <c r="T1227">
        <f t="shared" si="99"/>
        <v>2013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8281</v>
      </c>
      <c r="O1228" t="s">
        <v>8296</v>
      </c>
      <c r="P1228">
        <f t="shared" si="95"/>
        <v>4</v>
      </c>
      <c r="Q1228">
        <f t="shared" si="96"/>
        <v>48.43</v>
      </c>
      <c r="R1228" s="14">
        <f t="shared" si="97"/>
        <v>41715.874780092592</v>
      </c>
      <c r="S1228" s="14">
        <f t="shared" si="98"/>
        <v>41750.041666666664</v>
      </c>
      <c r="T1228">
        <f t="shared" si="99"/>
        <v>2014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8281</v>
      </c>
      <c r="O1229" t="s">
        <v>8296</v>
      </c>
      <c r="P1229">
        <f t="shared" si="95"/>
        <v>0</v>
      </c>
      <c r="Q1229">
        <f t="shared" si="96"/>
        <v>0</v>
      </c>
      <c r="R1229" s="14">
        <f t="shared" si="97"/>
        <v>41827.919166666667</v>
      </c>
      <c r="S1229" s="14">
        <f t="shared" si="98"/>
        <v>41858.291666666664</v>
      </c>
      <c r="T1229">
        <f t="shared" si="99"/>
        <v>2014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8281</v>
      </c>
      <c r="O1230" t="s">
        <v>8296</v>
      </c>
      <c r="P1230">
        <f t="shared" si="95"/>
        <v>29</v>
      </c>
      <c r="Q1230">
        <f t="shared" si="96"/>
        <v>61.04</v>
      </c>
      <c r="R1230" s="14">
        <f t="shared" si="97"/>
        <v>40754.729259259257</v>
      </c>
      <c r="S1230" s="14">
        <f t="shared" si="98"/>
        <v>40814.729259259257</v>
      </c>
      <c r="T1230">
        <f t="shared" si="99"/>
        <v>2011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8281</v>
      </c>
      <c r="O1231" t="s">
        <v>8296</v>
      </c>
      <c r="P1231">
        <f t="shared" si="95"/>
        <v>1</v>
      </c>
      <c r="Q1231">
        <f t="shared" si="96"/>
        <v>25</v>
      </c>
      <c r="R1231" s="14">
        <f t="shared" si="97"/>
        <v>40985.459803240738</v>
      </c>
      <c r="S1231" s="14">
        <f t="shared" si="98"/>
        <v>41015.666666666664</v>
      </c>
      <c r="T1231">
        <f t="shared" si="99"/>
        <v>2012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8281</v>
      </c>
      <c r="O1232" t="s">
        <v>8296</v>
      </c>
      <c r="P1232">
        <f t="shared" si="95"/>
        <v>0</v>
      </c>
      <c r="Q1232">
        <f t="shared" si="96"/>
        <v>0</v>
      </c>
      <c r="R1232" s="14">
        <f t="shared" si="97"/>
        <v>40568.972569444442</v>
      </c>
      <c r="S1232" s="14">
        <f t="shared" si="98"/>
        <v>40598.972569444442</v>
      </c>
      <c r="T1232">
        <f t="shared" si="99"/>
        <v>2011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8281</v>
      </c>
      <c r="O1233" t="s">
        <v>8296</v>
      </c>
      <c r="P1233">
        <f t="shared" si="95"/>
        <v>0</v>
      </c>
      <c r="Q1233">
        <f t="shared" si="96"/>
        <v>0</v>
      </c>
      <c r="R1233" s="14">
        <f t="shared" si="97"/>
        <v>42193.941759259258</v>
      </c>
      <c r="S1233" s="14">
        <f t="shared" si="98"/>
        <v>42244.041666666672</v>
      </c>
      <c r="T1233">
        <f t="shared" si="99"/>
        <v>2015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8281</v>
      </c>
      <c r="O1234" t="s">
        <v>8296</v>
      </c>
      <c r="P1234">
        <f t="shared" si="95"/>
        <v>1</v>
      </c>
      <c r="Q1234">
        <f t="shared" si="96"/>
        <v>40</v>
      </c>
      <c r="R1234" s="14">
        <f t="shared" si="97"/>
        <v>41506.848032407412</v>
      </c>
      <c r="S1234" s="14">
        <f t="shared" si="98"/>
        <v>41553.848032407412</v>
      </c>
      <c r="T1234">
        <f t="shared" si="99"/>
        <v>2013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8281</v>
      </c>
      <c r="O1235" t="s">
        <v>8296</v>
      </c>
      <c r="P1235">
        <f t="shared" si="95"/>
        <v>12</v>
      </c>
      <c r="Q1235">
        <f t="shared" si="96"/>
        <v>19.329999999999998</v>
      </c>
      <c r="R1235" s="14">
        <f t="shared" si="97"/>
        <v>40939.948773148149</v>
      </c>
      <c r="S1235" s="14">
        <f t="shared" si="98"/>
        <v>40960.948773148149</v>
      </c>
      <c r="T1235">
        <f t="shared" si="99"/>
        <v>2012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8281</v>
      </c>
      <c r="O1236" t="s">
        <v>8296</v>
      </c>
      <c r="P1236">
        <f t="shared" si="95"/>
        <v>0</v>
      </c>
      <c r="Q1236">
        <f t="shared" si="96"/>
        <v>0</v>
      </c>
      <c r="R1236" s="14">
        <f t="shared" si="97"/>
        <v>42007.788680555561</v>
      </c>
      <c r="S1236" s="14">
        <f t="shared" si="98"/>
        <v>42037.788680555561</v>
      </c>
      <c r="T1236">
        <f t="shared" si="99"/>
        <v>2015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8281</v>
      </c>
      <c r="O1237" t="s">
        <v>8296</v>
      </c>
      <c r="P1237">
        <f t="shared" si="95"/>
        <v>3</v>
      </c>
      <c r="Q1237">
        <f t="shared" si="96"/>
        <v>35</v>
      </c>
      <c r="R1237" s="14">
        <f t="shared" si="97"/>
        <v>41583.135405092595</v>
      </c>
      <c r="S1237" s="14">
        <f t="shared" si="98"/>
        <v>41623.135405092595</v>
      </c>
      <c r="T1237">
        <f t="shared" si="99"/>
        <v>2013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8281</v>
      </c>
      <c r="O1238" t="s">
        <v>8296</v>
      </c>
      <c r="P1238">
        <f t="shared" si="95"/>
        <v>0</v>
      </c>
      <c r="Q1238">
        <f t="shared" si="96"/>
        <v>0</v>
      </c>
      <c r="R1238" s="14">
        <f t="shared" si="97"/>
        <v>41110.680138888885</v>
      </c>
      <c r="S1238" s="14">
        <f t="shared" si="98"/>
        <v>41118.666666666664</v>
      </c>
      <c r="T1238">
        <f t="shared" si="99"/>
        <v>2012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8281</v>
      </c>
      <c r="O1239" t="s">
        <v>8296</v>
      </c>
      <c r="P1239">
        <f t="shared" si="95"/>
        <v>0</v>
      </c>
      <c r="Q1239">
        <f t="shared" si="96"/>
        <v>0</v>
      </c>
      <c r="R1239" s="14">
        <f t="shared" si="97"/>
        <v>41125.283159722225</v>
      </c>
      <c r="S1239" s="14">
        <f t="shared" si="98"/>
        <v>41145.283159722225</v>
      </c>
      <c r="T1239">
        <f t="shared" si="99"/>
        <v>2012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8281</v>
      </c>
      <c r="O1240" t="s">
        <v>8296</v>
      </c>
      <c r="P1240">
        <f t="shared" si="95"/>
        <v>18</v>
      </c>
      <c r="Q1240">
        <f t="shared" si="96"/>
        <v>59.33</v>
      </c>
      <c r="R1240" s="14">
        <f t="shared" si="97"/>
        <v>40731.61037037037</v>
      </c>
      <c r="S1240" s="14">
        <f t="shared" si="98"/>
        <v>40761.61037037037</v>
      </c>
      <c r="T1240">
        <f t="shared" si="99"/>
        <v>2011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8281</v>
      </c>
      <c r="O1241" t="s">
        <v>8296</v>
      </c>
      <c r="P1241">
        <f t="shared" si="95"/>
        <v>0</v>
      </c>
      <c r="Q1241">
        <f t="shared" si="96"/>
        <v>0</v>
      </c>
      <c r="R1241" s="14">
        <f t="shared" si="97"/>
        <v>40883.962581018517</v>
      </c>
      <c r="S1241" s="14">
        <f t="shared" si="98"/>
        <v>40913.962581018517</v>
      </c>
      <c r="T1241">
        <f t="shared" si="99"/>
        <v>2011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8281</v>
      </c>
      <c r="O1242" t="s">
        <v>8296</v>
      </c>
      <c r="P1242">
        <f t="shared" si="95"/>
        <v>3</v>
      </c>
      <c r="Q1242">
        <f t="shared" si="96"/>
        <v>30.13</v>
      </c>
      <c r="R1242" s="14">
        <f t="shared" si="97"/>
        <v>41409.040011574078</v>
      </c>
      <c r="S1242" s="14">
        <f t="shared" si="98"/>
        <v>41467.910416666666</v>
      </c>
      <c r="T1242">
        <f t="shared" si="99"/>
        <v>2013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8281</v>
      </c>
      <c r="O1243" t="s">
        <v>8296</v>
      </c>
      <c r="P1243">
        <f t="shared" si="95"/>
        <v>51</v>
      </c>
      <c r="Q1243">
        <f t="shared" si="96"/>
        <v>74.62</v>
      </c>
      <c r="R1243" s="14">
        <f t="shared" si="97"/>
        <v>41923.837731481479</v>
      </c>
      <c r="S1243" s="14">
        <f t="shared" si="98"/>
        <v>41946.249305555553</v>
      </c>
      <c r="T1243">
        <f t="shared" si="99"/>
        <v>2014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8281</v>
      </c>
      <c r="O1244" t="s">
        <v>8296</v>
      </c>
      <c r="P1244">
        <f t="shared" si="95"/>
        <v>1</v>
      </c>
      <c r="Q1244">
        <f t="shared" si="96"/>
        <v>5</v>
      </c>
      <c r="R1244" s="14">
        <f t="shared" si="97"/>
        <v>40782.165532407409</v>
      </c>
      <c r="S1244" s="14">
        <f t="shared" si="98"/>
        <v>40797.554166666669</v>
      </c>
      <c r="T1244">
        <f t="shared" si="99"/>
        <v>2011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8281</v>
      </c>
      <c r="O1245" t="s">
        <v>8296</v>
      </c>
      <c r="P1245">
        <f t="shared" si="95"/>
        <v>14</v>
      </c>
      <c r="Q1245">
        <f t="shared" si="96"/>
        <v>44.5</v>
      </c>
      <c r="R1245" s="14">
        <f t="shared" si="97"/>
        <v>40671.879293981481</v>
      </c>
      <c r="S1245" s="14">
        <f t="shared" si="98"/>
        <v>40732.875</v>
      </c>
      <c r="T1245">
        <f t="shared" si="99"/>
        <v>2011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8281</v>
      </c>
      <c r="O1246" t="s">
        <v>8282</v>
      </c>
      <c r="P1246">
        <f t="shared" si="95"/>
        <v>104</v>
      </c>
      <c r="Q1246">
        <f t="shared" si="96"/>
        <v>46.13</v>
      </c>
      <c r="R1246" s="14">
        <f t="shared" si="97"/>
        <v>41355.825497685182</v>
      </c>
      <c r="S1246" s="14">
        <f t="shared" si="98"/>
        <v>41386.875</v>
      </c>
      <c r="T1246">
        <f t="shared" si="99"/>
        <v>2013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8281</v>
      </c>
      <c r="O1247" t="s">
        <v>8282</v>
      </c>
      <c r="P1247">
        <f t="shared" si="95"/>
        <v>120</v>
      </c>
      <c r="Q1247">
        <f t="shared" si="96"/>
        <v>141.47</v>
      </c>
      <c r="R1247" s="14">
        <f t="shared" si="97"/>
        <v>41774.599930555552</v>
      </c>
      <c r="S1247" s="14">
        <f t="shared" si="98"/>
        <v>41804.599930555552</v>
      </c>
      <c r="T1247">
        <f t="shared" si="99"/>
        <v>2014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8281</v>
      </c>
      <c r="O1248" t="s">
        <v>8282</v>
      </c>
      <c r="P1248">
        <f t="shared" si="95"/>
        <v>117</v>
      </c>
      <c r="Q1248">
        <f t="shared" si="96"/>
        <v>75.48</v>
      </c>
      <c r="R1248" s="14">
        <f t="shared" si="97"/>
        <v>40838.043391203704</v>
      </c>
      <c r="S1248" s="14">
        <f t="shared" si="98"/>
        <v>40883.085057870368</v>
      </c>
      <c r="T1248">
        <f t="shared" si="99"/>
        <v>2011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8281</v>
      </c>
      <c r="O1249" t="s">
        <v>8282</v>
      </c>
      <c r="P1249">
        <f t="shared" si="95"/>
        <v>122</v>
      </c>
      <c r="Q1249">
        <f t="shared" si="96"/>
        <v>85.5</v>
      </c>
      <c r="R1249" s="14">
        <f t="shared" si="97"/>
        <v>41370.292303240742</v>
      </c>
      <c r="S1249" s="14">
        <f t="shared" si="98"/>
        <v>41400.292303240742</v>
      </c>
      <c r="T1249">
        <f t="shared" si="99"/>
        <v>2013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8281</v>
      </c>
      <c r="O1250" t="s">
        <v>8282</v>
      </c>
      <c r="P1250">
        <f t="shared" si="95"/>
        <v>152</v>
      </c>
      <c r="Q1250">
        <f t="shared" si="96"/>
        <v>64.25</v>
      </c>
      <c r="R1250" s="14">
        <f t="shared" si="97"/>
        <v>41767.656863425924</v>
      </c>
      <c r="S1250" s="14">
        <f t="shared" si="98"/>
        <v>41803.290972222225</v>
      </c>
      <c r="T1250">
        <f t="shared" si="99"/>
        <v>2014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8281</v>
      </c>
      <c r="O1251" t="s">
        <v>8282</v>
      </c>
      <c r="P1251">
        <f t="shared" si="95"/>
        <v>104</v>
      </c>
      <c r="Q1251">
        <f t="shared" si="96"/>
        <v>64.47</v>
      </c>
      <c r="R1251" s="14">
        <f t="shared" si="97"/>
        <v>41067.74086805556</v>
      </c>
      <c r="S1251" s="14">
        <f t="shared" si="98"/>
        <v>41097.74086805556</v>
      </c>
      <c r="T1251">
        <f t="shared" si="99"/>
        <v>2012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8281</v>
      </c>
      <c r="O1252" t="s">
        <v>8282</v>
      </c>
      <c r="P1252">
        <f t="shared" si="95"/>
        <v>200</v>
      </c>
      <c r="Q1252">
        <f t="shared" si="96"/>
        <v>118.2</v>
      </c>
      <c r="R1252" s="14">
        <f t="shared" si="97"/>
        <v>41843.64271990741</v>
      </c>
      <c r="S1252" s="14">
        <f t="shared" si="98"/>
        <v>41888.64271990741</v>
      </c>
      <c r="T1252">
        <f t="shared" si="99"/>
        <v>2014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8281</v>
      </c>
      <c r="O1253" t="s">
        <v>8282</v>
      </c>
      <c r="P1253">
        <f t="shared" si="95"/>
        <v>102</v>
      </c>
      <c r="Q1253">
        <f t="shared" si="96"/>
        <v>82.54</v>
      </c>
      <c r="R1253" s="14">
        <f t="shared" si="97"/>
        <v>40751.814432870371</v>
      </c>
      <c r="S1253" s="14">
        <f t="shared" si="98"/>
        <v>40811.814432870371</v>
      </c>
      <c r="T1253">
        <f t="shared" si="99"/>
        <v>2011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8281</v>
      </c>
      <c r="O1254" t="s">
        <v>8282</v>
      </c>
      <c r="P1254">
        <f t="shared" si="95"/>
        <v>138</v>
      </c>
      <c r="Q1254">
        <f t="shared" si="96"/>
        <v>34.17</v>
      </c>
      <c r="R1254" s="14">
        <f t="shared" si="97"/>
        <v>41543.988067129627</v>
      </c>
      <c r="S1254" s="14">
        <f t="shared" si="98"/>
        <v>41571.988067129627</v>
      </c>
      <c r="T1254">
        <f t="shared" si="99"/>
        <v>2013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8281</v>
      </c>
      <c r="O1255" t="s">
        <v>8282</v>
      </c>
      <c r="P1255">
        <f t="shared" si="95"/>
        <v>303833</v>
      </c>
      <c r="Q1255">
        <f t="shared" si="96"/>
        <v>42.73</v>
      </c>
      <c r="R1255" s="14">
        <f t="shared" si="97"/>
        <v>41855.783645833333</v>
      </c>
      <c r="S1255" s="14">
        <f t="shared" si="98"/>
        <v>41885.783645833333</v>
      </c>
      <c r="T1255">
        <f t="shared" si="99"/>
        <v>2014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8281</v>
      </c>
      <c r="O1256" t="s">
        <v>8282</v>
      </c>
      <c r="P1256">
        <f t="shared" si="95"/>
        <v>199</v>
      </c>
      <c r="Q1256">
        <f t="shared" si="96"/>
        <v>94.49</v>
      </c>
      <c r="R1256" s="14">
        <f t="shared" si="97"/>
        <v>40487.621365740742</v>
      </c>
      <c r="S1256" s="14">
        <f t="shared" si="98"/>
        <v>40544.207638888889</v>
      </c>
      <c r="T1256">
        <f t="shared" si="99"/>
        <v>2010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8281</v>
      </c>
      <c r="O1257" t="s">
        <v>8282</v>
      </c>
      <c r="P1257">
        <f t="shared" si="95"/>
        <v>202</v>
      </c>
      <c r="Q1257">
        <f t="shared" si="96"/>
        <v>55.7</v>
      </c>
      <c r="R1257" s="14">
        <f t="shared" si="97"/>
        <v>41579.845509259263</v>
      </c>
      <c r="S1257" s="14">
        <f t="shared" si="98"/>
        <v>41609.887175925927</v>
      </c>
      <c r="T1257">
        <f t="shared" si="99"/>
        <v>2013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8281</v>
      </c>
      <c r="O1258" t="s">
        <v>8282</v>
      </c>
      <c r="P1258">
        <f t="shared" si="95"/>
        <v>118</v>
      </c>
      <c r="Q1258">
        <f t="shared" si="96"/>
        <v>98.03</v>
      </c>
      <c r="R1258" s="14">
        <f t="shared" si="97"/>
        <v>40921.919340277782</v>
      </c>
      <c r="S1258" s="14">
        <f t="shared" si="98"/>
        <v>40951.919340277782</v>
      </c>
      <c r="T1258">
        <f t="shared" si="99"/>
        <v>2012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8281</v>
      </c>
      <c r="O1259" t="s">
        <v>8282</v>
      </c>
      <c r="P1259">
        <f t="shared" si="95"/>
        <v>295</v>
      </c>
      <c r="Q1259">
        <f t="shared" si="96"/>
        <v>92.1</v>
      </c>
      <c r="R1259" s="14">
        <f t="shared" si="97"/>
        <v>40587.085532407407</v>
      </c>
      <c r="S1259" s="14">
        <f t="shared" si="98"/>
        <v>40636.043865740743</v>
      </c>
      <c r="T1259">
        <f t="shared" si="99"/>
        <v>2011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8281</v>
      </c>
      <c r="O1260" t="s">
        <v>8282</v>
      </c>
      <c r="P1260">
        <f t="shared" si="95"/>
        <v>213</v>
      </c>
      <c r="Q1260">
        <f t="shared" si="96"/>
        <v>38.18</v>
      </c>
      <c r="R1260" s="14">
        <f t="shared" si="97"/>
        <v>41487.611250000002</v>
      </c>
      <c r="S1260" s="14">
        <f t="shared" si="98"/>
        <v>41517.611250000002</v>
      </c>
      <c r="T1260">
        <f t="shared" si="99"/>
        <v>2013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8281</v>
      </c>
      <c r="O1261" t="s">
        <v>8282</v>
      </c>
      <c r="P1261">
        <f t="shared" si="95"/>
        <v>104</v>
      </c>
      <c r="Q1261">
        <f t="shared" si="96"/>
        <v>27.15</v>
      </c>
      <c r="R1261" s="14">
        <f t="shared" si="97"/>
        <v>41766.970648148148</v>
      </c>
      <c r="S1261" s="14">
        <f t="shared" si="98"/>
        <v>41799.165972222225</v>
      </c>
      <c r="T1261">
        <f t="shared" si="99"/>
        <v>2014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8281</v>
      </c>
      <c r="O1262" t="s">
        <v>8282</v>
      </c>
      <c r="P1262">
        <f t="shared" si="95"/>
        <v>114</v>
      </c>
      <c r="Q1262">
        <f t="shared" si="96"/>
        <v>50.69</v>
      </c>
      <c r="R1262" s="14">
        <f t="shared" si="97"/>
        <v>41666.842824074076</v>
      </c>
      <c r="S1262" s="14">
        <f t="shared" si="98"/>
        <v>41696.842824074076</v>
      </c>
      <c r="T1262">
        <f t="shared" si="99"/>
        <v>2014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8281</v>
      </c>
      <c r="O1263" t="s">
        <v>8282</v>
      </c>
      <c r="P1263">
        <f t="shared" si="95"/>
        <v>101</v>
      </c>
      <c r="Q1263">
        <f t="shared" si="96"/>
        <v>38.94</v>
      </c>
      <c r="R1263" s="14">
        <f t="shared" si="97"/>
        <v>41638.342905092592</v>
      </c>
      <c r="S1263" s="14">
        <f t="shared" si="98"/>
        <v>41668.342905092592</v>
      </c>
      <c r="T1263">
        <f t="shared" si="99"/>
        <v>2013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8281</v>
      </c>
      <c r="O1264" t="s">
        <v>8282</v>
      </c>
      <c r="P1264">
        <f t="shared" si="95"/>
        <v>125</v>
      </c>
      <c r="Q1264">
        <f t="shared" si="96"/>
        <v>77.64</v>
      </c>
      <c r="R1264" s="14">
        <f t="shared" si="97"/>
        <v>41656.762638888889</v>
      </c>
      <c r="S1264" s="14">
        <f t="shared" si="98"/>
        <v>41686.762638888889</v>
      </c>
      <c r="T1264">
        <f t="shared" si="99"/>
        <v>2014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8281</v>
      </c>
      <c r="O1265" t="s">
        <v>8282</v>
      </c>
      <c r="P1265">
        <f t="shared" si="95"/>
        <v>119</v>
      </c>
      <c r="Q1265">
        <f t="shared" si="96"/>
        <v>43.54</v>
      </c>
      <c r="R1265" s="14">
        <f t="shared" si="97"/>
        <v>41692.084143518521</v>
      </c>
      <c r="S1265" s="14">
        <f t="shared" si="98"/>
        <v>41727.041666666664</v>
      </c>
      <c r="T1265">
        <f t="shared" si="99"/>
        <v>2014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8281</v>
      </c>
      <c r="O1266" t="s">
        <v>8282</v>
      </c>
      <c r="P1266">
        <f t="shared" si="95"/>
        <v>166</v>
      </c>
      <c r="Q1266">
        <f t="shared" si="96"/>
        <v>31.82</v>
      </c>
      <c r="R1266" s="14">
        <f t="shared" si="97"/>
        <v>41547.662997685184</v>
      </c>
      <c r="S1266" s="14">
        <f t="shared" si="98"/>
        <v>41576.662997685184</v>
      </c>
      <c r="T1266">
        <f t="shared" si="99"/>
        <v>2013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8281</v>
      </c>
      <c r="O1267" t="s">
        <v>8282</v>
      </c>
      <c r="P1267">
        <f t="shared" si="95"/>
        <v>119</v>
      </c>
      <c r="Q1267">
        <f t="shared" si="96"/>
        <v>63.18</v>
      </c>
      <c r="R1267" s="14">
        <f t="shared" si="97"/>
        <v>40465.655266203699</v>
      </c>
      <c r="S1267" s="14">
        <f t="shared" si="98"/>
        <v>40512.655266203699</v>
      </c>
      <c r="T1267">
        <f t="shared" si="99"/>
        <v>2010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8281</v>
      </c>
      <c r="O1268" t="s">
        <v>8282</v>
      </c>
      <c r="P1268">
        <f t="shared" si="95"/>
        <v>100</v>
      </c>
      <c r="Q1268">
        <f t="shared" si="96"/>
        <v>190.9</v>
      </c>
      <c r="R1268" s="14">
        <f t="shared" si="97"/>
        <v>41620.87667824074</v>
      </c>
      <c r="S1268" s="14">
        <f t="shared" si="98"/>
        <v>41650.87667824074</v>
      </c>
      <c r="T1268">
        <f t="shared" si="99"/>
        <v>2013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8281</v>
      </c>
      <c r="O1269" t="s">
        <v>8282</v>
      </c>
      <c r="P1269">
        <f t="shared" si="95"/>
        <v>102</v>
      </c>
      <c r="Q1269">
        <f t="shared" si="96"/>
        <v>140.86000000000001</v>
      </c>
      <c r="R1269" s="14">
        <f t="shared" si="97"/>
        <v>41449.585162037038</v>
      </c>
      <c r="S1269" s="14">
        <f t="shared" si="98"/>
        <v>41479.585162037038</v>
      </c>
      <c r="T1269">
        <f t="shared" si="99"/>
        <v>2013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8281</v>
      </c>
      <c r="O1270" t="s">
        <v>8282</v>
      </c>
      <c r="P1270">
        <f t="shared" si="95"/>
        <v>117</v>
      </c>
      <c r="Q1270">
        <f t="shared" si="96"/>
        <v>76.92</v>
      </c>
      <c r="R1270" s="14">
        <f t="shared" si="97"/>
        <v>41507.845451388886</v>
      </c>
      <c r="S1270" s="14">
        <f t="shared" si="98"/>
        <v>41537.845451388886</v>
      </c>
      <c r="T1270">
        <f t="shared" si="99"/>
        <v>2013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8281</v>
      </c>
      <c r="O1271" t="s">
        <v>8282</v>
      </c>
      <c r="P1271">
        <f t="shared" si="95"/>
        <v>109</v>
      </c>
      <c r="Q1271">
        <f t="shared" si="96"/>
        <v>99.16</v>
      </c>
      <c r="R1271" s="14">
        <f t="shared" si="97"/>
        <v>42445.823055555549</v>
      </c>
      <c r="S1271" s="14">
        <f t="shared" si="98"/>
        <v>42476</v>
      </c>
      <c r="T1271">
        <f t="shared" si="99"/>
        <v>2016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8281</v>
      </c>
      <c r="O1272" t="s">
        <v>8282</v>
      </c>
      <c r="P1272">
        <f t="shared" si="95"/>
        <v>115</v>
      </c>
      <c r="Q1272">
        <f t="shared" si="96"/>
        <v>67.88</v>
      </c>
      <c r="R1272" s="14">
        <f t="shared" si="97"/>
        <v>40933.856967592597</v>
      </c>
      <c r="S1272" s="14">
        <f t="shared" si="98"/>
        <v>40993.815300925926</v>
      </c>
      <c r="T1272">
        <f t="shared" si="99"/>
        <v>2012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8281</v>
      </c>
      <c r="O1273" t="s">
        <v>8282</v>
      </c>
      <c r="P1273">
        <f t="shared" si="95"/>
        <v>102</v>
      </c>
      <c r="Q1273">
        <f t="shared" si="96"/>
        <v>246.29</v>
      </c>
      <c r="R1273" s="14">
        <f t="shared" si="97"/>
        <v>41561.683553240742</v>
      </c>
      <c r="S1273" s="14">
        <f t="shared" si="98"/>
        <v>41591.725219907406</v>
      </c>
      <c r="T1273">
        <f t="shared" si="99"/>
        <v>2013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8281</v>
      </c>
      <c r="O1274" t="s">
        <v>8282</v>
      </c>
      <c r="P1274">
        <f t="shared" si="95"/>
        <v>106</v>
      </c>
      <c r="Q1274">
        <f t="shared" si="96"/>
        <v>189.29</v>
      </c>
      <c r="R1274" s="14">
        <f t="shared" si="97"/>
        <v>40274.745127314818</v>
      </c>
      <c r="S1274" s="14">
        <f t="shared" si="98"/>
        <v>40344.166666666664</v>
      </c>
      <c r="T1274">
        <f t="shared" si="99"/>
        <v>2010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8281</v>
      </c>
      <c r="O1275" t="s">
        <v>8282</v>
      </c>
      <c r="P1275">
        <f t="shared" si="95"/>
        <v>104</v>
      </c>
      <c r="Q1275">
        <f t="shared" si="96"/>
        <v>76.67</v>
      </c>
      <c r="R1275" s="14">
        <f t="shared" si="97"/>
        <v>41852.730219907404</v>
      </c>
      <c r="S1275" s="14">
        <f t="shared" si="98"/>
        <v>41882.730219907404</v>
      </c>
      <c r="T1275">
        <f t="shared" si="99"/>
        <v>2014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8281</v>
      </c>
      <c r="O1276" t="s">
        <v>8282</v>
      </c>
      <c r="P1276">
        <f t="shared" si="95"/>
        <v>155</v>
      </c>
      <c r="Q1276">
        <f t="shared" si="96"/>
        <v>82.96</v>
      </c>
      <c r="R1276" s="14">
        <f t="shared" si="97"/>
        <v>41116.690104166664</v>
      </c>
      <c r="S1276" s="14">
        <f t="shared" si="98"/>
        <v>41151.690104166664</v>
      </c>
      <c r="T1276">
        <f t="shared" si="99"/>
        <v>2012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8281</v>
      </c>
      <c r="O1277" t="s">
        <v>8282</v>
      </c>
      <c r="P1277">
        <f t="shared" si="95"/>
        <v>162</v>
      </c>
      <c r="Q1277">
        <f t="shared" si="96"/>
        <v>62.52</v>
      </c>
      <c r="R1277" s="14">
        <f t="shared" si="97"/>
        <v>41458.867905092593</v>
      </c>
      <c r="S1277" s="14">
        <f t="shared" si="98"/>
        <v>41493.867905092593</v>
      </c>
      <c r="T1277">
        <f t="shared" si="99"/>
        <v>2013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8281</v>
      </c>
      <c r="O1278" t="s">
        <v>8282</v>
      </c>
      <c r="P1278">
        <f t="shared" si="95"/>
        <v>104</v>
      </c>
      <c r="Q1278">
        <f t="shared" si="96"/>
        <v>46.07</v>
      </c>
      <c r="R1278" s="14">
        <f t="shared" si="97"/>
        <v>40007.704247685186</v>
      </c>
      <c r="S1278" s="14">
        <f t="shared" si="98"/>
        <v>40057.166666666664</v>
      </c>
      <c r="T1278">
        <f t="shared" si="99"/>
        <v>2009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8281</v>
      </c>
      <c r="O1279" t="s">
        <v>8282</v>
      </c>
      <c r="P1279">
        <f t="shared" si="95"/>
        <v>106</v>
      </c>
      <c r="Q1279">
        <f t="shared" si="96"/>
        <v>38.54</v>
      </c>
      <c r="R1279" s="14">
        <f t="shared" si="97"/>
        <v>41121.561886574076</v>
      </c>
      <c r="S1279" s="14">
        <f t="shared" si="98"/>
        <v>41156.561886574076</v>
      </c>
      <c r="T1279">
        <f t="shared" si="99"/>
        <v>2012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8281</v>
      </c>
      <c r="O1280" t="s">
        <v>8282</v>
      </c>
      <c r="P1280">
        <f t="shared" si="95"/>
        <v>155</v>
      </c>
      <c r="Q1280">
        <f t="shared" si="96"/>
        <v>53.01</v>
      </c>
      <c r="R1280" s="14">
        <f t="shared" si="97"/>
        <v>41786.555162037039</v>
      </c>
      <c r="S1280" s="14">
        <f t="shared" si="98"/>
        <v>41815.083333333336</v>
      </c>
      <c r="T1280">
        <f t="shared" si="99"/>
        <v>2014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8281</v>
      </c>
      <c r="O1281" t="s">
        <v>8282</v>
      </c>
      <c r="P1281">
        <f t="shared" si="95"/>
        <v>111</v>
      </c>
      <c r="Q1281">
        <f t="shared" si="96"/>
        <v>73.36</v>
      </c>
      <c r="R1281" s="14">
        <f t="shared" si="97"/>
        <v>41682.099189814813</v>
      </c>
      <c r="S1281" s="14">
        <f t="shared" si="98"/>
        <v>41722.057523148149</v>
      </c>
      <c r="T1281">
        <f t="shared" si="99"/>
        <v>2014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8281</v>
      </c>
      <c r="O1282" t="s">
        <v>8282</v>
      </c>
      <c r="P1282">
        <f t="shared" si="95"/>
        <v>111</v>
      </c>
      <c r="Q1282">
        <f t="shared" si="96"/>
        <v>127.98</v>
      </c>
      <c r="R1282" s="14">
        <f t="shared" si="97"/>
        <v>40513.757569444446</v>
      </c>
      <c r="S1282" s="14">
        <f t="shared" si="98"/>
        <v>40603.757569444446</v>
      </c>
      <c r="T1282">
        <f t="shared" si="99"/>
        <v>2010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8281</v>
      </c>
      <c r="O1283" t="s">
        <v>8282</v>
      </c>
      <c r="P1283">
        <f t="shared" ref="P1283:P1346" si="100">ROUND(E1283/D1283*100,0)</f>
        <v>111</v>
      </c>
      <c r="Q1283">
        <f t="shared" ref="Q1283:Q1346" si="101">IFERROR(ROUND(E1283/L1283,2),0)</f>
        <v>104.73</v>
      </c>
      <c r="R1283" s="14">
        <f t="shared" ref="R1283:R1346" si="102">(((J1283/60)/60)/24)+DATE(1970,1,1)</f>
        <v>41463.743472222224</v>
      </c>
      <c r="S1283" s="14">
        <f t="shared" ref="S1283:S1346" si="103">(((I1283/60)/60)/24)+DATE(1970,1,1)</f>
        <v>41483.743472222224</v>
      </c>
      <c r="T1283">
        <f t="shared" ref="T1283:T1346" si="104">YEAR(R1283)</f>
        <v>2013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8281</v>
      </c>
      <c r="O1284" t="s">
        <v>8282</v>
      </c>
      <c r="P1284">
        <f t="shared" si="100"/>
        <v>124</v>
      </c>
      <c r="Q1284">
        <f t="shared" si="101"/>
        <v>67.67</v>
      </c>
      <c r="R1284" s="14">
        <f t="shared" si="102"/>
        <v>41586.475173611114</v>
      </c>
      <c r="S1284" s="14">
        <f t="shared" si="103"/>
        <v>41617.207638888889</v>
      </c>
      <c r="T1284">
        <f t="shared" si="104"/>
        <v>2013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8281</v>
      </c>
      <c r="O1285" t="s">
        <v>8282</v>
      </c>
      <c r="P1285">
        <f t="shared" si="100"/>
        <v>211</v>
      </c>
      <c r="Q1285">
        <f t="shared" si="101"/>
        <v>95.93</v>
      </c>
      <c r="R1285" s="14">
        <f t="shared" si="102"/>
        <v>41320.717465277776</v>
      </c>
      <c r="S1285" s="14">
        <f t="shared" si="103"/>
        <v>41344.166666666664</v>
      </c>
      <c r="T1285">
        <f t="shared" si="104"/>
        <v>2013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8273</v>
      </c>
      <c r="O1286" t="s">
        <v>8274</v>
      </c>
      <c r="P1286">
        <f t="shared" si="100"/>
        <v>101</v>
      </c>
      <c r="Q1286">
        <f t="shared" si="101"/>
        <v>65.16</v>
      </c>
      <c r="R1286" s="14">
        <f t="shared" si="102"/>
        <v>42712.23474537037</v>
      </c>
      <c r="S1286" s="14">
        <f t="shared" si="103"/>
        <v>42735.707638888889</v>
      </c>
      <c r="T1286">
        <f t="shared" si="104"/>
        <v>2016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8273</v>
      </c>
      <c r="O1287" t="s">
        <v>8274</v>
      </c>
      <c r="P1287">
        <f t="shared" si="100"/>
        <v>102</v>
      </c>
      <c r="Q1287">
        <f t="shared" si="101"/>
        <v>32.270000000000003</v>
      </c>
      <c r="R1287" s="14">
        <f t="shared" si="102"/>
        <v>42160.583043981482</v>
      </c>
      <c r="S1287" s="14">
        <f t="shared" si="103"/>
        <v>42175.583043981482</v>
      </c>
      <c r="T1287">
        <f t="shared" si="104"/>
        <v>2015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8273</v>
      </c>
      <c r="O1288" t="s">
        <v>8274</v>
      </c>
      <c r="P1288">
        <f t="shared" si="100"/>
        <v>108</v>
      </c>
      <c r="Q1288">
        <f t="shared" si="101"/>
        <v>81.25</v>
      </c>
      <c r="R1288" s="14">
        <f t="shared" si="102"/>
        <v>42039.384571759263</v>
      </c>
      <c r="S1288" s="14">
        <f t="shared" si="103"/>
        <v>42052.583333333328</v>
      </c>
      <c r="T1288">
        <f t="shared" si="104"/>
        <v>2015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8273</v>
      </c>
      <c r="O1289" t="s">
        <v>8274</v>
      </c>
      <c r="P1289">
        <f t="shared" si="100"/>
        <v>242</v>
      </c>
      <c r="Q1289">
        <f t="shared" si="101"/>
        <v>24.2</v>
      </c>
      <c r="R1289" s="14">
        <f t="shared" si="102"/>
        <v>42107.621018518519</v>
      </c>
      <c r="S1289" s="14">
        <f t="shared" si="103"/>
        <v>42167.621018518519</v>
      </c>
      <c r="T1289">
        <f t="shared" si="104"/>
        <v>2015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8273</v>
      </c>
      <c r="O1290" t="s">
        <v>8274</v>
      </c>
      <c r="P1290">
        <f t="shared" si="100"/>
        <v>100</v>
      </c>
      <c r="Q1290">
        <f t="shared" si="101"/>
        <v>65.87</v>
      </c>
      <c r="R1290" s="14">
        <f t="shared" si="102"/>
        <v>42561.154664351852</v>
      </c>
      <c r="S1290" s="14">
        <f t="shared" si="103"/>
        <v>42592.166666666672</v>
      </c>
      <c r="T1290">
        <f t="shared" si="104"/>
        <v>2016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8273</v>
      </c>
      <c r="O1291" t="s">
        <v>8274</v>
      </c>
      <c r="P1291">
        <f t="shared" si="100"/>
        <v>125</v>
      </c>
      <c r="Q1291">
        <f t="shared" si="101"/>
        <v>36.08</v>
      </c>
      <c r="R1291" s="14">
        <f t="shared" si="102"/>
        <v>42709.134780092587</v>
      </c>
      <c r="S1291" s="14">
        <f t="shared" si="103"/>
        <v>42739.134780092587</v>
      </c>
      <c r="T1291">
        <f t="shared" si="104"/>
        <v>2016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8273</v>
      </c>
      <c r="O1292" t="s">
        <v>8274</v>
      </c>
      <c r="P1292">
        <f t="shared" si="100"/>
        <v>109</v>
      </c>
      <c r="Q1292">
        <f t="shared" si="101"/>
        <v>44.19</v>
      </c>
      <c r="R1292" s="14">
        <f t="shared" si="102"/>
        <v>42086.614942129629</v>
      </c>
      <c r="S1292" s="14">
        <f t="shared" si="103"/>
        <v>42117.290972222225</v>
      </c>
      <c r="T1292">
        <f t="shared" si="104"/>
        <v>2015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8273</v>
      </c>
      <c r="O1293" t="s">
        <v>8274</v>
      </c>
      <c r="P1293">
        <f t="shared" si="100"/>
        <v>146</v>
      </c>
      <c r="Q1293">
        <f t="shared" si="101"/>
        <v>104.07</v>
      </c>
      <c r="R1293" s="14">
        <f t="shared" si="102"/>
        <v>42064.652673611112</v>
      </c>
      <c r="S1293" s="14">
        <f t="shared" si="103"/>
        <v>42101.291666666672</v>
      </c>
      <c r="T1293">
        <f t="shared" si="104"/>
        <v>2015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8273</v>
      </c>
      <c r="O1294" t="s">
        <v>8274</v>
      </c>
      <c r="P1294">
        <f t="shared" si="100"/>
        <v>110</v>
      </c>
      <c r="Q1294">
        <f t="shared" si="101"/>
        <v>35.96</v>
      </c>
      <c r="R1294" s="14">
        <f t="shared" si="102"/>
        <v>42256.764212962968</v>
      </c>
      <c r="S1294" s="14">
        <f t="shared" si="103"/>
        <v>42283.957638888889</v>
      </c>
      <c r="T1294">
        <f t="shared" si="104"/>
        <v>2015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8273</v>
      </c>
      <c r="O1295" t="s">
        <v>8274</v>
      </c>
      <c r="P1295">
        <f t="shared" si="100"/>
        <v>102</v>
      </c>
      <c r="Q1295">
        <f t="shared" si="101"/>
        <v>127.79</v>
      </c>
      <c r="R1295" s="14">
        <f t="shared" si="102"/>
        <v>42292.701053240744</v>
      </c>
      <c r="S1295" s="14">
        <f t="shared" si="103"/>
        <v>42322.742719907401</v>
      </c>
      <c r="T1295">
        <f t="shared" si="104"/>
        <v>2015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8273</v>
      </c>
      <c r="O1296" t="s">
        <v>8274</v>
      </c>
      <c r="P1296">
        <f t="shared" si="100"/>
        <v>122</v>
      </c>
      <c r="Q1296">
        <f t="shared" si="101"/>
        <v>27.73</v>
      </c>
      <c r="R1296" s="14">
        <f t="shared" si="102"/>
        <v>42278.453668981485</v>
      </c>
      <c r="S1296" s="14">
        <f t="shared" si="103"/>
        <v>42296.458333333328</v>
      </c>
      <c r="T1296">
        <f t="shared" si="104"/>
        <v>2015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8273</v>
      </c>
      <c r="O1297" t="s">
        <v>8274</v>
      </c>
      <c r="P1297">
        <f t="shared" si="100"/>
        <v>102</v>
      </c>
      <c r="Q1297">
        <f t="shared" si="101"/>
        <v>39.83</v>
      </c>
      <c r="R1297" s="14">
        <f t="shared" si="102"/>
        <v>42184.572881944448</v>
      </c>
      <c r="S1297" s="14">
        <f t="shared" si="103"/>
        <v>42214.708333333328</v>
      </c>
      <c r="T1297">
        <f t="shared" si="104"/>
        <v>2015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8273</v>
      </c>
      <c r="O1298" t="s">
        <v>8274</v>
      </c>
      <c r="P1298">
        <f t="shared" si="100"/>
        <v>141</v>
      </c>
      <c r="Q1298">
        <f t="shared" si="101"/>
        <v>52.17</v>
      </c>
      <c r="R1298" s="14">
        <f t="shared" si="102"/>
        <v>42423.050613425927</v>
      </c>
      <c r="S1298" s="14">
        <f t="shared" si="103"/>
        <v>42443.008946759262</v>
      </c>
      <c r="T1298">
        <f t="shared" si="104"/>
        <v>2016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8273</v>
      </c>
      <c r="O1299" t="s">
        <v>8274</v>
      </c>
      <c r="P1299">
        <f t="shared" si="100"/>
        <v>110</v>
      </c>
      <c r="Q1299">
        <f t="shared" si="101"/>
        <v>92.04</v>
      </c>
      <c r="R1299" s="14">
        <f t="shared" si="102"/>
        <v>42461.747199074074</v>
      </c>
      <c r="S1299" s="14">
        <f t="shared" si="103"/>
        <v>42491.747199074074</v>
      </c>
      <c r="T1299">
        <f t="shared" si="104"/>
        <v>2016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8273</v>
      </c>
      <c r="O1300" t="s">
        <v>8274</v>
      </c>
      <c r="P1300">
        <f t="shared" si="100"/>
        <v>105</v>
      </c>
      <c r="Q1300">
        <f t="shared" si="101"/>
        <v>63.42</v>
      </c>
      <c r="R1300" s="14">
        <f t="shared" si="102"/>
        <v>42458.680925925932</v>
      </c>
      <c r="S1300" s="14">
        <f t="shared" si="103"/>
        <v>42488.680925925932</v>
      </c>
      <c r="T1300">
        <f t="shared" si="104"/>
        <v>2016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8273</v>
      </c>
      <c r="O1301" t="s">
        <v>8274</v>
      </c>
      <c r="P1301">
        <f t="shared" si="100"/>
        <v>124</v>
      </c>
      <c r="Q1301">
        <f t="shared" si="101"/>
        <v>135.63</v>
      </c>
      <c r="R1301" s="14">
        <f t="shared" si="102"/>
        <v>42169.814340277779</v>
      </c>
      <c r="S1301" s="14">
        <f t="shared" si="103"/>
        <v>42199.814340277779</v>
      </c>
      <c r="T1301">
        <f t="shared" si="104"/>
        <v>2015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8273</v>
      </c>
      <c r="O1302" t="s">
        <v>8274</v>
      </c>
      <c r="P1302">
        <f t="shared" si="100"/>
        <v>135</v>
      </c>
      <c r="Q1302">
        <f t="shared" si="101"/>
        <v>168.75</v>
      </c>
      <c r="R1302" s="14">
        <f t="shared" si="102"/>
        <v>42483.675208333334</v>
      </c>
      <c r="S1302" s="14">
        <f t="shared" si="103"/>
        <v>42522.789583333331</v>
      </c>
      <c r="T1302">
        <f t="shared" si="104"/>
        <v>2016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8273</v>
      </c>
      <c r="O1303" t="s">
        <v>8274</v>
      </c>
      <c r="P1303">
        <f t="shared" si="100"/>
        <v>103</v>
      </c>
      <c r="Q1303">
        <f t="shared" si="101"/>
        <v>70.86</v>
      </c>
      <c r="R1303" s="14">
        <f t="shared" si="102"/>
        <v>42195.749745370369</v>
      </c>
      <c r="S1303" s="14">
        <f t="shared" si="103"/>
        <v>42206.125</v>
      </c>
      <c r="T1303">
        <f t="shared" si="104"/>
        <v>2015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8273</v>
      </c>
      <c r="O1304" t="s">
        <v>8274</v>
      </c>
      <c r="P1304">
        <f t="shared" si="100"/>
        <v>100</v>
      </c>
      <c r="Q1304">
        <f t="shared" si="101"/>
        <v>50</v>
      </c>
      <c r="R1304" s="14">
        <f t="shared" si="102"/>
        <v>42675.057997685188</v>
      </c>
      <c r="S1304" s="14">
        <f t="shared" si="103"/>
        <v>42705.099664351852</v>
      </c>
      <c r="T1304">
        <f t="shared" si="104"/>
        <v>2016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8273</v>
      </c>
      <c r="O1305" t="s">
        <v>8274</v>
      </c>
      <c r="P1305">
        <f t="shared" si="100"/>
        <v>130</v>
      </c>
      <c r="Q1305">
        <f t="shared" si="101"/>
        <v>42.21</v>
      </c>
      <c r="R1305" s="14">
        <f t="shared" si="102"/>
        <v>42566.441203703704</v>
      </c>
      <c r="S1305" s="14">
        <f t="shared" si="103"/>
        <v>42582.458333333328</v>
      </c>
      <c r="T1305">
        <f t="shared" si="104"/>
        <v>2016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8275</v>
      </c>
      <c r="O1306" t="s">
        <v>8277</v>
      </c>
      <c r="P1306">
        <f t="shared" si="100"/>
        <v>40</v>
      </c>
      <c r="Q1306">
        <f t="shared" si="101"/>
        <v>152.41</v>
      </c>
      <c r="R1306" s="14">
        <f t="shared" si="102"/>
        <v>42747.194502314815</v>
      </c>
      <c r="S1306" s="14">
        <f t="shared" si="103"/>
        <v>42807.152835648143</v>
      </c>
      <c r="T1306">
        <f t="shared" si="104"/>
        <v>2017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8275</v>
      </c>
      <c r="O1307" t="s">
        <v>8277</v>
      </c>
      <c r="P1307">
        <f t="shared" si="100"/>
        <v>26</v>
      </c>
      <c r="Q1307">
        <f t="shared" si="101"/>
        <v>90.62</v>
      </c>
      <c r="R1307" s="14">
        <f t="shared" si="102"/>
        <v>42543.665601851855</v>
      </c>
      <c r="S1307" s="14">
        <f t="shared" si="103"/>
        <v>42572.729166666672</v>
      </c>
      <c r="T1307">
        <f t="shared" si="104"/>
        <v>2016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8275</v>
      </c>
      <c r="O1308" t="s">
        <v>8277</v>
      </c>
      <c r="P1308">
        <f t="shared" si="100"/>
        <v>65</v>
      </c>
      <c r="Q1308">
        <f t="shared" si="101"/>
        <v>201.6</v>
      </c>
      <c r="R1308" s="14">
        <f t="shared" si="102"/>
        <v>41947.457569444443</v>
      </c>
      <c r="S1308" s="14">
        <f t="shared" si="103"/>
        <v>41977.457569444443</v>
      </c>
      <c r="T1308">
        <f t="shared" si="104"/>
        <v>2014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8275</v>
      </c>
      <c r="O1309" t="s">
        <v>8277</v>
      </c>
      <c r="P1309">
        <f t="shared" si="100"/>
        <v>12</v>
      </c>
      <c r="Q1309">
        <f t="shared" si="101"/>
        <v>127.93</v>
      </c>
      <c r="R1309" s="14">
        <f t="shared" si="102"/>
        <v>42387.503229166665</v>
      </c>
      <c r="S1309" s="14">
        <f t="shared" si="103"/>
        <v>42417.503229166665</v>
      </c>
      <c r="T1309">
        <f t="shared" si="104"/>
        <v>2016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8275</v>
      </c>
      <c r="O1310" t="s">
        <v>8277</v>
      </c>
      <c r="P1310">
        <f t="shared" si="100"/>
        <v>11</v>
      </c>
      <c r="Q1310">
        <f t="shared" si="101"/>
        <v>29.89</v>
      </c>
      <c r="R1310" s="14">
        <f t="shared" si="102"/>
        <v>42611.613564814819</v>
      </c>
      <c r="S1310" s="14">
        <f t="shared" si="103"/>
        <v>42651.613564814819</v>
      </c>
      <c r="T1310">
        <f t="shared" si="104"/>
        <v>2016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8275</v>
      </c>
      <c r="O1311" t="s">
        <v>8277</v>
      </c>
      <c r="P1311">
        <f t="shared" si="100"/>
        <v>112</v>
      </c>
      <c r="Q1311">
        <f t="shared" si="101"/>
        <v>367.97</v>
      </c>
      <c r="R1311" s="14">
        <f t="shared" si="102"/>
        <v>42257.882731481484</v>
      </c>
      <c r="S1311" s="14">
        <f t="shared" si="103"/>
        <v>42292.882731481484</v>
      </c>
      <c r="T1311">
        <f t="shared" si="104"/>
        <v>2015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8275</v>
      </c>
      <c r="O1312" t="s">
        <v>8277</v>
      </c>
      <c r="P1312">
        <f t="shared" si="100"/>
        <v>16</v>
      </c>
      <c r="Q1312">
        <f t="shared" si="101"/>
        <v>129.16999999999999</v>
      </c>
      <c r="R1312" s="14">
        <f t="shared" si="102"/>
        <v>42556.667245370365</v>
      </c>
      <c r="S1312" s="14">
        <f t="shared" si="103"/>
        <v>42601.667245370365</v>
      </c>
      <c r="T1312">
        <f t="shared" si="104"/>
        <v>2016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8275</v>
      </c>
      <c r="O1313" t="s">
        <v>8277</v>
      </c>
      <c r="P1313">
        <f t="shared" si="100"/>
        <v>32</v>
      </c>
      <c r="Q1313">
        <f t="shared" si="101"/>
        <v>800.7</v>
      </c>
      <c r="R1313" s="14">
        <f t="shared" si="102"/>
        <v>42669.802303240736</v>
      </c>
      <c r="S1313" s="14">
        <f t="shared" si="103"/>
        <v>42704.843969907408</v>
      </c>
      <c r="T1313">
        <f t="shared" si="104"/>
        <v>2016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8275</v>
      </c>
      <c r="O1314" t="s">
        <v>8277</v>
      </c>
      <c r="P1314">
        <f t="shared" si="100"/>
        <v>1</v>
      </c>
      <c r="Q1314">
        <f t="shared" si="101"/>
        <v>28</v>
      </c>
      <c r="R1314" s="14">
        <f t="shared" si="102"/>
        <v>42082.702800925923</v>
      </c>
      <c r="S1314" s="14">
        <f t="shared" si="103"/>
        <v>42112.702800925923</v>
      </c>
      <c r="T1314">
        <f t="shared" si="104"/>
        <v>2015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8275</v>
      </c>
      <c r="O1315" t="s">
        <v>8277</v>
      </c>
      <c r="P1315">
        <f t="shared" si="100"/>
        <v>31</v>
      </c>
      <c r="Q1315">
        <f t="shared" si="101"/>
        <v>102.02</v>
      </c>
      <c r="R1315" s="14">
        <f t="shared" si="102"/>
        <v>42402.709652777776</v>
      </c>
      <c r="S1315" s="14">
        <f t="shared" si="103"/>
        <v>42432.709652777776</v>
      </c>
      <c r="T1315">
        <f t="shared" si="104"/>
        <v>2016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8275</v>
      </c>
      <c r="O1316" t="s">
        <v>8277</v>
      </c>
      <c r="P1316">
        <f t="shared" si="100"/>
        <v>1</v>
      </c>
      <c r="Q1316">
        <f t="shared" si="101"/>
        <v>184.36</v>
      </c>
      <c r="R1316" s="14">
        <f t="shared" si="102"/>
        <v>42604.669675925921</v>
      </c>
      <c r="S1316" s="14">
        <f t="shared" si="103"/>
        <v>42664.669675925921</v>
      </c>
      <c r="T1316">
        <f t="shared" si="104"/>
        <v>2016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8275</v>
      </c>
      <c r="O1317" t="s">
        <v>8277</v>
      </c>
      <c r="P1317">
        <f t="shared" si="100"/>
        <v>40</v>
      </c>
      <c r="Q1317">
        <f t="shared" si="101"/>
        <v>162.91999999999999</v>
      </c>
      <c r="R1317" s="14">
        <f t="shared" si="102"/>
        <v>42278.498240740737</v>
      </c>
      <c r="S1317" s="14">
        <f t="shared" si="103"/>
        <v>42314.041666666672</v>
      </c>
      <c r="T1317">
        <f t="shared" si="104"/>
        <v>2015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8275</v>
      </c>
      <c r="O1318" t="s">
        <v>8277</v>
      </c>
      <c r="P1318">
        <f t="shared" si="100"/>
        <v>0</v>
      </c>
      <c r="Q1318">
        <f t="shared" si="101"/>
        <v>1</v>
      </c>
      <c r="R1318" s="14">
        <f t="shared" si="102"/>
        <v>42393.961909722217</v>
      </c>
      <c r="S1318" s="14">
        <f t="shared" si="103"/>
        <v>42428.961909722217</v>
      </c>
      <c r="T1318">
        <f t="shared" si="104"/>
        <v>2016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8275</v>
      </c>
      <c r="O1319" t="s">
        <v>8277</v>
      </c>
      <c r="P1319">
        <f t="shared" si="100"/>
        <v>6</v>
      </c>
      <c r="Q1319">
        <f t="shared" si="101"/>
        <v>603.53</v>
      </c>
      <c r="R1319" s="14">
        <f t="shared" si="102"/>
        <v>42520.235486111109</v>
      </c>
      <c r="S1319" s="14">
        <f t="shared" si="103"/>
        <v>42572.583333333328</v>
      </c>
      <c r="T1319">
        <f t="shared" si="104"/>
        <v>2016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8275</v>
      </c>
      <c r="O1320" t="s">
        <v>8277</v>
      </c>
      <c r="P1320">
        <f t="shared" si="100"/>
        <v>15</v>
      </c>
      <c r="Q1320">
        <f t="shared" si="101"/>
        <v>45.41</v>
      </c>
      <c r="R1320" s="14">
        <f t="shared" si="102"/>
        <v>41985.043657407412</v>
      </c>
      <c r="S1320" s="14">
        <f t="shared" si="103"/>
        <v>42015.043657407412</v>
      </c>
      <c r="T1320">
        <f t="shared" si="104"/>
        <v>2014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8275</v>
      </c>
      <c r="O1321" t="s">
        <v>8277</v>
      </c>
      <c r="P1321">
        <f t="shared" si="100"/>
        <v>15</v>
      </c>
      <c r="Q1321">
        <f t="shared" si="101"/>
        <v>97.33</v>
      </c>
      <c r="R1321" s="14">
        <f t="shared" si="102"/>
        <v>41816.812094907407</v>
      </c>
      <c r="S1321" s="14">
        <f t="shared" si="103"/>
        <v>41831.666666666664</v>
      </c>
      <c r="T1321">
        <f t="shared" si="104"/>
        <v>2014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8275</v>
      </c>
      <c r="O1322" t="s">
        <v>8277</v>
      </c>
      <c r="P1322">
        <f t="shared" si="100"/>
        <v>1</v>
      </c>
      <c r="Q1322">
        <f t="shared" si="101"/>
        <v>167.67</v>
      </c>
      <c r="R1322" s="14">
        <f t="shared" si="102"/>
        <v>42705.690347222218</v>
      </c>
      <c r="S1322" s="14">
        <f t="shared" si="103"/>
        <v>42734.958333333328</v>
      </c>
      <c r="T1322">
        <f t="shared" si="104"/>
        <v>2016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8275</v>
      </c>
      <c r="O1323" t="s">
        <v>8277</v>
      </c>
      <c r="P1323">
        <f t="shared" si="100"/>
        <v>1</v>
      </c>
      <c r="Q1323">
        <f t="shared" si="101"/>
        <v>859.86</v>
      </c>
      <c r="R1323" s="14">
        <f t="shared" si="102"/>
        <v>42697.74927083333</v>
      </c>
      <c r="S1323" s="14">
        <f t="shared" si="103"/>
        <v>42727.74927083333</v>
      </c>
      <c r="T1323">
        <f t="shared" si="104"/>
        <v>2016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8275</v>
      </c>
      <c r="O1324" t="s">
        <v>8277</v>
      </c>
      <c r="P1324">
        <f t="shared" si="100"/>
        <v>0</v>
      </c>
      <c r="Q1324">
        <f t="shared" si="101"/>
        <v>26.5</v>
      </c>
      <c r="R1324" s="14">
        <f t="shared" si="102"/>
        <v>42115.656539351854</v>
      </c>
      <c r="S1324" s="14">
        <f t="shared" si="103"/>
        <v>42145.656539351854</v>
      </c>
      <c r="T1324">
        <f t="shared" si="104"/>
        <v>2015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8275</v>
      </c>
      <c r="O1325" t="s">
        <v>8277</v>
      </c>
      <c r="P1325">
        <f t="shared" si="100"/>
        <v>9</v>
      </c>
      <c r="Q1325">
        <f t="shared" si="101"/>
        <v>30.27</v>
      </c>
      <c r="R1325" s="14">
        <f t="shared" si="102"/>
        <v>42451.698449074072</v>
      </c>
      <c r="S1325" s="14">
        <f t="shared" si="103"/>
        <v>42486.288194444445</v>
      </c>
      <c r="T1325">
        <f t="shared" si="104"/>
        <v>2016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8275</v>
      </c>
      <c r="O1326" t="s">
        <v>8277</v>
      </c>
      <c r="P1326">
        <f t="shared" si="100"/>
        <v>10</v>
      </c>
      <c r="Q1326">
        <f t="shared" si="101"/>
        <v>54.67</v>
      </c>
      <c r="R1326" s="14">
        <f t="shared" si="102"/>
        <v>42626.633703703701</v>
      </c>
      <c r="S1326" s="14">
        <f t="shared" si="103"/>
        <v>42656.633703703701</v>
      </c>
      <c r="T1326">
        <f t="shared" si="104"/>
        <v>2016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8275</v>
      </c>
      <c r="O1327" t="s">
        <v>8277</v>
      </c>
      <c r="P1327">
        <f t="shared" si="100"/>
        <v>2</v>
      </c>
      <c r="Q1327">
        <f t="shared" si="101"/>
        <v>60.75</v>
      </c>
      <c r="R1327" s="14">
        <f t="shared" si="102"/>
        <v>42704.086053240739</v>
      </c>
      <c r="S1327" s="14">
        <f t="shared" si="103"/>
        <v>42734.086053240739</v>
      </c>
      <c r="T1327">
        <f t="shared" si="104"/>
        <v>2016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8275</v>
      </c>
      <c r="O1328" t="s">
        <v>8277</v>
      </c>
      <c r="P1328">
        <f t="shared" si="100"/>
        <v>1</v>
      </c>
      <c r="Q1328">
        <f t="shared" si="101"/>
        <v>102.73</v>
      </c>
      <c r="R1328" s="14">
        <f t="shared" si="102"/>
        <v>41974.791990740734</v>
      </c>
      <c r="S1328" s="14">
        <f t="shared" si="103"/>
        <v>42019.791990740734</v>
      </c>
      <c r="T1328">
        <f t="shared" si="104"/>
        <v>2014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8275</v>
      </c>
      <c r="O1329" t="s">
        <v>8277</v>
      </c>
      <c r="P1329">
        <f t="shared" si="100"/>
        <v>4</v>
      </c>
      <c r="Q1329">
        <f t="shared" si="101"/>
        <v>41.59</v>
      </c>
      <c r="R1329" s="14">
        <f t="shared" si="102"/>
        <v>42123.678645833337</v>
      </c>
      <c r="S1329" s="14">
        <f t="shared" si="103"/>
        <v>42153.678645833337</v>
      </c>
      <c r="T1329">
        <f t="shared" si="104"/>
        <v>2015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8275</v>
      </c>
      <c r="O1330" t="s">
        <v>8277</v>
      </c>
      <c r="P1330">
        <f t="shared" si="100"/>
        <v>2</v>
      </c>
      <c r="Q1330">
        <f t="shared" si="101"/>
        <v>116.53</v>
      </c>
      <c r="R1330" s="14">
        <f t="shared" si="102"/>
        <v>42612.642754629633</v>
      </c>
      <c r="S1330" s="14">
        <f t="shared" si="103"/>
        <v>42657.642754629633</v>
      </c>
      <c r="T1330">
        <f t="shared" si="104"/>
        <v>2016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8275</v>
      </c>
      <c r="O1331" t="s">
        <v>8277</v>
      </c>
      <c r="P1331">
        <f t="shared" si="100"/>
        <v>1</v>
      </c>
      <c r="Q1331">
        <f t="shared" si="101"/>
        <v>45.33</v>
      </c>
      <c r="R1331" s="14">
        <f t="shared" si="102"/>
        <v>41935.221585648149</v>
      </c>
      <c r="S1331" s="14">
        <f t="shared" si="103"/>
        <v>41975.263252314813</v>
      </c>
      <c r="T1331">
        <f t="shared" si="104"/>
        <v>2014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8275</v>
      </c>
      <c r="O1332" t="s">
        <v>8277</v>
      </c>
      <c r="P1332">
        <f t="shared" si="100"/>
        <v>22</v>
      </c>
      <c r="Q1332">
        <f t="shared" si="101"/>
        <v>157.46</v>
      </c>
      <c r="R1332" s="14">
        <f t="shared" si="102"/>
        <v>42522.276724537034</v>
      </c>
      <c r="S1332" s="14">
        <f t="shared" si="103"/>
        <v>42553.166666666672</v>
      </c>
      <c r="T1332">
        <f t="shared" si="104"/>
        <v>2016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8275</v>
      </c>
      <c r="O1333" t="s">
        <v>8277</v>
      </c>
      <c r="P1333">
        <f t="shared" si="100"/>
        <v>1</v>
      </c>
      <c r="Q1333">
        <f t="shared" si="101"/>
        <v>100.5</v>
      </c>
      <c r="R1333" s="14">
        <f t="shared" si="102"/>
        <v>42569.50409722222</v>
      </c>
      <c r="S1333" s="14">
        <f t="shared" si="103"/>
        <v>42599.50409722222</v>
      </c>
      <c r="T1333">
        <f t="shared" si="104"/>
        <v>2016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8275</v>
      </c>
      <c r="O1334" t="s">
        <v>8277</v>
      </c>
      <c r="P1334">
        <f t="shared" si="100"/>
        <v>0</v>
      </c>
      <c r="Q1334">
        <f t="shared" si="101"/>
        <v>0</v>
      </c>
      <c r="R1334" s="14">
        <f t="shared" si="102"/>
        <v>42732.060277777782</v>
      </c>
      <c r="S1334" s="14">
        <f t="shared" si="103"/>
        <v>42762.060277777782</v>
      </c>
      <c r="T1334">
        <f t="shared" si="104"/>
        <v>2016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8275</v>
      </c>
      <c r="O1335" t="s">
        <v>8277</v>
      </c>
      <c r="P1335">
        <f t="shared" si="100"/>
        <v>0</v>
      </c>
      <c r="Q1335">
        <f t="shared" si="101"/>
        <v>0</v>
      </c>
      <c r="R1335" s="14">
        <f t="shared" si="102"/>
        <v>41806.106770833336</v>
      </c>
      <c r="S1335" s="14">
        <f t="shared" si="103"/>
        <v>41836.106770833336</v>
      </c>
      <c r="T1335">
        <f t="shared" si="104"/>
        <v>2014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8275</v>
      </c>
      <c r="O1336" t="s">
        <v>8277</v>
      </c>
      <c r="P1336">
        <f t="shared" si="100"/>
        <v>11</v>
      </c>
      <c r="Q1336">
        <f t="shared" si="101"/>
        <v>51.82</v>
      </c>
      <c r="R1336" s="14">
        <f t="shared" si="102"/>
        <v>42410.774155092593</v>
      </c>
      <c r="S1336" s="14">
        <f t="shared" si="103"/>
        <v>42440.774155092593</v>
      </c>
      <c r="T1336">
        <f t="shared" si="104"/>
        <v>2016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8275</v>
      </c>
      <c r="O1337" t="s">
        <v>8277</v>
      </c>
      <c r="P1337">
        <f t="shared" si="100"/>
        <v>20</v>
      </c>
      <c r="Q1337">
        <f t="shared" si="101"/>
        <v>308.75</v>
      </c>
      <c r="R1337" s="14">
        <f t="shared" si="102"/>
        <v>42313.936365740738</v>
      </c>
      <c r="S1337" s="14">
        <f t="shared" si="103"/>
        <v>42343.936365740738</v>
      </c>
      <c r="T1337">
        <f t="shared" si="104"/>
        <v>2015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8275</v>
      </c>
      <c r="O1338" t="s">
        <v>8277</v>
      </c>
      <c r="P1338">
        <f t="shared" si="100"/>
        <v>85</v>
      </c>
      <c r="Q1338">
        <f t="shared" si="101"/>
        <v>379.23</v>
      </c>
      <c r="R1338" s="14">
        <f t="shared" si="102"/>
        <v>41955.863750000004</v>
      </c>
      <c r="S1338" s="14">
        <f t="shared" si="103"/>
        <v>41990.863750000004</v>
      </c>
      <c r="T1338">
        <f t="shared" si="104"/>
        <v>2014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8275</v>
      </c>
      <c r="O1339" t="s">
        <v>8277</v>
      </c>
      <c r="P1339">
        <f t="shared" si="100"/>
        <v>49</v>
      </c>
      <c r="Q1339">
        <f t="shared" si="101"/>
        <v>176.36</v>
      </c>
      <c r="R1339" s="14">
        <f t="shared" si="102"/>
        <v>42767.577303240745</v>
      </c>
      <c r="S1339" s="14">
        <f t="shared" si="103"/>
        <v>42797.577303240745</v>
      </c>
      <c r="T1339">
        <f t="shared" si="104"/>
        <v>2017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8275</v>
      </c>
      <c r="O1340" t="s">
        <v>8277</v>
      </c>
      <c r="P1340">
        <f t="shared" si="100"/>
        <v>3</v>
      </c>
      <c r="Q1340">
        <f t="shared" si="101"/>
        <v>66.069999999999993</v>
      </c>
      <c r="R1340" s="14">
        <f t="shared" si="102"/>
        <v>42188.803622685184</v>
      </c>
      <c r="S1340" s="14">
        <f t="shared" si="103"/>
        <v>42218.803622685184</v>
      </c>
      <c r="T1340">
        <f t="shared" si="104"/>
        <v>2015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8275</v>
      </c>
      <c r="O1341" t="s">
        <v>8277</v>
      </c>
      <c r="P1341">
        <f t="shared" si="100"/>
        <v>7</v>
      </c>
      <c r="Q1341">
        <f t="shared" si="101"/>
        <v>89.65</v>
      </c>
      <c r="R1341" s="14">
        <f t="shared" si="102"/>
        <v>41936.647164351853</v>
      </c>
      <c r="S1341" s="14">
        <f t="shared" si="103"/>
        <v>41981.688831018517</v>
      </c>
      <c r="T1341">
        <f t="shared" si="104"/>
        <v>2014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8275</v>
      </c>
      <c r="O1342" t="s">
        <v>8277</v>
      </c>
      <c r="P1342">
        <f t="shared" si="100"/>
        <v>0</v>
      </c>
      <c r="Q1342">
        <f t="shared" si="101"/>
        <v>0</v>
      </c>
      <c r="R1342" s="14">
        <f t="shared" si="102"/>
        <v>41836.595520833333</v>
      </c>
      <c r="S1342" s="14">
        <f t="shared" si="103"/>
        <v>41866.595520833333</v>
      </c>
      <c r="T1342">
        <f t="shared" si="104"/>
        <v>2014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8275</v>
      </c>
      <c r="O1343" t="s">
        <v>8277</v>
      </c>
      <c r="P1343">
        <f t="shared" si="100"/>
        <v>70</v>
      </c>
      <c r="Q1343">
        <f t="shared" si="101"/>
        <v>382.39</v>
      </c>
      <c r="R1343" s="14">
        <f t="shared" si="102"/>
        <v>42612.624039351853</v>
      </c>
      <c r="S1343" s="14">
        <f t="shared" si="103"/>
        <v>42644.624039351853</v>
      </c>
      <c r="T1343">
        <f t="shared" si="104"/>
        <v>2016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8275</v>
      </c>
      <c r="O1344" t="s">
        <v>8277</v>
      </c>
      <c r="P1344">
        <f t="shared" si="100"/>
        <v>0</v>
      </c>
      <c r="Q1344">
        <f t="shared" si="101"/>
        <v>100</v>
      </c>
      <c r="R1344" s="14">
        <f t="shared" si="102"/>
        <v>42172.816423611104</v>
      </c>
      <c r="S1344" s="14">
        <f t="shared" si="103"/>
        <v>42202.816423611104</v>
      </c>
      <c r="T1344">
        <f t="shared" si="104"/>
        <v>2015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8275</v>
      </c>
      <c r="O1345" t="s">
        <v>8277</v>
      </c>
      <c r="P1345">
        <f t="shared" si="100"/>
        <v>102</v>
      </c>
      <c r="Q1345">
        <f t="shared" si="101"/>
        <v>158.36000000000001</v>
      </c>
      <c r="R1345" s="14">
        <f t="shared" si="102"/>
        <v>42542.526423611111</v>
      </c>
      <c r="S1345" s="14">
        <f t="shared" si="103"/>
        <v>42601.165972222225</v>
      </c>
      <c r="T1345">
        <f t="shared" si="104"/>
        <v>2016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8278</v>
      </c>
      <c r="O1346" t="s">
        <v>8279</v>
      </c>
      <c r="P1346">
        <f t="shared" si="100"/>
        <v>378</v>
      </c>
      <c r="Q1346">
        <f t="shared" si="101"/>
        <v>40.76</v>
      </c>
      <c r="R1346" s="14">
        <f t="shared" si="102"/>
        <v>42522.789803240739</v>
      </c>
      <c r="S1346" s="14">
        <f t="shared" si="103"/>
        <v>42551.789803240739</v>
      </c>
      <c r="T1346">
        <f t="shared" si="104"/>
        <v>2016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8278</v>
      </c>
      <c r="O1347" t="s">
        <v>8279</v>
      </c>
      <c r="P1347">
        <f t="shared" ref="P1347:P1410" si="105">ROUND(E1347/D1347*100,0)</f>
        <v>125</v>
      </c>
      <c r="Q1347">
        <f t="shared" ref="Q1347:Q1410" si="106">IFERROR(ROUND(E1347/L1347,2),0)</f>
        <v>53.57</v>
      </c>
      <c r="R1347" s="14">
        <f t="shared" ref="R1347:R1410" si="107">(((J1347/60)/60)/24)+DATE(1970,1,1)</f>
        <v>41799.814340277779</v>
      </c>
      <c r="S1347" s="14">
        <f t="shared" ref="S1347:S1410" si="108">(((I1347/60)/60)/24)+DATE(1970,1,1)</f>
        <v>41834.814340277779</v>
      </c>
      <c r="T1347">
        <f t="shared" ref="T1347:T1410" si="109">YEAR(R1347)</f>
        <v>2014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8278</v>
      </c>
      <c r="O1348" t="s">
        <v>8279</v>
      </c>
      <c r="P1348">
        <f t="shared" si="105"/>
        <v>147</v>
      </c>
      <c r="Q1348">
        <f t="shared" si="106"/>
        <v>48.45</v>
      </c>
      <c r="R1348" s="14">
        <f t="shared" si="107"/>
        <v>41422.075821759259</v>
      </c>
      <c r="S1348" s="14">
        <f t="shared" si="108"/>
        <v>41452.075821759259</v>
      </c>
      <c r="T1348">
        <f t="shared" si="109"/>
        <v>2013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8278</v>
      </c>
      <c r="O1349" t="s">
        <v>8279</v>
      </c>
      <c r="P1349">
        <f t="shared" si="105"/>
        <v>102</v>
      </c>
      <c r="Q1349">
        <f t="shared" si="106"/>
        <v>82.42</v>
      </c>
      <c r="R1349" s="14">
        <f t="shared" si="107"/>
        <v>42040.638020833328</v>
      </c>
      <c r="S1349" s="14">
        <f t="shared" si="108"/>
        <v>42070.638020833328</v>
      </c>
      <c r="T1349">
        <f t="shared" si="109"/>
        <v>2015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8278</v>
      </c>
      <c r="O1350" t="s">
        <v>8279</v>
      </c>
      <c r="P1350">
        <f t="shared" si="105"/>
        <v>102</v>
      </c>
      <c r="Q1350">
        <f t="shared" si="106"/>
        <v>230.19</v>
      </c>
      <c r="R1350" s="14">
        <f t="shared" si="107"/>
        <v>41963.506168981476</v>
      </c>
      <c r="S1350" s="14">
        <f t="shared" si="108"/>
        <v>41991.506168981476</v>
      </c>
      <c r="T1350">
        <f t="shared" si="109"/>
        <v>2014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8278</v>
      </c>
      <c r="O1351" t="s">
        <v>8279</v>
      </c>
      <c r="P1351">
        <f t="shared" si="105"/>
        <v>204</v>
      </c>
      <c r="Q1351">
        <f t="shared" si="106"/>
        <v>59.36</v>
      </c>
      <c r="R1351" s="14">
        <f t="shared" si="107"/>
        <v>42317.33258101852</v>
      </c>
      <c r="S1351" s="14">
        <f t="shared" si="108"/>
        <v>42354.290972222225</v>
      </c>
      <c r="T1351">
        <f t="shared" si="109"/>
        <v>2015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8278</v>
      </c>
      <c r="O1352" t="s">
        <v>8279</v>
      </c>
      <c r="P1352">
        <f t="shared" si="105"/>
        <v>104</v>
      </c>
      <c r="Q1352">
        <f t="shared" si="106"/>
        <v>66.7</v>
      </c>
      <c r="R1352" s="14">
        <f t="shared" si="107"/>
        <v>42334.013124999998</v>
      </c>
      <c r="S1352" s="14">
        <f t="shared" si="108"/>
        <v>42364.013124999998</v>
      </c>
      <c r="T1352">
        <f t="shared" si="109"/>
        <v>2015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8278</v>
      </c>
      <c r="O1353" t="s">
        <v>8279</v>
      </c>
      <c r="P1353">
        <f t="shared" si="105"/>
        <v>101</v>
      </c>
      <c r="Q1353">
        <f t="shared" si="106"/>
        <v>168.78</v>
      </c>
      <c r="R1353" s="14">
        <f t="shared" si="107"/>
        <v>42382.74009259259</v>
      </c>
      <c r="S1353" s="14">
        <f t="shared" si="108"/>
        <v>42412.74009259259</v>
      </c>
      <c r="T1353">
        <f t="shared" si="109"/>
        <v>2016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8278</v>
      </c>
      <c r="O1354" t="s">
        <v>8279</v>
      </c>
      <c r="P1354">
        <f t="shared" si="105"/>
        <v>136</v>
      </c>
      <c r="Q1354">
        <f t="shared" si="106"/>
        <v>59.97</v>
      </c>
      <c r="R1354" s="14">
        <f t="shared" si="107"/>
        <v>42200.578310185185</v>
      </c>
      <c r="S1354" s="14">
        <f t="shared" si="108"/>
        <v>42252.165972222225</v>
      </c>
      <c r="T1354">
        <f t="shared" si="109"/>
        <v>2015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8278</v>
      </c>
      <c r="O1355" t="s">
        <v>8279</v>
      </c>
      <c r="P1355">
        <f t="shared" si="105"/>
        <v>134</v>
      </c>
      <c r="Q1355">
        <f t="shared" si="106"/>
        <v>31.81</v>
      </c>
      <c r="R1355" s="14">
        <f t="shared" si="107"/>
        <v>41309.11791666667</v>
      </c>
      <c r="S1355" s="14">
        <f t="shared" si="108"/>
        <v>41344</v>
      </c>
      <c r="T1355">
        <f t="shared" si="109"/>
        <v>2013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8278</v>
      </c>
      <c r="O1356" t="s">
        <v>8279</v>
      </c>
      <c r="P1356">
        <f t="shared" si="105"/>
        <v>130</v>
      </c>
      <c r="Q1356">
        <f t="shared" si="106"/>
        <v>24.42</v>
      </c>
      <c r="R1356" s="14">
        <f t="shared" si="107"/>
        <v>42502.807627314818</v>
      </c>
      <c r="S1356" s="14">
        <f t="shared" si="108"/>
        <v>42532.807627314818</v>
      </c>
      <c r="T1356">
        <f t="shared" si="109"/>
        <v>2016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8278</v>
      </c>
      <c r="O1357" t="s">
        <v>8279</v>
      </c>
      <c r="P1357">
        <f t="shared" si="105"/>
        <v>123</v>
      </c>
      <c r="Q1357">
        <f t="shared" si="106"/>
        <v>25.35</v>
      </c>
      <c r="R1357" s="14">
        <f t="shared" si="107"/>
        <v>41213.254687499997</v>
      </c>
      <c r="S1357" s="14">
        <f t="shared" si="108"/>
        <v>41243.416666666664</v>
      </c>
      <c r="T1357">
        <f t="shared" si="109"/>
        <v>2012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8278</v>
      </c>
      <c r="O1358" t="s">
        <v>8279</v>
      </c>
      <c r="P1358">
        <f t="shared" si="105"/>
        <v>183</v>
      </c>
      <c r="Q1358">
        <f t="shared" si="106"/>
        <v>71.44</v>
      </c>
      <c r="R1358" s="14">
        <f t="shared" si="107"/>
        <v>41430.038888888892</v>
      </c>
      <c r="S1358" s="14">
        <f t="shared" si="108"/>
        <v>41460.038888888892</v>
      </c>
      <c r="T1358">
        <f t="shared" si="109"/>
        <v>2013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8278</v>
      </c>
      <c r="O1359" t="s">
        <v>8279</v>
      </c>
      <c r="P1359">
        <f t="shared" si="105"/>
        <v>125</v>
      </c>
      <c r="Q1359">
        <f t="shared" si="106"/>
        <v>38.549999999999997</v>
      </c>
      <c r="R1359" s="14">
        <f t="shared" si="107"/>
        <v>41304.962233796294</v>
      </c>
      <c r="S1359" s="14">
        <f t="shared" si="108"/>
        <v>41334.249305555553</v>
      </c>
      <c r="T1359">
        <f t="shared" si="109"/>
        <v>2013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8278</v>
      </c>
      <c r="O1360" t="s">
        <v>8279</v>
      </c>
      <c r="P1360">
        <f t="shared" si="105"/>
        <v>112</v>
      </c>
      <c r="Q1360">
        <f t="shared" si="106"/>
        <v>68.37</v>
      </c>
      <c r="R1360" s="14">
        <f t="shared" si="107"/>
        <v>40689.570868055554</v>
      </c>
      <c r="S1360" s="14">
        <f t="shared" si="108"/>
        <v>40719.570868055554</v>
      </c>
      <c r="T1360">
        <f t="shared" si="109"/>
        <v>2011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8278</v>
      </c>
      <c r="O1361" t="s">
        <v>8279</v>
      </c>
      <c r="P1361">
        <f t="shared" si="105"/>
        <v>116</v>
      </c>
      <c r="Q1361">
        <f t="shared" si="106"/>
        <v>40.21</v>
      </c>
      <c r="R1361" s="14">
        <f t="shared" si="107"/>
        <v>40668.814699074072</v>
      </c>
      <c r="S1361" s="14">
        <f t="shared" si="108"/>
        <v>40730.814699074072</v>
      </c>
      <c r="T1361">
        <f t="shared" si="109"/>
        <v>2011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8278</v>
      </c>
      <c r="O1362" t="s">
        <v>8279</v>
      </c>
      <c r="P1362">
        <f t="shared" si="105"/>
        <v>173</v>
      </c>
      <c r="Q1362">
        <f t="shared" si="106"/>
        <v>32.07</v>
      </c>
      <c r="R1362" s="14">
        <f t="shared" si="107"/>
        <v>41095.900694444441</v>
      </c>
      <c r="S1362" s="14">
        <f t="shared" si="108"/>
        <v>41123.900694444441</v>
      </c>
      <c r="T1362">
        <f t="shared" si="109"/>
        <v>2012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8278</v>
      </c>
      <c r="O1363" t="s">
        <v>8279</v>
      </c>
      <c r="P1363">
        <f t="shared" si="105"/>
        <v>126</v>
      </c>
      <c r="Q1363">
        <f t="shared" si="106"/>
        <v>28.63</v>
      </c>
      <c r="R1363" s="14">
        <f t="shared" si="107"/>
        <v>41781.717268518521</v>
      </c>
      <c r="S1363" s="14">
        <f t="shared" si="108"/>
        <v>41811.717268518521</v>
      </c>
      <c r="T1363">
        <f t="shared" si="109"/>
        <v>2014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8278</v>
      </c>
      <c r="O1364" t="s">
        <v>8279</v>
      </c>
      <c r="P1364">
        <f t="shared" si="105"/>
        <v>109</v>
      </c>
      <c r="Q1364">
        <f t="shared" si="106"/>
        <v>43.64</v>
      </c>
      <c r="R1364" s="14">
        <f t="shared" si="107"/>
        <v>41464.934386574074</v>
      </c>
      <c r="S1364" s="14">
        <f t="shared" si="108"/>
        <v>41524.934386574074</v>
      </c>
      <c r="T1364">
        <f t="shared" si="109"/>
        <v>2013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8278</v>
      </c>
      <c r="O1365" t="s">
        <v>8279</v>
      </c>
      <c r="P1365">
        <f t="shared" si="105"/>
        <v>100</v>
      </c>
      <c r="Q1365">
        <f t="shared" si="106"/>
        <v>40</v>
      </c>
      <c r="R1365" s="14">
        <f t="shared" si="107"/>
        <v>42396.8440625</v>
      </c>
      <c r="S1365" s="14">
        <f t="shared" si="108"/>
        <v>42415.332638888889</v>
      </c>
      <c r="T1365">
        <f t="shared" si="109"/>
        <v>2016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8281</v>
      </c>
      <c r="O1366" t="s">
        <v>8282</v>
      </c>
      <c r="P1366">
        <f t="shared" si="105"/>
        <v>119</v>
      </c>
      <c r="Q1366">
        <f t="shared" si="106"/>
        <v>346.04</v>
      </c>
      <c r="R1366" s="14">
        <f t="shared" si="107"/>
        <v>41951.695671296293</v>
      </c>
      <c r="S1366" s="14">
        <f t="shared" si="108"/>
        <v>42011.6956712963</v>
      </c>
      <c r="T1366">
        <f t="shared" si="109"/>
        <v>2014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8281</v>
      </c>
      <c r="O1367" t="s">
        <v>8282</v>
      </c>
      <c r="P1367">
        <f t="shared" si="105"/>
        <v>100</v>
      </c>
      <c r="Q1367">
        <f t="shared" si="106"/>
        <v>81.739999999999995</v>
      </c>
      <c r="R1367" s="14">
        <f t="shared" si="107"/>
        <v>42049.733240740738</v>
      </c>
      <c r="S1367" s="14">
        <f t="shared" si="108"/>
        <v>42079.691574074073</v>
      </c>
      <c r="T1367">
        <f t="shared" si="109"/>
        <v>2015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8281</v>
      </c>
      <c r="O1368" t="s">
        <v>8282</v>
      </c>
      <c r="P1368">
        <f t="shared" si="105"/>
        <v>126</v>
      </c>
      <c r="Q1368">
        <f t="shared" si="106"/>
        <v>64.540000000000006</v>
      </c>
      <c r="R1368" s="14">
        <f t="shared" si="107"/>
        <v>41924.996099537035</v>
      </c>
      <c r="S1368" s="14">
        <f t="shared" si="108"/>
        <v>41970.037766203706</v>
      </c>
      <c r="T1368">
        <f t="shared" si="109"/>
        <v>2014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8281</v>
      </c>
      <c r="O1369" t="s">
        <v>8282</v>
      </c>
      <c r="P1369">
        <f t="shared" si="105"/>
        <v>114</v>
      </c>
      <c r="Q1369">
        <f t="shared" si="106"/>
        <v>63.48</v>
      </c>
      <c r="R1369" s="14">
        <f t="shared" si="107"/>
        <v>42292.002893518518</v>
      </c>
      <c r="S1369" s="14">
        <f t="shared" si="108"/>
        <v>42322.044560185182</v>
      </c>
      <c r="T1369">
        <f t="shared" si="109"/>
        <v>2015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8281</v>
      </c>
      <c r="O1370" t="s">
        <v>8282</v>
      </c>
      <c r="P1370">
        <f t="shared" si="105"/>
        <v>111</v>
      </c>
      <c r="Q1370">
        <f t="shared" si="106"/>
        <v>63.62</v>
      </c>
      <c r="R1370" s="14">
        <f t="shared" si="107"/>
        <v>42146.190902777773</v>
      </c>
      <c r="S1370" s="14">
        <f t="shared" si="108"/>
        <v>42170.190902777773</v>
      </c>
      <c r="T1370">
        <f t="shared" si="109"/>
        <v>2015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8281</v>
      </c>
      <c r="O1371" t="s">
        <v>8282</v>
      </c>
      <c r="P1371">
        <f t="shared" si="105"/>
        <v>105</v>
      </c>
      <c r="Q1371">
        <f t="shared" si="106"/>
        <v>83.97</v>
      </c>
      <c r="R1371" s="14">
        <f t="shared" si="107"/>
        <v>41710.594282407408</v>
      </c>
      <c r="S1371" s="14">
        <f t="shared" si="108"/>
        <v>41740.594282407408</v>
      </c>
      <c r="T1371">
        <f t="shared" si="109"/>
        <v>2014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8281</v>
      </c>
      <c r="O1372" t="s">
        <v>8282</v>
      </c>
      <c r="P1372">
        <f t="shared" si="105"/>
        <v>104</v>
      </c>
      <c r="Q1372">
        <f t="shared" si="106"/>
        <v>77.75</v>
      </c>
      <c r="R1372" s="14">
        <f t="shared" si="107"/>
        <v>41548.00335648148</v>
      </c>
      <c r="S1372" s="14">
        <f t="shared" si="108"/>
        <v>41563.00335648148</v>
      </c>
      <c r="T1372">
        <f t="shared" si="109"/>
        <v>2013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8281</v>
      </c>
      <c r="O1373" t="s">
        <v>8282</v>
      </c>
      <c r="P1373">
        <f t="shared" si="105"/>
        <v>107</v>
      </c>
      <c r="Q1373">
        <f t="shared" si="106"/>
        <v>107.07</v>
      </c>
      <c r="R1373" s="14">
        <f t="shared" si="107"/>
        <v>42101.758587962962</v>
      </c>
      <c r="S1373" s="14">
        <f t="shared" si="108"/>
        <v>42131.758587962962</v>
      </c>
      <c r="T1373">
        <f t="shared" si="109"/>
        <v>2015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8281</v>
      </c>
      <c r="O1374" t="s">
        <v>8282</v>
      </c>
      <c r="P1374">
        <f t="shared" si="105"/>
        <v>124</v>
      </c>
      <c r="Q1374">
        <f t="shared" si="106"/>
        <v>38.75</v>
      </c>
      <c r="R1374" s="14">
        <f t="shared" si="107"/>
        <v>41072.739953703705</v>
      </c>
      <c r="S1374" s="14">
        <f t="shared" si="108"/>
        <v>41102.739953703705</v>
      </c>
      <c r="T1374">
        <f t="shared" si="109"/>
        <v>2012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8281</v>
      </c>
      <c r="O1375" t="s">
        <v>8282</v>
      </c>
      <c r="P1375">
        <f t="shared" si="105"/>
        <v>105</v>
      </c>
      <c r="Q1375">
        <f t="shared" si="106"/>
        <v>201.94</v>
      </c>
      <c r="R1375" s="14">
        <f t="shared" si="107"/>
        <v>42704.95177083333</v>
      </c>
      <c r="S1375" s="14">
        <f t="shared" si="108"/>
        <v>42734.95177083333</v>
      </c>
      <c r="T1375">
        <f t="shared" si="109"/>
        <v>2016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8281</v>
      </c>
      <c r="O1376" t="s">
        <v>8282</v>
      </c>
      <c r="P1376">
        <f t="shared" si="105"/>
        <v>189</v>
      </c>
      <c r="Q1376">
        <f t="shared" si="106"/>
        <v>43.06</v>
      </c>
      <c r="R1376" s="14">
        <f t="shared" si="107"/>
        <v>42424.161898148144</v>
      </c>
      <c r="S1376" s="14">
        <f t="shared" si="108"/>
        <v>42454.12023148148</v>
      </c>
      <c r="T1376">
        <f t="shared" si="109"/>
        <v>2016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8281</v>
      </c>
      <c r="O1377" t="s">
        <v>8282</v>
      </c>
      <c r="P1377">
        <f t="shared" si="105"/>
        <v>171</v>
      </c>
      <c r="Q1377">
        <f t="shared" si="106"/>
        <v>62.87</v>
      </c>
      <c r="R1377" s="14">
        <f t="shared" si="107"/>
        <v>42720.066192129627</v>
      </c>
      <c r="S1377" s="14">
        <f t="shared" si="108"/>
        <v>42750.066192129627</v>
      </c>
      <c r="T1377">
        <f t="shared" si="109"/>
        <v>2016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8281</v>
      </c>
      <c r="O1378" t="s">
        <v>8282</v>
      </c>
      <c r="P1378">
        <f t="shared" si="105"/>
        <v>252</v>
      </c>
      <c r="Q1378">
        <f t="shared" si="106"/>
        <v>55.61</v>
      </c>
      <c r="R1378" s="14">
        <f t="shared" si="107"/>
        <v>42677.669050925921</v>
      </c>
      <c r="S1378" s="14">
        <f t="shared" si="108"/>
        <v>42707.710717592592</v>
      </c>
      <c r="T1378">
        <f t="shared" si="109"/>
        <v>2016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8281</v>
      </c>
      <c r="O1379" t="s">
        <v>8282</v>
      </c>
      <c r="P1379">
        <f t="shared" si="105"/>
        <v>116</v>
      </c>
      <c r="Q1379">
        <f t="shared" si="106"/>
        <v>48.71</v>
      </c>
      <c r="R1379" s="14">
        <f t="shared" si="107"/>
        <v>42747.219560185185</v>
      </c>
      <c r="S1379" s="14">
        <f t="shared" si="108"/>
        <v>42769.174305555556</v>
      </c>
      <c r="T1379">
        <f t="shared" si="109"/>
        <v>2017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8281</v>
      </c>
      <c r="O1380" t="s">
        <v>8282</v>
      </c>
      <c r="P1380">
        <f t="shared" si="105"/>
        <v>203</v>
      </c>
      <c r="Q1380">
        <f t="shared" si="106"/>
        <v>30.58</v>
      </c>
      <c r="R1380" s="14">
        <f t="shared" si="107"/>
        <v>42568.759374999994</v>
      </c>
      <c r="S1380" s="14">
        <f t="shared" si="108"/>
        <v>42583.759374999994</v>
      </c>
      <c r="T1380">
        <f t="shared" si="109"/>
        <v>2016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8281</v>
      </c>
      <c r="O1381" t="s">
        <v>8282</v>
      </c>
      <c r="P1381">
        <f t="shared" si="105"/>
        <v>112</v>
      </c>
      <c r="Q1381">
        <f t="shared" si="106"/>
        <v>73.91</v>
      </c>
      <c r="R1381" s="14">
        <f t="shared" si="107"/>
        <v>42130.491620370376</v>
      </c>
      <c r="S1381" s="14">
        <f t="shared" si="108"/>
        <v>42160.491620370376</v>
      </c>
      <c r="T1381">
        <f t="shared" si="109"/>
        <v>2015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8281</v>
      </c>
      <c r="O1382" t="s">
        <v>8282</v>
      </c>
      <c r="P1382">
        <f t="shared" si="105"/>
        <v>424</v>
      </c>
      <c r="Q1382">
        <f t="shared" si="106"/>
        <v>21.2</v>
      </c>
      <c r="R1382" s="14">
        <f t="shared" si="107"/>
        <v>42141.762800925921</v>
      </c>
      <c r="S1382" s="14">
        <f t="shared" si="108"/>
        <v>42164.083333333328</v>
      </c>
      <c r="T1382">
        <f t="shared" si="109"/>
        <v>2015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8281</v>
      </c>
      <c r="O1383" t="s">
        <v>8282</v>
      </c>
      <c r="P1383">
        <f t="shared" si="105"/>
        <v>107</v>
      </c>
      <c r="Q1383">
        <f t="shared" si="106"/>
        <v>73.36</v>
      </c>
      <c r="R1383" s="14">
        <f t="shared" si="107"/>
        <v>42703.214409722219</v>
      </c>
      <c r="S1383" s="14">
        <f t="shared" si="108"/>
        <v>42733.214409722219</v>
      </c>
      <c r="T1383">
        <f t="shared" si="109"/>
        <v>2016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8281</v>
      </c>
      <c r="O1384" t="s">
        <v>8282</v>
      </c>
      <c r="P1384">
        <f t="shared" si="105"/>
        <v>104</v>
      </c>
      <c r="Q1384">
        <f t="shared" si="106"/>
        <v>56.41</v>
      </c>
      <c r="R1384" s="14">
        <f t="shared" si="107"/>
        <v>41370.800185185188</v>
      </c>
      <c r="S1384" s="14">
        <f t="shared" si="108"/>
        <v>41400.800185185188</v>
      </c>
      <c r="T1384">
        <f t="shared" si="109"/>
        <v>2013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8281</v>
      </c>
      <c r="O1385" t="s">
        <v>8282</v>
      </c>
      <c r="P1385">
        <f t="shared" si="105"/>
        <v>212</v>
      </c>
      <c r="Q1385">
        <f t="shared" si="106"/>
        <v>50.25</v>
      </c>
      <c r="R1385" s="14">
        <f t="shared" si="107"/>
        <v>42707.074976851851</v>
      </c>
      <c r="S1385" s="14">
        <f t="shared" si="108"/>
        <v>42727.074976851851</v>
      </c>
      <c r="T1385">
        <f t="shared" si="109"/>
        <v>2016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8281</v>
      </c>
      <c r="O1386" t="s">
        <v>8282</v>
      </c>
      <c r="P1386">
        <f t="shared" si="105"/>
        <v>124</v>
      </c>
      <c r="Q1386">
        <f t="shared" si="106"/>
        <v>68.94</v>
      </c>
      <c r="R1386" s="14">
        <f t="shared" si="107"/>
        <v>42160.735208333332</v>
      </c>
      <c r="S1386" s="14">
        <f t="shared" si="108"/>
        <v>42190.735208333332</v>
      </c>
      <c r="T1386">
        <f t="shared" si="109"/>
        <v>2015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8281</v>
      </c>
      <c r="O1387" t="s">
        <v>8282</v>
      </c>
      <c r="P1387">
        <f t="shared" si="105"/>
        <v>110</v>
      </c>
      <c r="Q1387">
        <f t="shared" si="106"/>
        <v>65.91</v>
      </c>
      <c r="R1387" s="14">
        <f t="shared" si="107"/>
        <v>42433.688900462963</v>
      </c>
      <c r="S1387" s="14">
        <f t="shared" si="108"/>
        <v>42489.507638888885</v>
      </c>
      <c r="T1387">
        <f t="shared" si="109"/>
        <v>2016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8281</v>
      </c>
      <c r="O1388" t="s">
        <v>8282</v>
      </c>
      <c r="P1388">
        <f t="shared" si="105"/>
        <v>219</v>
      </c>
      <c r="Q1388">
        <f t="shared" si="106"/>
        <v>62.5</v>
      </c>
      <c r="R1388" s="14">
        <f t="shared" si="107"/>
        <v>42184.646863425922</v>
      </c>
      <c r="S1388" s="14">
        <f t="shared" si="108"/>
        <v>42214.646863425922</v>
      </c>
      <c r="T1388">
        <f t="shared" si="109"/>
        <v>2015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8281</v>
      </c>
      <c r="O1389" t="s">
        <v>8282</v>
      </c>
      <c r="P1389">
        <f t="shared" si="105"/>
        <v>137</v>
      </c>
      <c r="Q1389">
        <f t="shared" si="106"/>
        <v>70.06</v>
      </c>
      <c r="R1389" s="14">
        <f t="shared" si="107"/>
        <v>42126.92123842593</v>
      </c>
      <c r="S1389" s="14">
        <f t="shared" si="108"/>
        <v>42158.1875</v>
      </c>
      <c r="T1389">
        <f t="shared" si="109"/>
        <v>2015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8281</v>
      </c>
      <c r="O1390" t="s">
        <v>8282</v>
      </c>
      <c r="P1390">
        <f t="shared" si="105"/>
        <v>135</v>
      </c>
      <c r="Q1390">
        <f t="shared" si="106"/>
        <v>60.18</v>
      </c>
      <c r="R1390" s="14">
        <f t="shared" si="107"/>
        <v>42634.614780092597</v>
      </c>
      <c r="S1390" s="14">
        <f t="shared" si="108"/>
        <v>42660.676388888889</v>
      </c>
      <c r="T1390">
        <f t="shared" si="109"/>
        <v>2016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8281</v>
      </c>
      <c r="O1391" t="s">
        <v>8282</v>
      </c>
      <c r="P1391">
        <f t="shared" si="105"/>
        <v>145</v>
      </c>
      <c r="Q1391">
        <f t="shared" si="106"/>
        <v>21.38</v>
      </c>
      <c r="R1391" s="14">
        <f t="shared" si="107"/>
        <v>42565.480983796297</v>
      </c>
      <c r="S1391" s="14">
        <f t="shared" si="108"/>
        <v>42595.480983796297</v>
      </c>
      <c r="T1391">
        <f t="shared" si="109"/>
        <v>2016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8281</v>
      </c>
      <c r="O1392" t="s">
        <v>8282</v>
      </c>
      <c r="P1392">
        <f t="shared" si="105"/>
        <v>109</v>
      </c>
      <c r="Q1392">
        <f t="shared" si="106"/>
        <v>160.79</v>
      </c>
      <c r="R1392" s="14">
        <f t="shared" si="107"/>
        <v>42087.803310185183</v>
      </c>
      <c r="S1392" s="14">
        <f t="shared" si="108"/>
        <v>42121.716666666667</v>
      </c>
      <c r="T1392">
        <f t="shared" si="109"/>
        <v>2015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8281</v>
      </c>
      <c r="O1393" t="s">
        <v>8282</v>
      </c>
      <c r="P1393">
        <f t="shared" si="105"/>
        <v>110</v>
      </c>
      <c r="Q1393">
        <f t="shared" si="106"/>
        <v>42.38</v>
      </c>
      <c r="R1393" s="14">
        <f t="shared" si="107"/>
        <v>42193.650671296295</v>
      </c>
      <c r="S1393" s="14">
        <f t="shared" si="108"/>
        <v>42238.207638888889</v>
      </c>
      <c r="T1393">
        <f t="shared" si="109"/>
        <v>2015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8281</v>
      </c>
      <c r="O1394" t="s">
        <v>8282</v>
      </c>
      <c r="P1394">
        <f t="shared" si="105"/>
        <v>114</v>
      </c>
      <c r="Q1394">
        <f t="shared" si="106"/>
        <v>27.32</v>
      </c>
      <c r="R1394" s="14">
        <f t="shared" si="107"/>
        <v>42401.154930555553</v>
      </c>
      <c r="S1394" s="14">
        <f t="shared" si="108"/>
        <v>42432.154930555553</v>
      </c>
      <c r="T1394">
        <f t="shared" si="109"/>
        <v>2016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8281</v>
      </c>
      <c r="O1395" t="s">
        <v>8282</v>
      </c>
      <c r="P1395">
        <f t="shared" si="105"/>
        <v>102</v>
      </c>
      <c r="Q1395">
        <f t="shared" si="106"/>
        <v>196.83</v>
      </c>
      <c r="R1395" s="14">
        <f t="shared" si="107"/>
        <v>42553.681979166664</v>
      </c>
      <c r="S1395" s="14">
        <f t="shared" si="108"/>
        <v>42583.681979166664</v>
      </c>
      <c r="T1395">
        <f t="shared" si="109"/>
        <v>2016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8281</v>
      </c>
      <c r="O1396" t="s">
        <v>8282</v>
      </c>
      <c r="P1396">
        <f t="shared" si="105"/>
        <v>122</v>
      </c>
      <c r="Q1396">
        <f t="shared" si="106"/>
        <v>53.88</v>
      </c>
      <c r="R1396" s="14">
        <f t="shared" si="107"/>
        <v>42752.144976851851</v>
      </c>
      <c r="S1396" s="14">
        <f t="shared" si="108"/>
        <v>42795.125</v>
      </c>
      <c r="T1396">
        <f t="shared" si="109"/>
        <v>2017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8281</v>
      </c>
      <c r="O1397" t="s">
        <v>8282</v>
      </c>
      <c r="P1397">
        <f t="shared" si="105"/>
        <v>112</v>
      </c>
      <c r="Q1397">
        <f t="shared" si="106"/>
        <v>47.76</v>
      </c>
      <c r="R1397" s="14">
        <f t="shared" si="107"/>
        <v>42719.90834490741</v>
      </c>
      <c r="S1397" s="14">
        <f t="shared" si="108"/>
        <v>42749.90834490741</v>
      </c>
      <c r="T1397">
        <f t="shared" si="109"/>
        <v>2016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8281</v>
      </c>
      <c r="O1398" t="s">
        <v>8282</v>
      </c>
      <c r="P1398">
        <f t="shared" si="105"/>
        <v>107</v>
      </c>
      <c r="Q1398">
        <f t="shared" si="106"/>
        <v>88.19</v>
      </c>
      <c r="R1398" s="14">
        <f t="shared" si="107"/>
        <v>42018.99863425926</v>
      </c>
      <c r="S1398" s="14">
        <f t="shared" si="108"/>
        <v>42048.99863425926</v>
      </c>
      <c r="T1398">
        <f t="shared" si="109"/>
        <v>2015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8281</v>
      </c>
      <c r="O1399" t="s">
        <v>8282</v>
      </c>
      <c r="P1399">
        <f t="shared" si="105"/>
        <v>114</v>
      </c>
      <c r="Q1399">
        <f t="shared" si="106"/>
        <v>72.06</v>
      </c>
      <c r="R1399" s="14">
        <f t="shared" si="107"/>
        <v>42640.917939814812</v>
      </c>
      <c r="S1399" s="14">
        <f t="shared" si="108"/>
        <v>42670.888194444444</v>
      </c>
      <c r="T1399">
        <f t="shared" si="109"/>
        <v>2016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8281</v>
      </c>
      <c r="O1400" t="s">
        <v>8282</v>
      </c>
      <c r="P1400">
        <f t="shared" si="105"/>
        <v>110</v>
      </c>
      <c r="Q1400">
        <f t="shared" si="106"/>
        <v>74.25</v>
      </c>
      <c r="R1400" s="14">
        <f t="shared" si="107"/>
        <v>42526.874236111107</v>
      </c>
      <c r="S1400" s="14">
        <f t="shared" si="108"/>
        <v>42556.874236111107</v>
      </c>
      <c r="T1400">
        <f t="shared" si="109"/>
        <v>2016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8281</v>
      </c>
      <c r="O1401" t="s">
        <v>8282</v>
      </c>
      <c r="P1401">
        <f t="shared" si="105"/>
        <v>126</v>
      </c>
      <c r="Q1401">
        <f t="shared" si="106"/>
        <v>61.7</v>
      </c>
      <c r="R1401" s="14">
        <f t="shared" si="107"/>
        <v>41889.004317129627</v>
      </c>
      <c r="S1401" s="14">
        <f t="shared" si="108"/>
        <v>41919.004317129627</v>
      </c>
      <c r="T1401">
        <f t="shared" si="109"/>
        <v>2014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8281</v>
      </c>
      <c r="O1402" t="s">
        <v>8282</v>
      </c>
      <c r="P1402">
        <f t="shared" si="105"/>
        <v>167</v>
      </c>
      <c r="Q1402">
        <f t="shared" si="106"/>
        <v>17.239999999999998</v>
      </c>
      <c r="R1402" s="14">
        <f t="shared" si="107"/>
        <v>42498.341122685189</v>
      </c>
      <c r="S1402" s="14">
        <f t="shared" si="108"/>
        <v>42533.229166666672</v>
      </c>
      <c r="T1402">
        <f t="shared" si="109"/>
        <v>2016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8281</v>
      </c>
      <c r="O1403" t="s">
        <v>8282</v>
      </c>
      <c r="P1403">
        <f t="shared" si="105"/>
        <v>497</v>
      </c>
      <c r="Q1403">
        <f t="shared" si="106"/>
        <v>51.72</v>
      </c>
      <c r="R1403" s="14">
        <f t="shared" si="107"/>
        <v>41399.99622685185</v>
      </c>
      <c r="S1403" s="14">
        <f t="shared" si="108"/>
        <v>41420.99622685185</v>
      </c>
      <c r="T1403">
        <f t="shared" si="109"/>
        <v>2013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8281</v>
      </c>
      <c r="O1404" t="s">
        <v>8282</v>
      </c>
      <c r="P1404">
        <f t="shared" si="105"/>
        <v>109</v>
      </c>
      <c r="Q1404">
        <f t="shared" si="106"/>
        <v>24.15</v>
      </c>
      <c r="R1404" s="14">
        <f t="shared" si="107"/>
        <v>42065.053368055553</v>
      </c>
      <c r="S1404" s="14">
        <f t="shared" si="108"/>
        <v>42125.011701388896</v>
      </c>
      <c r="T1404">
        <f t="shared" si="109"/>
        <v>2015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8281</v>
      </c>
      <c r="O1405" t="s">
        <v>8282</v>
      </c>
      <c r="P1405">
        <f t="shared" si="105"/>
        <v>103</v>
      </c>
      <c r="Q1405">
        <f t="shared" si="106"/>
        <v>62.17</v>
      </c>
      <c r="R1405" s="14">
        <f t="shared" si="107"/>
        <v>41451.062905092593</v>
      </c>
      <c r="S1405" s="14">
        <f t="shared" si="108"/>
        <v>41481.062905092593</v>
      </c>
      <c r="T1405">
        <f t="shared" si="109"/>
        <v>2013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8278</v>
      </c>
      <c r="O1406" t="s">
        <v>8297</v>
      </c>
      <c r="P1406">
        <f t="shared" si="105"/>
        <v>2</v>
      </c>
      <c r="Q1406">
        <f t="shared" si="106"/>
        <v>48.2</v>
      </c>
      <c r="R1406" s="14">
        <f t="shared" si="107"/>
        <v>42032.510243055556</v>
      </c>
      <c r="S1406" s="14">
        <f t="shared" si="108"/>
        <v>42057.510243055556</v>
      </c>
      <c r="T1406">
        <f t="shared" si="109"/>
        <v>2015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8278</v>
      </c>
      <c r="O1407" t="s">
        <v>8297</v>
      </c>
      <c r="P1407">
        <f t="shared" si="105"/>
        <v>0</v>
      </c>
      <c r="Q1407">
        <f t="shared" si="106"/>
        <v>6.18</v>
      </c>
      <c r="R1407" s="14">
        <f t="shared" si="107"/>
        <v>41941.680567129632</v>
      </c>
      <c r="S1407" s="14">
        <f t="shared" si="108"/>
        <v>41971.722233796296</v>
      </c>
      <c r="T1407">
        <f t="shared" si="109"/>
        <v>2014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8278</v>
      </c>
      <c r="O1408" t="s">
        <v>8297</v>
      </c>
      <c r="P1408">
        <f t="shared" si="105"/>
        <v>0</v>
      </c>
      <c r="Q1408">
        <f t="shared" si="106"/>
        <v>5</v>
      </c>
      <c r="R1408" s="14">
        <f t="shared" si="107"/>
        <v>42297.432951388888</v>
      </c>
      <c r="S1408" s="14">
        <f t="shared" si="108"/>
        <v>42350.416666666672</v>
      </c>
      <c r="T1408">
        <f t="shared" si="109"/>
        <v>2015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8278</v>
      </c>
      <c r="O1409" t="s">
        <v>8297</v>
      </c>
      <c r="P1409">
        <f t="shared" si="105"/>
        <v>1</v>
      </c>
      <c r="Q1409">
        <f t="shared" si="106"/>
        <v>7.5</v>
      </c>
      <c r="R1409" s="14">
        <f t="shared" si="107"/>
        <v>41838.536782407406</v>
      </c>
      <c r="S1409" s="14">
        <f t="shared" si="108"/>
        <v>41863.536782407406</v>
      </c>
      <c r="T1409">
        <f t="shared" si="109"/>
        <v>2014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8278</v>
      </c>
      <c r="O1410" t="s">
        <v>8297</v>
      </c>
      <c r="P1410">
        <f t="shared" si="105"/>
        <v>7</v>
      </c>
      <c r="Q1410">
        <f t="shared" si="106"/>
        <v>12</v>
      </c>
      <c r="R1410" s="14">
        <f t="shared" si="107"/>
        <v>42291.872175925921</v>
      </c>
      <c r="S1410" s="14">
        <f t="shared" si="108"/>
        <v>42321.913842592592</v>
      </c>
      <c r="T1410">
        <f t="shared" si="109"/>
        <v>2015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8278</v>
      </c>
      <c r="O1411" t="s">
        <v>8297</v>
      </c>
      <c r="P1411">
        <f t="shared" ref="P1411:P1474" si="110">ROUND(E1411/D1411*100,0)</f>
        <v>0</v>
      </c>
      <c r="Q1411">
        <f t="shared" ref="Q1411:Q1474" si="111">IFERROR(ROUND(E1411/L1411,2),0)</f>
        <v>0</v>
      </c>
      <c r="R1411" s="14">
        <f t="shared" ref="R1411:R1474" si="112">(((J1411/60)/60)/24)+DATE(1970,1,1)</f>
        <v>41945.133506944447</v>
      </c>
      <c r="S1411" s="14">
        <f t="shared" ref="S1411:S1474" si="113">(((I1411/60)/60)/24)+DATE(1970,1,1)</f>
        <v>42005.175173611111</v>
      </c>
      <c r="T1411">
        <f t="shared" ref="T1411:T1474" si="114">YEAR(R1411)</f>
        <v>2014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8278</v>
      </c>
      <c r="O1412" t="s">
        <v>8297</v>
      </c>
      <c r="P1412">
        <f t="shared" si="110"/>
        <v>0</v>
      </c>
      <c r="Q1412">
        <f t="shared" si="111"/>
        <v>1</v>
      </c>
      <c r="R1412" s="14">
        <f t="shared" si="112"/>
        <v>42479.318518518514</v>
      </c>
      <c r="S1412" s="14">
        <f t="shared" si="113"/>
        <v>42524.318518518514</v>
      </c>
      <c r="T1412">
        <f t="shared" si="114"/>
        <v>2016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8278</v>
      </c>
      <c r="O1413" t="s">
        <v>8297</v>
      </c>
      <c r="P1413">
        <f t="shared" si="110"/>
        <v>0</v>
      </c>
      <c r="Q1413">
        <f t="shared" si="111"/>
        <v>2.33</v>
      </c>
      <c r="R1413" s="14">
        <f t="shared" si="112"/>
        <v>42013.059027777781</v>
      </c>
      <c r="S1413" s="14">
        <f t="shared" si="113"/>
        <v>42041.059027777781</v>
      </c>
      <c r="T1413">
        <f t="shared" si="114"/>
        <v>2015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8278</v>
      </c>
      <c r="O1414" t="s">
        <v>8297</v>
      </c>
      <c r="P1414">
        <f t="shared" si="110"/>
        <v>5</v>
      </c>
      <c r="Q1414">
        <f t="shared" si="111"/>
        <v>24.62</v>
      </c>
      <c r="R1414" s="14">
        <f t="shared" si="112"/>
        <v>41947.063645833332</v>
      </c>
      <c r="S1414" s="14">
        <f t="shared" si="113"/>
        <v>41977.063645833332</v>
      </c>
      <c r="T1414">
        <f t="shared" si="114"/>
        <v>2014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8278</v>
      </c>
      <c r="O1415" t="s">
        <v>8297</v>
      </c>
      <c r="P1415">
        <f t="shared" si="110"/>
        <v>5</v>
      </c>
      <c r="Q1415">
        <f t="shared" si="111"/>
        <v>100</v>
      </c>
      <c r="R1415" s="14">
        <f t="shared" si="112"/>
        <v>42360.437152777777</v>
      </c>
      <c r="S1415" s="14">
        <f t="shared" si="113"/>
        <v>42420.437152777777</v>
      </c>
      <c r="T1415">
        <f t="shared" si="114"/>
        <v>2015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8278</v>
      </c>
      <c r="O1416" t="s">
        <v>8297</v>
      </c>
      <c r="P1416">
        <f t="shared" si="110"/>
        <v>0</v>
      </c>
      <c r="Q1416">
        <f t="shared" si="111"/>
        <v>1</v>
      </c>
      <c r="R1416" s="14">
        <f t="shared" si="112"/>
        <v>42708.25309027778</v>
      </c>
      <c r="S1416" s="14">
        <f t="shared" si="113"/>
        <v>42738.25309027778</v>
      </c>
      <c r="T1416">
        <f t="shared" si="114"/>
        <v>2016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8278</v>
      </c>
      <c r="O1417" t="s">
        <v>8297</v>
      </c>
      <c r="P1417">
        <f t="shared" si="110"/>
        <v>18</v>
      </c>
      <c r="Q1417">
        <f t="shared" si="111"/>
        <v>88.89</v>
      </c>
      <c r="R1417" s="14">
        <f t="shared" si="112"/>
        <v>42192.675821759258</v>
      </c>
      <c r="S1417" s="14">
        <f t="shared" si="113"/>
        <v>42232.675821759258</v>
      </c>
      <c r="T1417">
        <f t="shared" si="114"/>
        <v>2015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8278</v>
      </c>
      <c r="O1418" t="s">
        <v>8297</v>
      </c>
      <c r="P1418">
        <f t="shared" si="110"/>
        <v>0</v>
      </c>
      <c r="Q1418">
        <f t="shared" si="111"/>
        <v>0</v>
      </c>
      <c r="R1418" s="14">
        <f t="shared" si="112"/>
        <v>42299.926145833335</v>
      </c>
      <c r="S1418" s="14">
        <f t="shared" si="113"/>
        <v>42329.967812499999</v>
      </c>
      <c r="T1418">
        <f t="shared" si="114"/>
        <v>2015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8278</v>
      </c>
      <c r="O1419" t="s">
        <v>8297</v>
      </c>
      <c r="P1419">
        <f t="shared" si="110"/>
        <v>1</v>
      </c>
      <c r="Q1419">
        <f t="shared" si="111"/>
        <v>27.5</v>
      </c>
      <c r="R1419" s="14">
        <f t="shared" si="112"/>
        <v>42232.15016203704</v>
      </c>
      <c r="S1419" s="14">
        <f t="shared" si="113"/>
        <v>42262.465972222228</v>
      </c>
      <c r="T1419">
        <f t="shared" si="114"/>
        <v>2015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8278</v>
      </c>
      <c r="O1420" t="s">
        <v>8297</v>
      </c>
      <c r="P1420">
        <f t="shared" si="110"/>
        <v>0</v>
      </c>
      <c r="Q1420">
        <f t="shared" si="111"/>
        <v>6</v>
      </c>
      <c r="R1420" s="14">
        <f t="shared" si="112"/>
        <v>42395.456412037034</v>
      </c>
      <c r="S1420" s="14">
        <f t="shared" si="113"/>
        <v>42425.456412037034</v>
      </c>
      <c r="T1420">
        <f t="shared" si="114"/>
        <v>2016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8278</v>
      </c>
      <c r="O1421" t="s">
        <v>8297</v>
      </c>
      <c r="P1421">
        <f t="shared" si="110"/>
        <v>7</v>
      </c>
      <c r="Q1421">
        <f t="shared" si="111"/>
        <v>44.5</v>
      </c>
      <c r="R1421" s="14">
        <f t="shared" si="112"/>
        <v>42622.456238425926</v>
      </c>
      <c r="S1421" s="14">
        <f t="shared" si="113"/>
        <v>42652.456238425926</v>
      </c>
      <c r="T1421">
        <f t="shared" si="114"/>
        <v>2016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8278</v>
      </c>
      <c r="O1422" t="s">
        <v>8297</v>
      </c>
      <c r="P1422">
        <f t="shared" si="110"/>
        <v>3</v>
      </c>
      <c r="Q1422">
        <f t="shared" si="111"/>
        <v>1</v>
      </c>
      <c r="R1422" s="14">
        <f t="shared" si="112"/>
        <v>42524.667662037042</v>
      </c>
      <c r="S1422" s="14">
        <f t="shared" si="113"/>
        <v>42549.667662037042</v>
      </c>
      <c r="T1422">
        <f t="shared" si="114"/>
        <v>2016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8278</v>
      </c>
      <c r="O1423" t="s">
        <v>8297</v>
      </c>
      <c r="P1423">
        <f t="shared" si="110"/>
        <v>0</v>
      </c>
      <c r="Q1423">
        <f t="shared" si="111"/>
        <v>100</v>
      </c>
      <c r="R1423" s="14">
        <f t="shared" si="112"/>
        <v>42013.915613425925</v>
      </c>
      <c r="S1423" s="14">
        <f t="shared" si="113"/>
        <v>42043.915613425925</v>
      </c>
      <c r="T1423">
        <f t="shared" si="114"/>
        <v>2015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8278</v>
      </c>
      <c r="O1424" t="s">
        <v>8297</v>
      </c>
      <c r="P1424">
        <f t="shared" si="110"/>
        <v>0</v>
      </c>
      <c r="Q1424">
        <f t="shared" si="111"/>
        <v>13</v>
      </c>
      <c r="R1424" s="14">
        <f t="shared" si="112"/>
        <v>42604.239629629628</v>
      </c>
      <c r="S1424" s="14">
        <f t="shared" si="113"/>
        <v>42634.239629629628</v>
      </c>
      <c r="T1424">
        <f t="shared" si="114"/>
        <v>2016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8278</v>
      </c>
      <c r="O1425" t="s">
        <v>8297</v>
      </c>
      <c r="P1425">
        <f t="shared" si="110"/>
        <v>0</v>
      </c>
      <c r="Q1425">
        <f t="shared" si="111"/>
        <v>100</v>
      </c>
      <c r="R1425" s="14">
        <f t="shared" si="112"/>
        <v>42340.360312500001</v>
      </c>
      <c r="S1425" s="14">
        <f t="shared" si="113"/>
        <v>42370.360312500001</v>
      </c>
      <c r="T1425">
        <f t="shared" si="114"/>
        <v>2015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8278</v>
      </c>
      <c r="O1426" t="s">
        <v>8297</v>
      </c>
      <c r="P1426">
        <f t="shared" si="110"/>
        <v>20</v>
      </c>
      <c r="Q1426">
        <f t="shared" si="111"/>
        <v>109.07</v>
      </c>
      <c r="R1426" s="14">
        <f t="shared" si="112"/>
        <v>42676.717615740738</v>
      </c>
      <c r="S1426" s="14">
        <f t="shared" si="113"/>
        <v>42689.759282407409</v>
      </c>
      <c r="T1426">
        <f t="shared" si="114"/>
        <v>2016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8278</v>
      </c>
      <c r="O1427" t="s">
        <v>8297</v>
      </c>
      <c r="P1427">
        <f t="shared" si="110"/>
        <v>0</v>
      </c>
      <c r="Q1427">
        <f t="shared" si="111"/>
        <v>0</v>
      </c>
      <c r="R1427" s="14">
        <f t="shared" si="112"/>
        <v>42093.131469907406</v>
      </c>
      <c r="S1427" s="14">
        <f t="shared" si="113"/>
        <v>42123.131469907406</v>
      </c>
      <c r="T1427">
        <f t="shared" si="114"/>
        <v>2015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8278</v>
      </c>
      <c r="O1428" t="s">
        <v>8297</v>
      </c>
      <c r="P1428">
        <f t="shared" si="110"/>
        <v>0</v>
      </c>
      <c r="Q1428">
        <f t="shared" si="111"/>
        <v>0</v>
      </c>
      <c r="R1428" s="14">
        <f t="shared" si="112"/>
        <v>42180.390277777777</v>
      </c>
      <c r="S1428" s="14">
        <f t="shared" si="113"/>
        <v>42240.390277777777</v>
      </c>
      <c r="T1428">
        <f t="shared" si="114"/>
        <v>2015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8278</v>
      </c>
      <c r="O1429" t="s">
        <v>8297</v>
      </c>
      <c r="P1429">
        <f t="shared" si="110"/>
        <v>8</v>
      </c>
      <c r="Q1429">
        <f t="shared" si="111"/>
        <v>104.75</v>
      </c>
      <c r="R1429" s="14">
        <f t="shared" si="112"/>
        <v>42601.851678240739</v>
      </c>
      <c r="S1429" s="14">
        <f t="shared" si="113"/>
        <v>42631.851678240739</v>
      </c>
      <c r="T1429">
        <f t="shared" si="114"/>
        <v>2016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8278</v>
      </c>
      <c r="O1430" t="s">
        <v>8297</v>
      </c>
      <c r="P1430">
        <f t="shared" si="110"/>
        <v>5</v>
      </c>
      <c r="Q1430">
        <f t="shared" si="111"/>
        <v>15</v>
      </c>
      <c r="R1430" s="14">
        <f t="shared" si="112"/>
        <v>42432.379826388889</v>
      </c>
      <c r="S1430" s="14">
        <f t="shared" si="113"/>
        <v>42462.338159722218</v>
      </c>
      <c r="T1430">
        <f t="shared" si="114"/>
        <v>2016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8278</v>
      </c>
      <c r="O1431" t="s">
        <v>8297</v>
      </c>
      <c r="P1431">
        <f t="shared" si="110"/>
        <v>0</v>
      </c>
      <c r="Q1431">
        <f t="shared" si="111"/>
        <v>0</v>
      </c>
      <c r="R1431" s="14">
        <f t="shared" si="112"/>
        <v>42074.060671296291</v>
      </c>
      <c r="S1431" s="14">
        <f t="shared" si="113"/>
        <v>42104.060671296291</v>
      </c>
      <c r="T1431">
        <f t="shared" si="114"/>
        <v>2015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8278</v>
      </c>
      <c r="O1432" t="s">
        <v>8297</v>
      </c>
      <c r="P1432">
        <f t="shared" si="110"/>
        <v>8</v>
      </c>
      <c r="Q1432">
        <f t="shared" si="111"/>
        <v>80.599999999999994</v>
      </c>
      <c r="R1432" s="14">
        <f t="shared" si="112"/>
        <v>41961.813518518517</v>
      </c>
      <c r="S1432" s="14">
        <f t="shared" si="113"/>
        <v>41992.813518518517</v>
      </c>
      <c r="T1432">
        <f t="shared" si="114"/>
        <v>2014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8278</v>
      </c>
      <c r="O1433" t="s">
        <v>8297</v>
      </c>
      <c r="P1433">
        <f t="shared" si="110"/>
        <v>32</v>
      </c>
      <c r="Q1433">
        <f t="shared" si="111"/>
        <v>115.55</v>
      </c>
      <c r="R1433" s="14">
        <f t="shared" si="112"/>
        <v>42304.210833333331</v>
      </c>
      <c r="S1433" s="14">
        <f t="shared" si="113"/>
        <v>42334.252500000002</v>
      </c>
      <c r="T1433">
        <f t="shared" si="114"/>
        <v>2015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8278</v>
      </c>
      <c r="O1434" t="s">
        <v>8297</v>
      </c>
      <c r="P1434">
        <f t="shared" si="110"/>
        <v>0</v>
      </c>
      <c r="Q1434">
        <f t="shared" si="111"/>
        <v>0</v>
      </c>
      <c r="R1434" s="14">
        <f t="shared" si="112"/>
        <v>42175.780416666668</v>
      </c>
      <c r="S1434" s="14">
        <f t="shared" si="113"/>
        <v>42205.780416666668</v>
      </c>
      <c r="T1434">
        <f t="shared" si="114"/>
        <v>2015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8278</v>
      </c>
      <c r="O1435" t="s">
        <v>8297</v>
      </c>
      <c r="P1435">
        <f t="shared" si="110"/>
        <v>7</v>
      </c>
      <c r="Q1435">
        <f t="shared" si="111"/>
        <v>80.5</v>
      </c>
      <c r="R1435" s="14">
        <f t="shared" si="112"/>
        <v>42673.625868055555</v>
      </c>
      <c r="S1435" s="14">
        <f t="shared" si="113"/>
        <v>42714.458333333328</v>
      </c>
      <c r="T1435">
        <f t="shared" si="114"/>
        <v>2016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8278</v>
      </c>
      <c r="O1436" t="s">
        <v>8297</v>
      </c>
      <c r="P1436">
        <f t="shared" si="110"/>
        <v>10</v>
      </c>
      <c r="Q1436">
        <f t="shared" si="111"/>
        <v>744.55</v>
      </c>
      <c r="R1436" s="14">
        <f t="shared" si="112"/>
        <v>42142.767106481479</v>
      </c>
      <c r="S1436" s="14">
        <f t="shared" si="113"/>
        <v>42163.625</v>
      </c>
      <c r="T1436">
        <f t="shared" si="114"/>
        <v>2015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8278</v>
      </c>
      <c r="O1437" t="s">
        <v>8297</v>
      </c>
      <c r="P1437">
        <f t="shared" si="110"/>
        <v>0</v>
      </c>
      <c r="Q1437">
        <f t="shared" si="111"/>
        <v>7.5</v>
      </c>
      <c r="R1437" s="14">
        <f t="shared" si="112"/>
        <v>42258.780324074076</v>
      </c>
      <c r="S1437" s="14">
        <f t="shared" si="113"/>
        <v>42288.780324074076</v>
      </c>
      <c r="T1437">
        <f t="shared" si="114"/>
        <v>2015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8278</v>
      </c>
      <c r="O1438" t="s">
        <v>8297</v>
      </c>
      <c r="P1438">
        <f t="shared" si="110"/>
        <v>1</v>
      </c>
      <c r="Q1438">
        <f t="shared" si="111"/>
        <v>38.5</v>
      </c>
      <c r="R1438" s="14">
        <f t="shared" si="112"/>
        <v>42391.35019675926</v>
      </c>
      <c r="S1438" s="14">
        <f t="shared" si="113"/>
        <v>42421.35019675926</v>
      </c>
      <c r="T1438">
        <f t="shared" si="114"/>
        <v>2016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8278</v>
      </c>
      <c r="O1439" t="s">
        <v>8297</v>
      </c>
      <c r="P1439">
        <f t="shared" si="110"/>
        <v>27</v>
      </c>
      <c r="Q1439">
        <f t="shared" si="111"/>
        <v>36.68</v>
      </c>
      <c r="R1439" s="14">
        <f t="shared" si="112"/>
        <v>41796.531701388885</v>
      </c>
      <c r="S1439" s="14">
        <f t="shared" si="113"/>
        <v>41833.207638888889</v>
      </c>
      <c r="T1439">
        <f t="shared" si="114"/>
        <v>2014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8278</v>
      </c>
      <c r="O1440" t="s">
        <v>8297</v>
      </c>
      <c r="P1440">
        <f t="shared" si="110"/>
        <v>3</v>
      </c>
      <c r="Q1440">
        <f t="shared" si="111"/>
        <v>75</v>
      </c>
      <c r="R1440" s="14">
        <f t="shared" si="112"/>
        <v>42457.871516203704</v>
      </c>
      <c r="S1440" s="14">
        <f t="shared" si="113"/>
        <v>42487.579861111109</v>
      </c>
      <c r="T1440">
        <f t="shared" si="114"/>
        <v>2016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8278</v>
      </c>
      <c r="O1441" t="s">
        <v>8297</v>
      </c>
      <c r="P1441">
        <f t="shared" si="110"/>
        <v>7</v>
      </c>
      <c r="Q1441">
        <f t="shared" si="111"/>
        <v>30</v>
      </c>
      <c r="R1441" s="14">
        <f t="shared" si="112"/>
        <v>42040.829872685179</v>
      </c>
      <c r="S1441" s="14">
        <f t="shared" si="113"/>
        <v>42070.829872685179</v>
      </c>
      <c r="T1441">
        <f t="shared" si="114"/>
        <v>2015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8278</v>
      </c>
      <c r="O1442" t="s">
        <v>8297</v>
      </c>
      <c r="P1442">
        <f t="shared" si="110"/>
        <v>0</v>
      </c>
      <c r="Q1442">
        <f t="shared" si="111"/>
        <v>1</v>
      </c>
      <c r="R1442" s="14">
        <f t="shared" si="112"/>
        <v>42486.748414351852</v>
      </c>
      <c r="S1442" s="14">
        <f t="shared" si="113"/>
        <v>42516.748414351852</v>
      </c>
      <c r="T1442">
        <f t="shared" si="114"/>
        <v>2016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8278</v>
      </c>
      <c r="O1443" t="s">
        <v>8297</v>
      </c>
      <c r="P1443">
        <f t="shared" si="110"/>
        <v>1</v>
      </c>
      <c r="Q1443">
        <f t="shared" si="111"/>
        <v>673.33</v>
      </c>
      <c r="R1443" s="14">
        <f t="shared" si="112"/>
        <v>42198.765844907408</v>
      </c>
      <c r="S1443" s="14">
        <f t="shared" si="113"/>
        <v>42258.765844907408</v>
      </c>
      <c r="T1443">
        <f t="shared" si="114"/>
        <v>2015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8278</v>
      </c>
      <c r="O1444" t="s">
        <v>8297</v>
      </c>
      <c r="P1444">
        <f t="shared" si="110"/>
        <v>0</v>
      </c>
      <c r="Q1444">
        <f t="shared" si="111"/>
        <v>0</v>
      </c>
      <c r="R1444" s="14">
        <f t="shared" si="112"/>
        <v>42485.64534722222</v>
      </c>
      <c r="S1444" s="14">
        <f t="shared" si="113"/>
        <v>42515.64534722222</v>
      </c>
      <c r="T1444">
        <f t="shared" si="114"/>
        <v>2016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8278</v>
      </c>
      <c r="O1445" t="s">
        <v>8297</v>
      </c>
      <c r="P1445">
        <f t="shared" si="110"/>
        <v>0</v>
      </c>
      <c r="Q1445">
        <f t="shared" si="111"/>
        <v>0</v>
      </c>
      <c r="R1445" s="14">
        <f t="shared" si="112"/>
        <v>42707.926030092596</v>
      </c>
      <c r="S1445" s="14">
        <f t="shared" si="113"/>
        <v>42737.926030092596</v>
      </c>
      <c r="T1445">
        <f t="shared" si="114"/>
        <v>2016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8278</v>
      </c>
      <c r="O1446" t="s">
        <v>8297</v>
      </c>
      <c r="P1446">
        <f t="shared" si="110"/>
        <v>0</v>
      </c>
      <c r="Q1446">
        <f t="shared" si="111"/>
        <v>0</v>
      </c>
      <c r="R1446" s="14">
        <f t="shared" si="112"/>
        <v>42199.873402777783</v>
      </c>
      <c r="S1446" s="14">
        <f t="shared" si="113"/>
        <v>42259.873402777783</v>
      </c>
      <c r="T1446">
        <f t="shared" si="114"/>
        <v>2015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8278</v>
      </c>
      <c r="O1447" t="s">
        <v>8297</v>
      </c>
      <c r="P1447">
        <f t="shared" si="110"/>
        <v>0</v>
      </c>
      <c r="Q1447">
        <f t="shared" si="111"/>
        <v>0</v>
      </c>
      <c r="R1447" s="14">
        <f t="shared" si="112"/>
        <v>42139.542303240742</v>
      </c>
      <c r="S1447" s="14">
        <f t="shared" si="113"/>
        <v>42169.542303240742</v>
      </c>
      <c r="T1447">
        <f t="shared" si="114"/>
        <v>2015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8278</v>
      </c>
      <c r="O1448" t="s">
        <v>8297</v>
      </c>
      <c r="P1448">
        <f t="shared" si="110"/>
        <v>0</v>
      </c>
      <c r="Q1448">
        <f t="shared" si="111"/>
        <v>0</v>
      </c>
      <c r="R1448" s="14">
        <f t="shared" si="112"/>
        <v>42461.447662037041</v>
      </c>
      <c r="S1448" s="14">
        <f t="shared" si="113"/>
        <v>42481.447662037041</v>
      </c>
      <c r="T1448">
        <f t="shared" si="114"/>
        <v>2016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8278</v>
      </c>
      <c r="O1449" t="s">
        <v>8297</v>
      </c>
      <c r="P1449">
        <f t="shared" si="110"/>
        <v>0</v>
      </c>
      <c r="Q1449">
        <f t="shared" si="111"/>
        <v>25</v>
      </c>
      <c r="R1449" s="14">
        <f t="shared" si="112"/>
        <v>42529.730717592596</v>
      </c>
      <c r="S1449" s="14">
        <f t="shared" si="113"/>
        <v>42559.730717592596</v>
      </c>
      <c r="T1449">
        <f t="shared" si="114"/>
        <v>2016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8278</v>
      </c>
      <c r="O1450" t="s">
        <v>8297</v>
      </c>
      <c r="P1450">
        <f t="shared" si="110"/>
        <v>0</v>
      </c>
      <c r="Q1450">
        <f t="shared" si="111"/>
        <v>0</v>
      </c>
      <c r="R1450" s="14">
        <f t="shared" si="112"/>
        <v>42115.936550925922</v>
      </c>
      <c r="S1450" s="14">
        <f t="shared" si="113"/>
        <v>42146.225694444445</v>
      </c>
      <c r="T1450">
        <f t="shared" si="114"/>
        <v>2015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8278</v>
      </c>
      <c r="O1451" t="s">
        <v>8297</v>
      </c>
      <c r="P1451">
        <f t="shared" si="110"/>
        <v>0</v>
      </c>
      <c r="Q1451">
        <f t="shared" si="111"/>
        <v>0</v>
      </c>
      <c r="R1451" s="14">
        <f t="shared" si="112"/>
        <v>42086.811400462961</v>
      </c>
      <c r="S1451" s="14">
        <f t="shared" si="113"/>
        <v>42134.811400462961</v>
      </c>
      <c r="T1451">
        <f t="shared" si="114"/>
        <v>2015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8278</v>
      </c>
      <c r="O1452" t="s">
        <v>8297</v>
      </c>
      <c r="P1452">
        <f t="shared" si="110"/>
        <v>0</v>
      </c>
      <c r="Q1452">
        <f t="shared" si="111"/>
        <v>1</v>
      </c>
      <c r="R1452" s="14">
        <f t="shared" si="112"/>
        <v>42390.171261574069</v>
      </c>
      <c r="S1452" s="14">
        <f t="shared" si="113"/>
        <v>42420.171261574069</v>
      </c>
      <c r="T1452">
        <f t="shared" si="114"/>
        <v>2016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8278</v>
      </c>
      <c r="O1453" t="s">
        <v>8297</v>
      </c>
      <c r="P1453">
        <f t="shared" si="110"/>
        <v>0</v>
      </c>
      <c r="Q1453">
        <f t="shared" si="111"/>
        <v>1</v>
      </c>
      <c r="R1453" s="14">
        <f t="shared" si="112"/>
        <v>41931.959016203706</v>
      </c>
      <c r="S1453" s="14">
        <f t="shared" si="113"/>
        <v>41962.00068287037</v>
      </c>
      <c r="T1453">
        <f t="shared" si="114"/>
        <v>2014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8278</v>
      </c>
      <c r="O1454" t="s">
        <v>8297</v>
      </c>
      <c r="P1454">
        <f t="shared" si="110"/>
        <v>0</v>
      </c>
      <c r="Q1454">
        <f t="shared" si="111"/>
        <v>0</v>
      </c>
      <c r="R1454" s="14">
        <f t="shared" si="112"/>
        <v>41818.703275462962</v>
      </c>
      <c r="S1454" s="14">
        <f t="shared" si="113"/>
        <v>41848.703275462962</v>
      </c>
      <c r="T1454">
        <f t="shared" si="114"/>
        <v>2014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8278</v>
      </c>
      <c r="O1455" t="s">
        <v>8297</v>
      </c>
      <c r="P1455">
        <f t="shared" si="110"/>
        <v>0</v>
      </c>
      <c r="Q1455">
        <f t="shared" si="111"/>
        <v>0</v>
      </c>
      <c r="R1455" s="14">
        <f t="shared" si="112"/>
        <v>42795.696145833332</v>
      </c>
      <c r="S1455" s="14">
        <f t="shared" si="113"/>
        <v>42840.654479166667</v>
      </c>
      <c r="T1455">
        <f t="shared" si="114"/>
        <v>2017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8278</v>
      </c>
      <c r="O1456" t="s">
        <v>8297</v>
      </c>
      <c r="P1456">
        <f t="shared" si="110"/>
        <v>1</v>
      </c>
      <c r="Q1456">
        <f t="shared" si="111"/>
        <v>15</v>
      </c>
      <c r="R1456" s="14">
        <f t="shared" si="112"/>
        <v>42463.866666666669</v>
      </c>
      <c r="S1456" s="14">
        <f t="shared" si="113"/>
        <v>42484.915972222225</v>
      </c>
      <c r="T1456">
        <f t="shared" si="114"/>
        <v>2016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8278</v>
      </c>
      <c r="O1457" t="s">
        <v>8297</v>
      </c>
      <c r="P1457">
        <f t="shared" si="110"/>
        <v>11</v>
      </c>
      <c r="Q1457">
        <f t="shared" si="111"/>
        <v>225</v>
      </c>
      <c r="R1457" s="14">
        <f t="shared" si="112"/>
        <v>41832.672685185185</v>
      </c>
      <c r="S1457" s="14">
        <f t="shared" si="113"/>
        <v>41887.568749999999</v>
      </c>
      <c r="T1457">
        <f t="shared" si="114"/>
        <v>2014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8278</v>
      </c>
      <c r="O1458" t="s">
        <v>8297</v>
      </c>
      <c r="P1458">
        <f t="shared" si="110"/>
        <v>3</v>
      </c>
      <c r="Q1458">
        <f t="shared" si="111"/>
        <v>48.33</v>
      </c>
      <c r="R1458" s="14">
        <f t="shared" si="112"/>
        <v>42708.668576388889</v>
      </c>
      <c r="S1458" s="14">
        <f t="shared" si="113"/>
        <v>42738.668576388889</v>
      </c>
      <c r="T1458">
        <f t="shared" si="114"/>
        <v>2016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8278</v>
      </c>
      <c r="O1459" t="s">
        <v>8297</v>
      </c>
      <c r="P1459">
        <f t="shared" si="110"/>
        <v>0</v>
      </c>
      <c r="Q1459">
        <f t="shared" si="111"/>
        <v>0</v>
      </c>
      <c r="R1459" s="14">
        <f t="shared" si="112"/>
        <v>42289.89634259259</v>
      </c>
      <c r="S1459" s="14">
        <f t="shared" si="113"/>
        <v>42319.938009259262</v>
      </c>
      <c r="T1459">
        <f t="shared" si="114"/>
        <v>2015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8278</v>
      </c>
      <c r="O1460" t="s">
        <v>8297</v>
      </c>
      <c r="P1460">
        <f t="shared" si="110"/>
        <v>0</v>
      </c>
      <c r="Q1460">
        <f t="shared" si="111"/>
        <v>0</v>
      </c>
      <c r="R1460" s="14">
        <f t="shared" si="112"/>
        <v>41831.705555555556</v>
      </c>
      <c r="S1460" s="14">
        <f t="shared" si="113"/>
        <v>41862.166666666664</v>
      </c>
      <c r="T1460">
        <f t="shared" si="114"/>
        <v>2014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8278</v>
      </c>
      <c r="O1461" t="s">
        <v>8297</v>
      </c>
      <c r="P1461">
        <f t="shared" si="110"/>
        <v>0</v>
      </c>
      <c r="Q1461">
        <f t="shared" si="111"/>
        <v>0</v>
      </c>
      <c r="R1461" s="14">
        <f t="shared" si="112"/>
        <v>42312.204814814817</v>
      </c>
      <c r="S1461" s="14">
        <f t="shared" si="113"/>
        <v>42340.725694444445</v>
      </c>
      <c r="T1461">
        <f t="shared" si="114"/>
        <v>2015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8278</v>
      </c>
      <c r="O1462" t="s">
        <v>8297</v>
      </c>
      <c r="P1462">
        <f t="shared" si="110"/>
        <v>0</v>
      </c>
      <c r="Q1462">
        <f t="shared" si="111"/>
        <v>0</v>
      </c>
      <c r="R1462" s="14">
        <f t="shared" si="112"/>
        <v>41915.896967592591</v>
      </c>
      <c r="S1462" s="14">
        <f t="shared" si="113"/>
        <v>41973.989583333328</v>
      </c>
      <c r="T1462">
        <f t="shared" si="114"/>
        <v>2014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8278</v>
      </c>
      <c r="O1463" t="s">
        <v>8298</v>
      </c>
      <c r="P1463">
        <f t="shared" si="110"/>
        <v>101</v>
      </c>
      <c r="Q1463">
        <f t="shared" si="111"/>
        <v>44.67</v>
      </c>
      <c r="R1463" s="14">
        <f t="shared" si="112"/>
        <v>41899.645300925928</v>
      </c>
      <c r="S1463" s="14">
        <f t="shared" si="113"/>
        <v>41933</v>
      </c>
      <c r="T1463">
        <f t="shared" si="114"/>
        <v>2014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8278</v>
      </c>
      <c r="O1464" t="s">
        <v>8298</v>
      </c>
      <c r="P1464">
        <f t="shared" si="110"/>
        <v>109</v>
      </c>
      <c r="Q1464">
        <f t="shared" si="111"/>
        <v>28.94</v>
      </c>
      <c r="R1464" s="14">
        <f t="shared" si="112"/>
        <v>41344.662858796299</v>
      </c>
      <c r="S1464" s="14">
        <f t="shared" si="113"/>
        <v>41374.662858796299</v>
      </c>
      <c r="T1464">
        <f t="shared" si="114"/>
        <v>2013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8278</v>
      </c>
      <c r="O1465" t="s">
        <v>8298</v>
      </c>
      <c r="P1465">
        <f t="shared" si="110"/>
        <v>148</v>
      </c>
      <c r="Q1465">
        <f t="shared" si="111"/>
        <v>35.44</v>
      </c>
      <c r="R1465" s="14">
        <f t="shared" si="112"/>
        <v>41326.911319444444</v>
      </c>
      <c r="S1465" s="14">
        <f t="shared" si="113"/>
        <v>41371.869652777779</v>
      </c>
      <c r="T1465">
        <f t="shared" si="114"/>
        <v>2013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8278</v>
      </c>
      <c r="O1466" t="s">
        <v>8298</v>
      </c>
      <c r="P1466">
        <f t="shared" si="110"/>
        <v>163</v>
      </c>
      <c r="Q1466">
        <f t="shared" si="111"/>
        <v>34.869999999999997</v>
      </c>
      <c r="R1466" s="14">
        <f t="shared" si="112"/>
        <v>41291.661550925928</v>
      </c>
      <c r="S1466" s="14">
        <f t="shared" si="113"/>
        <v>41321.661550925928</v>
      </c>
      <c r="T1466">
        <f t="shared" si="114"/>
        <v>2013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8278</v>
      </c>
      <c r="O1467" t="s">
        <v>8298</v>
      </c>
      <c r="P1467">
        <f t="shared" si="110"/>
        <v>456</v>
      </c>
      <c r="Q1467">
        <f t="shared" si="111"/>
        <v>52.62</v>
      </c>
      <c r="R1467" s="14">
        <f t="shared" si="112"/>
        <v>40959.734398148146</v>
      </c>
      <c r="S1467" s="14">
        <f t="shared" si="113"/>
        <v>40990.125</v>
      </c>
      <c r="T1467">
        <f t="shared" si="114"/>
        <v>2012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8278</v>
      </c>
      <c r="O1468" t="s">
        <v>8298</v>
      </c>
      <c r="P1468">
        <f t="shared" si="110"/>
        <v>108</v>
      </c>
      <c r="Q1468">
        <f t="shared" si="111"/>
        <v>69.599999999999994</v>
      </c>
      <c r="R1468" s="14">
        <f t="shared" si="112"/>
        <v>42340.172060185185</v>
      </c>
      <c r="S1468" s="14">
        <f t="shared" si="113"/>
        <v>42381.208333333328</v>
      </c>
      <c r="T1468">
        <f t="shared" si="114"/>
        <v>2015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8278</v>
      </c>
      <c r="O1469" t="s">
        <v>8298</v>
      </c>
      <c r="P1469">
        <f t="shared" si="110"/>
        <v>115</v>
      </c>
      <c r="Q1469">
        <f t="shared" si="111"/>
        <v>76.72</v>
      </c>
      <c r="R1469" s="14">
        <f t="shared" si="112"/>
        <v>40933.80190972222</v>
      </c>
      <c r="S1469" s="14">
        <f t="shared" si="113"/>
        <v>40993.760243055556</v>
      </c>
      <c r="T1469">
        <f t="shared" si="114"/>
        <v>2012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8278</v>
      </c>
      <c r="O1470" t="s">
        <v>8298</v>
      </c>
      <c r="P1470">
        <f t="shared" si="110"/>
        <v>102</v>
      </c>
      <c r="Q1470">
        <f t="shared" si="111"/>
        <v>33.19</v>
      </c>
      <c r="R1470" s="14">
        <f t="shared" si="112"/>
        <v>40646.014456018522</v>
      </c>
      <c r="S1470" s="14">
        <f t="shared" si="113"/>
        <v>40706.014456018522</v>
      </c>
      <c r="T1470">
        <f t="shared" si="114"/>
        <v>2011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8278</v>
      </c>
      <c r="O1471" t="s">
        <v>8298</v>
      </c>
      <c r="P1471">
        <f t="shared" si="110"/>
        <v>108</v>
      </c>
      <c r="Q1471">
        <f t="shared" si="111"/>
        <v>149.46</v>
      </c>
      <c r="R1471" s="14">
        <f t="shared" si="112"/>
        <v>41290.598483796297</v>
      </c>
      <c r="S1471" s="14">
        <f t="shared" si="113"/>
        <v>41320.598483796297</v>
      </c>
      <c r="T1471">
        <f t="shared" si="114"/>
        <v>2013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8278</v>
      </c>
      <c r="O1472" t="s">
        <v>8298</v>
      </c>
      <c r="P1472">
        <f t="shared" si="110"/>
        <v>125</v>
      </c>
      <c r="Q1472">
        <f t="shared" si="111"/>
        <v>23.17</v>
      </c>
      <c r="R1472" s="14">
        <f t="shared" si="112"/>
        <v>41250.827118055553</v>
      </c>
      <c r="S1472" s="14">
        <f t="shared" si="113"/>
        <v>41271.827118055553</v>
      </c>
      <c r="T1472">
        <f t="shared" si="114"/>
        <v>2012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8278</v>
      </c>
      <c r="O1473" t="s">
        <v>8298</v>
      </c>
      <c r="P1473">
        <f t="shared" si="110"/>
        <v>104</v>
      </c>
      <c r="Q1473">
        <f t="shared" si="111"/>
        <v>96.88</v>
      </c>
      <c r="R1473" s="14">
        <f t="shared" si="112"/>
        <v>42073.957569444443</v>
      </c>
      <c r="S1473" s="14">
        <f t="shared" si="113"/>
        <v>42103.957569444443</v>
      </c>
      <c r="T1473">
        <f t="shared" si="114"/>
        <v>2015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8278</v>
      </c>
      <c r="O1474" t="s">
        <v>8298</v>
      </c>
      <c r="P1474">
        <f t="shared" si="110"/>
        <v>139</v>
      </c>
      <c r="Q1474">
        <f t="shared" si="111"/>
        <v>103.2</v>
      </c>
      <c r="R1474" s="14">
        <f t="shared" si="112"/>
        <v>41533.542858796296</v>
      </c>
      <c r="S1474" s="14">
        <f t="shared" si="113"/>
        <v>41563.542858796296</v>
      </c>
      <c r="T1474">
        <f t="shared" si="114"/>
        <v>2013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8278</v>
      </c>
      <c r="O1475" t="s">
        <v>8298</v>
      </c>
      <c r="P1475">
        <f t="shared" ref="P1475:P1538" si="115">ROUND(E1475/D1475*100,0)</f>
        <v>121</v>
      </c>
      <c r="Q1475">
        <f t="shared" ref="Q1475:Q1538" si="116">IFERROR(ROUND(E1475/L1475,2),0)</f>
        <v>38.46</v>
      </c>
      <c r="R1475" s="14">
        <f t="shared" ref="R1475:R1538" si="117">(((J1475/60)/60)/24)+DATE(1970,1,1)</f>
        <v>40939.979618055557</v>
      </c>
      <c r="S1475" s="14">
        <f t="shared" ref="S1475:S1538" si="118">(((I1475/60)/60)/24)+DATE(1970,1,1)</f>
        <v>40969.979618055557</v>
      </c>
      <c r="T1475">
        <f t="shared" ref="T1475:T1538" si="119">YEAR(R1475)</f>
        <v>2012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8278</v>
      </c>
      <c r="O1476" t="s">
        <v>8298</v>
      </c>
      <c r="P1476">
        <f t="shared" si="115"/>
        <v>112</v>
      </c>
      <c r="Q1476">
        <f t="shared" si="116"/>
        <v>44.32</v>
      </c>
      <c r="R1476" s="14">
        <f t="shared" si="117"/>
        <v>41500.727916666663</v>
      </c>
      <c r="S1476" s="14">
        <f t="shared" si="118"/>
        <v>41530.727916666663</v>
      </c>
      <c r="T1476">
        <f t="shared" si="119"/>
        <v>2013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8278</v>
      </c>
      <c r="O1477" t="s">
        <v>8298</v>
      </c>
      <c r="P1477">
        <f t="shared" si="115"/>
        <v>189</v>
      </c>
      <c r="Q1477">
        <f t="shared" si="116"/>
        <v>64.17</v>
      </c>
      <c r="R1477" s="14">
        <f t="shared" si="117"/>
        <v>41960.722951388889</v>
      </c>
      <c r="S1477" s="14">
        <f t="shared" si="118"/>
        <v>41993.207638888889</v>
      </c>
      <c r="T1477">
        <f t="shared" si="119"/>
        <v>2014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8278</v>
      </c>
      <c r="O1478" t="s">
        <v>8298</v>
      </c>
      <c r="P1478">
        <f t="shared" si="115"/>
        <v>662</v>
      </c>
      <c r="Q1478">
        <f t="shared" si="116"/>
        <v>43.33</v>
      </c>
      <c r="R1478" s="14">
        <f t="shared" si="117"/>
        <v>40766.041921296295</v>
      </c>
      <c r="S1478" s="14">
        <f t="shared" si="118"/>
        <v>40796.041921296295</v>
      </c>
      <c r="T1478">
        <f t="shared" si="119"/>
        <v>2011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8278</v>
      </c>
      <c r="O1479" t="s">
        <v>8298</v>
      </c>
      <c r="P1479">
        <f t="shared" si="115"/>
        <v>111</v>
      </c>
      <c r="Q1479">
        <f t="shared" si="116"/>
        <v>90.5</v>
      </c>
      <c r="R1479" s="14">
        <f t="shared" si="117"/>
        <v>40840.615787037037</v>
      </c>
      <c r="S1479" s="14">
        <f t="shared" si="118"/>
        <v>40900.125</v>
      </c>
      <c r="T1479">
        <f t="shared" si="119"/>
        <v>2011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8278</v>
      </c>
      <c r="O1480" t="s">
        <v>8298</v>
      </c>
      <c r="P1480">
        <f t="shared" si="115"/>
        <v>1182</v>
      </c>
      <c r="Q1480">
        <f t="shared" si="116"/>
        <v>29.19</v>
      </c>
      <c r="R1480" s="14">
        <f t="shared" si="117"/>
        <v>41394.871678240743</v>
      </c>
      <c r="S1480" s="14">
        <f t="shared" si="118"/>
        <v>41408.871678240743</v>
      </c>
      <c r="T1480">
        <f t="shared" si="119"/>
        <v>2013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8278</v>
      </c>
      <c r="O1481" t="s">
        <v>8298</v>
      </c>
      <c r="P1481">
        <f t="shared" si="115"/>
        <v>137</v>
      </c>
      <c r="Q1481">
        <f t="shared" si="116"/>
        <v>30.96</v>
      </c>
      <c r="R1481" s="14">
        <f t="shared" si="117"/>
        <v>41754.745243055557</v>
      </c>
      <c r="S1481" s="14">
        <f t="shared" si="118"/>
        <v>41769.165972222225</v>
      </c>
      <c r="T1481">
        <f t="shared" si="119"/>
        <v>2014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8278</v>
      </c>
      <c r="O1482" t="s">
        <v>8298</v>
      </c>
      <c r="P1482">
        <f t="shared" si="115"/>
        <v>117</v>
      </c>
      <c r="Q1482">
        <f t="shared" si="116"/>
        <v>92.16</v>
      </c>
      <c r="R1482" s="14">
        <f t="shared" si="117"/>
        <v>41464.934016203704</v>
      </c>
      <c r="S1482" s="14">
        <f t="shared" si="118"/>
        <v>41481.708333333336</v>
      </c>
      <c r="T1482">
        <f t="shared" si="119"/>
        <v>2013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8278</v>
      </c>
      <c r="O1483" t="s">
        <v>8280</v>
      </c>
      <c r="P1483">
        <f t="shared" si="115"/>
        <v>2</v>
      </c>
      <c r="Q1483">
        <f t="shared" si="116"/>
        <v>17.5</v>
      </c>
      <c r="R1483" s="14">
        <f t="shared" si="117"/>
        <v>41550.922974537039</v>
      </c>
      <c r="S1483" s="14">
        <f t="shared" si="118"/>
        <v>41580.922974537039</v>
      </c>
      <c r="T1483">
        <f t="shared" si="119"/>
        <v>2013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8278</v>
      </c>
      <c r="O1484" t="s">
        <v>8280</v>
      </c>
      <c r="P1484">
        <f t="shared" si="115"/>
        <v>0</v>
      </c>
      <c r="Q1484">
        <f t="shared" si="116"/>
        <v>5</v>
      </c>
      <c r="R1484" s="14">
        <f t="shared" si="117"/>
        <v>41136.85805555556</v>
      </c>
      <c r="S1484" s="14">
        <f t="shared" si="118"/>
        <v>41159.32708333333</v>
      </c>
      <c r="T1484">
        <f t="shared" si="119"/>
        <v>2012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8278</v>
      </c>
      <c r="O1485" t="s">
        <v>8280</v>
      </c>
      <c r="P1485">
        <f t="shared" si="115"/>
        <v>1</v>
      </c>
      <c r="Q1485">
        <f t="shared" si="116"/>
        <v>25</v>
      </c>
      <c r="R1485" s="14">
        <f t="shared" si="117"/>
        <v>42548.192997685182</v>
      </c>
      <c r="S1485" s="14">
        <f t="shared" si="118"/>
        <v>42573.192997685182</v>
      </c>
      <c r="T1485">
        <f t="shared" si="119"/>
        <v>2016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8278</v>
      </c>
      <c r="O1486" t="s">
        <v>8280</v>
      </c>
      <c r="P1486">
        <f t="shared" si="115"/>
        <v>0</v>
      </c>
      <c r="Q1486">
        <f t="shared" si="116"/>
        <v>0</v>
      </c>
      <c r="R1486" s="14">
        <f t="shared" si="117"/>
        <v>41053.200960648144</v>
      </c>
      <c r="S1486" s="14">
        <f t="shared" si="118"/>
        <v>41111.618750000001</v>
      </c>
      <c r="T1486">
        <f t="shared" si="119"/>
        <v>2012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8278</v>
      </c>
      <c r="O1487" t="s">
        <v>8280</v>
      </c>
      <c r="P1487">
        <f t="shared" si="115"/>
        <v>2</v>
      </c>
      <c r="Q1487">
        <f t="shared" si="116"/>
        <v>50</v>
      </c>
      <c r="R1487" s="14">
        <f t="shared" si="117"/>
        <v>42130.795983796299</v>
      </c>
      <c r="S1487" s="14">
        <f t="shared" si="118"/>
        <v>42175.795983796299</v>
      </c>
      <c r="T1487">
        <f t="shared" si="119"/>
        <v>2015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8278</v>
      </c>
      <c r="O1488" t="s">
        <v>8280</v>
      </c>
      <c r="P1488">
        <f t="shared" si="115"/>
        <v>0</v>
      </c>
      <c r="Q1488">
        <f t="shared" si="116"/>
        <v>16</v>
      </c>
      <c r="R1488" s="14">
        <f t="shared" si="117"/>
        <v>42032.168530092589</v>
      </c>
      <c r="S1488" s="14">
        <f t="shared" si="118"/>
        <v>42062.168530092589</v>
      </c>
      <c r="T1488">
        <f t="shared" si="119"/>
        <v>2015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8278</v>
      </c>
      <c r="O1489" t="s">
        <v>8280</v>
      </c>
      <c r="P1489">
        <f t="shared" si="115"/>
        <v>0</v>
      </c>
      <c r="Q1489">
        <f t="shared" si="116"/>
        <v>0</v>
      </c>
      <c r="R1489" s="14">
        <f t="shared" si="117"/>
        <v>42554.917488425926</v>
      </c>
      <c r="S1489" s="14">
        <f t="shared" si="118"/>
        <v>42584.917488425926</v>
      </c>
      <c r="T1489">
        <f t="shared" si="119"/>
        <v>2016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8278</v>
      </c>
      <c r="O1490" t="s">
        <v>8280</v>
      </c>
      <c r="P1490">
        <f t="shared" si="115"/>
        <v>2</v>
      </c>
      <c r="Q1490">
        <f t="shared" si="116"/>
        <v>60</v>
      </c>
      <c r="R1490" s="14">
        <f t="shared" si="117"/>
        <v>41614.563194444447</v>
      </c>
      <c r="S1490" s="14">
        <f t="shared" si="118"/>
        <v>41644.563194444447</v>
      </c>
      <c r="T1490">
        <f t="shared" si="119"/>
        <v>2013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8278</v>
      </c>
      <c r="O1491" t="s">
        <v>8280</v>
      </c>
      <c r="P1491">
        <f t="shared" si="115"/>
        <v>0</v>
      </c>
      <c r="Q1491">
        <f t="shared" si="116"/>
        <v>0</v>
      </c>
      <c r="R1491" s="14">
        <f t="shared" si="117"/>
        <v>41198.611712962964</v>
      </c>
      <c r="S1491" s="14">
        <f t="shared" si="118"/>
        <v>41228.653379629628</v>
      </c>
      <c r="T1491">
        <f t="shared" si="119"/>
        <v>2012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8278</v>
      </c>
      <c r="O1492" t="s">
        <v>8280</v>
      </c>
      <c r="P1492">
        <f t="shared" si="115"/>
        <v>31</v>
      </c>
      <c r="Q1492">
        <f t="shared" si="116"/>
        <v>47.11</v>
      </c>
      <c r="R1492" s="14">
        <f t="shared" si="117"/>
        <v>41520.561041666668</v>
      </c>
      <c r="S1492" s="14">
        <f t="shared" si="118"/>
        <v>41549.561041666668</v>
      </c>
      <c r="T1492">
        <f t="shared" si="119"/>
        <v>2013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8278</v>
      </c>
      <c r="O1493" t="s">
        <v>8280</v>
      </c>
      <c r="P1493">
        <f t="shared" si="115"/>
        <v>8</v>
      </c>
      <c r="Q1493">
        <f t="shared" si="116"/>
        <v>100</v>
      </c>
      <c r="R1493" s="14">
        <f t="shared" si="117"/>
        <v>41991.713460648149</v>
      </c>
      <c r="S1493" s="14">
        <f t="shared" si="118"/>
        <v>42050.651388888888</v>
      </c>
      <c r="T1493">
        <f t="shared" si="119"/>
        <v>2014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8278</v>
      </c>
      <c r="O1494" t="s">
        <v>8280</v>
      </c>
      <c r="P1494">
        <f t="shared" si="115"/>
        <v>1</v>
      </c>
      <c r="Q1494">
        <f t="shared" si="116"/>
        <v>15</v>
      </c>
      <c r="R1494" s="14">
        <f t="shared" si="117"/>
        <v>40682.884791666671</v>
      </c>
      <c r="S1494" s="14">
        <f t="shared" si="118"/>
        <v>40712.884791666671</v>
      </c>
      <c r="T1494">
        <f t="shared" si="119"/>
        <v>2011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8278</v>
      </c>
      <c r="O1495" t="s">
        <v>8280</v>
      </c>
      <c r="P1495">
        <f t="shared" si="115"/>
        <v>0</v>
      </c>
      <c r="Q1495">
        <f t="shared" si="116"/>
        <v>0</v>
      </c>
      <c r="R1495" s="14">
        <f t="shared" si="117"/>
        <v>41411.866608796299</v>
      </c>
      <c r="S1495" s="14">
        <f t="shared" si="118"/>
        <v>41441.866608796299</v>
      </c>
      <c r="T1495">
        <f t="shared" si="119"/>
        <v>2013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8278</v>
      </c>
      <c r="O1496" t="s">
        <v>8280</v>
      </c>
      <c r="P1496">
        <f t="shared" si="115"/>
        <v>9</v>
      </c>
      <c r="Q1496">
        <f t="shared" si="116"/>
        <v>40.450000000000003</v>
      </c>
      <c r="R1496" s="14">
        <f t="shared" si="117"/>
        <v>42067.722372685181</v>
      </c>
      <c r="S1496" s="14">
        <f t="shared" si="118"/>
        <v>42097.651388888888</v>
      </c>
      <c r="T1496">
        <f t="shared" si="119"/>
        <v>2015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8278</v>
      </c>
      <c r="O1497" t="s">
        <v>8280</v>
      </c>
      <c r="P1497">
        <f t="shared" si="115"/>
        <v>0</v>
      </c>
      <c r="Q1497">
        <f t="shared" si="116"/>
        <v>0</v>
      </c>
      <c r="R1497" s="14">
        <f t="shared" si="117"/>
        <v>40752.789710648147</v>
      </c>
      <c r="S1497" s="14">
        <f t="shared" si="118"/>
        <v>40782.789710648147</v>
      </c>
      <c r="T1497">
        <f t="shared" si="119"/>
        <v>2011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8278</v>
      </c>
      <c r="O1498" t="s">
        <v>8280</v>
      </c>
      <c r="P1498">
        <f t="shared" si="115"/>
        <v>0</v>
      </c>
      <c r="Q1498">
        <f t="shared" si="116"/>
        <v>0</v>
      </c>
      <c r="R1498" s="14">
        <f t="shared" si="117"/>
        <v>41838.475219907406</v>
      </c>
      <c r="S1498" s="14">
        <f t="shared" si="118"/>
        <v>41898.475219907406</v>
      </c>
      <c r="T1498">
        <f t="shared" si="119"/>
        <v>2014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8278</v>
      </c>
      <c r="O1499" t="s">
        <v>8280</v>
      </c>
      <c r="P1499">
        <f t="shared" si="115"/>
        <v>0</v>
      </c>
      <c r="Q1499">
        <f t="shared" si="116"/>
        <v>1</v>
      </c>
      <c r="R1499" s="14">
        <f t="shared" si="117"/>
        <v>41444.64261574074</v>
      </c>
      <c r="S1499" s="14">
        <f t="shared" si="118"/>
        <v>41486.821527777778</v>
      </c>
      <c r="T1499">
        <f t="shared" si="119"/>
        <v>2013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8278</v>
      </c>
      <c r="O1500" t="s">
        <v>8280</v>
      </c>
      <c r="P1500">
        <f t="shared" si="115"/>
        <v>2</v>
      </c>
      <c r="Q1500">
        <f t="shared" si="116"/>
        <v>19</v>
      </c>
      <c r="R1500" s="14">
        <f t="shared" si="117"/>
        <v>41840.983541666668</v>
      </c>
      <c r="S1500" s="14">
        <f t="shared" si="118"/>
        <v>41885.983541666668</v>
      </c>
      <c r="T1500">
        <f t="shared" si="119"/>
        <v>2014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8278</v>
      </c>
      <c r="O1501" t="s">
        <v>8280</v>
      </c>
      <c r="P1501">
        <f t="shared" si="115"/>
        <v>0</v>
      </c>
      <c r="Q1501">
        <f t="shared" si="116"/>
        <v>5</v>
      </c>
      <c r="R1501" s="14">
        <f t="shared" si="117"/>
        <v>42527.007326388892</v>
      </c>
      <c r="S1501" s="14">
        <f t="shared" si="118"/>
        <v>42587.007326388892</v>
      </c>
      <c r="T1501">
        <f t="shared" si="119"/>
        <v>2016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8278</v>
      </c>
      <c r="O1502" t="s">
        <v>8280</v>
      </c>
      <c r="P1502">
        <f t="shared" si="115"/>
        <v>25</v>
      </c>
      <c r="Q1502">
        <f t="shared" si="116"/>
        <v>46.73</v>
      </c>
      <c r="R1502" s="14">
        <f t="shared" si="117"/>
        <v>41365.904594907406</v>
      </c>
      <c r="S1502" s="14">
        <f t="shared" si="118"/>
        <v>41395.904594907406</v>
      </c>
      <c r="T1502">
        <f t="shared" si="119"/>
        <v>2013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8294</v>
      </c>
      <c r="O1503" t="s">
        <v>8295</v>
      </c>
      <c r="P1503">
        <f t="shared" si="115"/>
        <v>166</v>
      </c>
      <c r="Q1503">
        <f t="shared" si="116"/>
        <v>97.73</v>
      </c>
      <c r="R1503" s="14">
        <f t="shared" si="117"/>
        <v>42163.583599537036</v>
      </c>
      <c r="S1503" s="14">
        <f t="shared" si="118"/>
        <v>42193.583599537036</v>
      </c>
      <c r="T1503">
        <f t="shared" si="119"/>
        <v>2015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8294</v>
      </c>
      <c r="O1504" t="s">
        <v>8295</v>
      </c>
      <c r="P1504">
        <f t="shared" si="115"/>
        <v>101</v>
      </c>
      <c r="Q1504">
        <f t="shared" si="116"/>
        <v>67.84</v>
      </c>
      <c r="R1504" s="14">
        <f t="shared" si="117"/>
        <v>42426.542592592596</v>
      </c>
      <c r="S1504" s="14">
        <f t="shared" si="118"/>
        <v>42454.916666666672</v>
      </c>
      <c r="T1504">
        <f t="shared" si="119"/>
        <v>2016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8294</v>
      </c>
      <c r="O1505" t="s">
        <v>8295</v>
      </c>
      <c r="P1505">
        <f t="shared" si="115"/>
        <v>108</v>
      </c>
      <c r="Q1505">
        <f t="shared" si="116"/>
        <v>56.98</v>
      </c>
      <c r="R1505" s="14">
        <f t="shared" si="117"/>
        <v>42606.347233796296</v>
      </c>
      <c r="S1505" s="14">
        <f t="shared" si="118"/>
        <v>42666.347233796296</v>
      </c>
      <c r="T1505">
        <f t="shared" si="119"/>
        <v>2016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8294</v>
      </c>
      <c r="O1506" t="s">
        <v>8295</v>
      </c>
      <c r="P1506">
        <f t="shared" si="115"/>
        <v>278</v>
      </c>
      <c r="Q1506">
        <f t="shared" si="116"/>
        <v>67.16</v>
      </c>
      <c r="R1506" s="14">
        <f t="shared" si="117"/>
        <v>41772.657685185186</v>
      </c>
      <c r="S1506" s="14">
        <f t="shared" si="118"/>
        <v>41800.356249999997</v>
      </c>
      <c r="T1506">
        <f t="shared" si="119"/>
        <v>2014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8294</v>
      </c>
      <c r="O1507" t="s">
        <v>8295</v>
      </c>
      <c r="P1507">
        <f t="shared" si="115"/>
        <v>104</v>
      </c>
      <c r="Q1507">
        <f t="shared" si="116"/>
        <v>48.04</v>
      </c>
      <c r="R1507" s="14">
        <f t="shared" si="117"/>
        <v>42414.44332175926</v>
      </c>
      <c r="S1507" s="14">
        <f t="shared" si="118"/>
        <v>42451.834027777775</v>
      </c>
      <c r="T1507">
        <f t="shared" si="119"/>
        <v>2016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8294</v>
      </c>
      <c r="O1508" t="s">
        <v>8295</v>
      </c>
      <c r="P1508">
        <f t="shared" si="115"/>
        <v>111</v>
      </c>
      <c r="Q1508">
        <f t="shared" si="116"/>
        <v>38.86</v>
      </c>
      <c r="R1508" s="14">
        <f t="shared" si="117"/>
        <v>41814.785925925928</v>
      </c>
      <c r="S1508" s="14">
        <f t="shared" si="118"/>
        <v>41844.785925925928</v>
      </c>
      <c r="T1508">
        <f t="shared" si="119"/>
        <v>2014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8294</v>
      </c>
      <c r="O1509" t="s">
        <v>8295</v>
      </c>
      <c r="P1509">
        <f t="shared" si="115"/>
        <v>215</v>
      </c>
      <c r="Q1509">
        <f t="shared" si="116"/>
        <v>78.180000000000007</v>
      </c>
      <c r="R1509" s="14">
        <f t="shared" si="117"/>
        <v>40254.450335648151</v>
      </c>
      <c r="S1509" s="14">
        <f t="shared" si="118"/>
        <v>40313.340277777781</v>
      </c>
      <c r="T1509">
        <f t="shared" si="119"/>
        <v>2010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8294</v>
      </c>
      <c r="O1510" t="s">
        <v>8295</v>
      </c>
      <c r="P1510">
        <f t="shared" si="115"/>
        <v>111</v>
      </c>
      <c r="Q1510">
        <f t="shared" si="116"/>
        <v>97.11</v>
      </c>
      <c r="R1510" s="14">
        <f t="shared" si="117"/>
        <v>41786.614363425928</v>
      </c>
      <c r="S1510" s="14">
        <f t="shared" si="118"/>
        <v>41817.614363425928</v>
      </c>
      <c r="T1510">
        <f t="shared" si="119"/>
        <v>2014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8294</v>
      </c>
      <c r="O1511" t="s">
        <v>8295</v>
      </c>
      <c r="P1511">
        <f t="shared" si="115"/>
        <v>124</v>
      </c>
      <c r="Q1511">
        <f t="shared" si="116"/>
        <v>110.39</v>
      </c>
      <c r="R1511" s="14">
        <f t="shared" si="117"/>
        <v>42751.533391203702</v>
      </c>
      <c r="S1511" s="14">
        <f t="shared" si="118"/>
        <v>42780.957638888889</v>
      </c>
      <c r="T1511">
        <f t="shared" si="119"/>
        <v>2017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8294</v>
      </c>
      <c r="O1512" t="s">
        <v>8295</v>
      </c>
      <c r="P1512">
        <f t="shared" si="115"/>
        <v>101</v>
      </c>
      <c r="Q1512">
        <f t="shared" si="116"/>
        <v>39.92</v>
      </c>
      <c r="R1512" s="14">
        <f t="shared" si="117"/>
        <v>41809.385162037033</v>
      </c>
      <c r="S1512" s="14">
        <f t="shared" si="118"/>
        <v>41839.385162037033</v>
      </c>
      <c r="T1512">
        <f t="shared" si="119"/>
        <v>2014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8294</v>
      </c>
      <c r="O1513" t="s">
        <v>8295</v>
      </c>
      <c r="P1513">
        <f t="shared" si="115"/>
        <v>112</v>
      </c>
      <c r="Q1513">
        <f t="shared" si="116"/>
        <v>75.98</v>
      </c>
      <c r="R1513" s="14">
        <f t="shared" si="117"/>
        <v>42296.583379629628</v>
      </c>
      <c r="S1513" s="14">
        <f t="shared" si="118"/>
        <v>42326.625046296293</v>
      </c>
      <c r="T1513">
        <f t="shared" si="119"/>
        <v>2015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8294</v>
      </c>
      <c r="O1514" t="s">
        <v>8295</v>
      </c>
      <c r="P1514">
        <f t="shared" si="115"/>
        <v>559</v>
      </c>
      <c r="Q1514">
        <f t="shared" si="116"/>
        <v>58.38</v>
      </c>
      <c r="R1514" s="14">
        <f t="shared" si="117"/>
        <v>42741.684479166666</v>
      </c>
      <c r="S1514" s="14">
        <f t="shared" si="118"/>
        <v>42771.684479166666</v>
      </c>
      <c r="T1514">
        <f t="shared" si="119"/>
        <v>2017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8294</v>
      </c>
      <c r="O1515" t="s">
        <v>8295</v>
      </c>
      <c r="P1515">
        <f t="shared" si="115"/>
        <v>150</v>
      </c>
      <c r="Q1515">
        <f t="shared" si="116"/>
        <v>55.82</v>
      </c>
      <c r="R1515" s="14">
        <f t="shared" si="117"/>
        <v>41806.637337962966</v>
      </c>
      <c r="S1515" s="14">
        <f t="shared" si="118"/>
        <v>41836.637337962966</v>
      </c>
      <c r="T1515">
        <f t="shared" si="119"/>
        <v>2014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8294</v>
      </c>
      <c r="O1516" t="s">
        <v>8295</v>
      </c>
      <c r="P1516">
        <f t="shared" si="115"/>
        <v>106</v>
      </c>
      <c r="Q1516">
        <f t="shared" si="116"/>
        <v>151.24</v>
      </c>
      <c r="R1516" s="14">
        <f t="shared" si="117"/>
        <v>42234.597685185188</v>
      </c>
      <c r="S1516" s="14">
        <f t="shared" si="118"/>
        <v>42274.597685185188</v>
      </c>
      <c r="T1516">
        <f t="shared" si="119"/>
        <v>2015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8294</v>
      </c>
      <c r="O1517" t="s">
        <v>8295</v>
      </c>
      <c r="P1517">
        <f t="shared" si="115"/>
        <v>157</v>
      </c>
      <c r="Q1517">
        <f t="shared" si="116"/>
        <v>849.67</v>
      </c>
      <c r="R1517" s="14">
        <f t="shared" si="117"/>
        <v>42415.253437499996</v>
      </c>
      <c r="S1517" s="14">
        <f t="shared" si="118"/>
        <v>42445.211770833332</v>
      </c>
      <c r="T1517">
        <f t="shared" si="119"/>
        <v>2016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8294</v>
      </c>
      <c r="O1518" t="s">
        <v>8295</v>
      </c>
      <c r="P1518">
        <f t="shared" si="115"/>
        <v>109</v>
      </c>
      <c r="Q1518">
        <f t="shared" si="116"/>
        <v>159.24</v>
      </c>
      <c r="R1518" s="14">
        <f t="shared" si="117"/>
        <v>42619.466342592597</v>
      </c>
      <c r="S1518" s="14">
        <f t="shared" si="118"/>
        <v>42649.583333333328</v>
      </c>
      <c r="T1518">
        <f t="shared" si="119"/>
        <v>2016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8294</v>
      </c>
      <c r="O1519" t="s">
        <v>8295</v>
      </c>
      <c r="P1519">
        <f t="shared" si="115"/>
        <v>162</v>
      </c>
      <c r="Q1519">
        <f t="shared" si="116"/>
        <v>39.51</v>
      </c>
      <c r="R1519" s="14">
        <f t="shared" si="117"/>
        <v>41948.56658564815</v>
      </c>
      <c r="S1519" s="14">
        <f t="shared" si="118"/>
        <v>41979.25</v>
      </c>
      <c r="T1519">
        <f t="shared" si="119"/>
        <v>2014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8294</v>
      </c>
      <c r="O1520" t="s">
        <v>8295</v>
      </c>
      <c r="P1520">
        <f t="shared" si="115"/>
        <v>205</v>
      </c>
      <c r="Q1520">
        <f t="shared" si="116"/>
        <v>130.53</v>
      </c>
      <c r="R1520" s="14">
        <f t="shared" si="117"/>
        <v>41760.8200462963</v>
      </c>
      <c r="S1520" s="14">
        <f t="shared" si="118"/>
        <v>41790.8200462963</v>
      </c>
      <c r="T1520">
        <f t="shared" si="119"/>
        <v>2014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8294</v>
      </c>
      <c r="O1521" t="s">
        <v>8295</v>
      </c>
      <c r="P1521">
        <f t="shared" si="115"/>
        <v>103</v>
      </c>
      <c r="Q1521">
        <f t="shared" si="116"/>
        <v>64.16</v>
      </c>
      <c r="R1521" s="14">
        <f t="shared" si="117"/>
        <v>41782.741701388892</v>
      </c>
      <c r="S1521" s="14">
        <f t="shared" si="118"/>
        <v>41810.915972222225</v>
      </c>
      <c r="T1521">
        <f t="shared" si="119"/>
        <v>2014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8294</v>
      </c>
      <c r="O1522" t="s">
        <v>8295</v>
      </c>
      <c r="P1522">
        <f t="shared" si="115"/>
        <v>103</v>
      </c>
      <c r="Q1522">
        <f t="shared" si="116"/>
        <v>111.53</v>
      </c>
      <c r="R1522" s="14">
        <f t="shared" si="117"/>
        <v>41955.857789351852</v>
      </c>
      <c r="S1522" s="14">
        <f t="shared" si="118"/>
        <v>41992.166666666672</v>
      </c>
      <c r="T1522">
        <f t="shared" si="119"/>
        <v>2014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8294</v>
      </c>
      <c r="O1523" t="s">
        <v>8295</v>
      </c>
      <c r="P1523">
        <f t="shared" si="115"/>
        <v>107</v>
      </c>
      <c r="Q1523">
        <f t="shared" si="116"/>
        <v>170.45</v>
      </c>
      <c r="R1523" s="14">
        <f t="shared" si="117"/>
        <v>42493.167719907404</v>
      </c>
      <c r="S1523" s="14">
        <f t="shared" si="118"/>
        <v>42528.167719907404</v>
      </c>
      <c r="T1523">
        <f t="shared" si="119"/>
        <v>2016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8294</v>
      </c>
      <c r="O1524" t="s">
        <v>8295</v>
      </c>
      <c r="P1524">
        <f t="shared" si="115"/>
        <v>139</v>
      </c>
      <c r="Q1524">
        <f t="shared" si="116"/>
        <v>133.74</v>
      </c>
      <c r="R1524" s="14">
        <f t="shared" si="117"/>
        <v>41899.830312500002</v>
      </c>
      <c r="S1524" s="14">
        <f t="shared" si="118"/>
        <v>41929.830312500002</v>
      </c>
      <c r="T1524">
        <f t="shared" si="119"/>
        <v>2014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8294</v>
      </c>
      <c r="O1525" t="s">
        <v>8295</v>
      </c>
      <c r="P1525">
        <f t="shared" si="115"/>
        <v>125</v>
      </c>
      <c r="Q1525">
        <f t="shared" si="116"/>
        <v>95.83</v>
      </c>
      <c r="R1525" s="14">
        <f t="shared" si="117"/>
        <v>41964.751342592594</v>
      </c>
      <c r="S1525" s="14">
        <f t="shared" si="118"/>
        <v>41996</v>
      </c>
      <c r="T1525">
        <f t="shared" si="119"/>
        <v>2014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8294</v>
      </c>
      <c r="O1526" t="s">
        <v>8295</v>
      </c>
      <c r="P1526">
        <f t="shared" si="115"/>
        <v>207</v>
      </c>
      <c r="Q1526">
        <f t="shared" si="116"/>
        <v>221.79</v>
      </c>
      <c r="R1526" s="14">
        <f t="shared" si="117"/>
        <v>42756.501041666663</v>
      </c>
      <c r="S1526" s="14">
        <f t="shared" si="118"/>
        <v>42786.501041666663</v>
      </c>
      <c r="T1526">
        <f t="shared" si="119"/>
        <v>2017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8294</v>
      </c>
      <c r="O1527" t="s">
        <v>8295</v>
      </c>
      <c r="P1527">
        <f t="shared" si="115"/>
        <v>174</v>
      </c>
      <c r="Q1527">
        <f t="shared" si="116"/>
        <v>32.32</v>
      </c>
      <c r="R1527" s="14">
        <f t="shared" si="117"/>
        <v>42570.702986111108</v>
      </c>
      <c r="S1527" s="14">
        <f t="shared" si="118"/>
        <v>42600.702986111108</v>
      </c>
      <c r="T1527">
        <f t="shared" si="119"/>
        <v>2016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8294</v>
      </c>
      <c r="O1528" t="s">
        <v>8295</v>
      </c>
      <c r="P1528">
        <f t="shared" si="115"/>
        <v>120</v>
      </c>
      <c r="Q1528">
        <f t="shared" si="116"/>
        <v>98.84</v>
      </c>
      <c r="R1528" s="14">
        <f t="shared" si="117"/>
        <v>42339.276006944448</v>
      </c>
      <c r="S1528" s="14">
        <f t="shared" si="118"/>
        <v>42388.276006944448</v>
      </c>
      <c r="T1528">
        <f t="shared" si="119"/>
        <v>2015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8294</v>
      </c>
      <c r="O1529" t="s">
        <v>8295</v>
      </c>
      <c r="P1529">
        <f t="shared" si="115"/>
        <v>110</v>
      </c>
      <c r="Q1529">
        <f t="shared" si="116"/>
        <v>55.22</v>
      </c>
      <c r="R1529" s="14">
        <f t="shared" si="117"/>
        <v>42780.600532407407</v>
      </c>
      <c r="S1529" s="14">
        <f t="shared" si="118"/>
        <v>42808.558865740735</v>
      </c>
      <c r="T1529">
        <f t="shared" si="119"/>
        <v>2017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8294</v>
      </c>
      <c r="O1530" t="s">
        <v>8295</v>
      </c>
      <c r="P1530">
        <f t="shared" si="115"/>
        <v>282</v>
      </c>
      <c r="Q1530">
        <f t="shared" si="116"/>
        <v>52.79</v>
      </c>
      <c r="R1530" s="14">
        <f t="shared" si="117"/>
        <v>42736.732893518521</v>
      </c>
      <c r="S1530" s="14">
        <f t="shared" si="118"/>
        <v>42767</v>
      </c>
      <c r="T1530">
        <f t="shared" si="119"/>
        <v>2017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8294</v>
      </c>
      <c r="O1531" t="s">
        <v>8295</v>
      </c>
      <c r="P1531">
        <f t="shared" si="115"/>
        <v>101</v>
      </c>
      <c r="Q1531">
        <f t="shared" si="116"/>
        <v>135.66999999999999</v>
      </c>
      <c r="R1531" s="14">
        <f t="shared" si="117"/>
        <v>42052.628703703704</v>
      </c>
      <c r="S1531" s="14">
        <f t="shared" si="118"/>
        <v>42082.587037037039</v>
      </c>
      <c r="T1531">
        <f t="shared" si="119"/>
        <v>2015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8294</v>
      </c>
      <c r="O1532" t="s">
        <v>8295</v>
      </c>
      <c r="P1532">
        <f t="shared" si="115"/>
        <v>135</v>
      </c>
      <c r="Q1532">
        <f t="shared" si="116"/>
        <v>53.99</v>
      </c>
      <c r="R1532" s="14">
        <f t="shared" si="117"/>
        <v>42275.767303240747</v>
      </c>
      <c r="S1532" s="14">
        <f t="shared" si="118"/>
        <v>42300.767303240747</v>
      </c>
      <c r="T1532">
        <f t="shared" si="119"/>
        <v>2015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8294</v>
      </c>
      <c r="O1533" t="s">
        <v>8295</v>
      </c>
      <c r="P1533">
        <f t="shared" si="115"/>
        <v>176</v>
      </c>
      <c r="Q1533">
        <f t="shared" si="116"/>
        <v>56.64</v>
      </c>
      <c r="R1533" s="14">
        <f t="shared" si="117"/>
        <v>41941.802384259259</v>
      </c>
      <c r="S1533" s="14">
        <f t="shared" si="118"/>
        <v>41974.125</v>
      </c>
      <c r="T1533">
        <f t="shared" si="119"/>
        <v>2014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8294</v>
      </c>
      <c r="O1534" t="s">
        <v>8295</v>
      </c>
      <c r="P1534">
        <f t="shared" si="115"/>
        <v>484</v>
      </c>
      <c r="Q1534">
        <f t="shared" si="116"/>
        <v>82.32</v>
      </c>
      <c r="R1534" s="14">
        <f t="shared" si="117"/>
        <v>42391.475289351853</v>
      </c>
      <c r="S1534" s="14">
        <f t="shared" si="118"/>
        <v>42415.625</v>
      </c>
      <c r="T1534">
        <f t="shared" si="119"/>
        <v>2016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8294</v>
      </c>
      <c r="O1535" t="s">
        <v>8295</v>
      </c>
      <c r="P1535">
        <f t="shared" si="115"/>
        <v>145</v>
      </c>
      <c r="Q1535">
        <f t="shared" si="116"/>
        <v>88.26</v>
      </c>
      <c r="R1535" s="14">
        <f t="shared" si="117"/>
        <v>42443.00204861111</v>
      </c>
      <c r="S1535" s="14">
        <f t="shared" si="118"/>
        <v>42492.165972222225</v>
      </c>
      <c r="T1535">
        <f t="shared" si="119"/>
        <v>2016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8294</v>
      </c>
      <c r="O1536" t="s">
        <v>8295</v>
      </c>
      <c r="P1536">
        <f t="shared" si="115"/>
        <v>418</v>
      </c>
      <c r="Q1536">
        <f t="shared" si="116"/>
        <v>84.91</v>
      </c>
      <c r="R1536" s="14">
        <f t="shared" si="117"/>
        <v>42221.67432870371</v>
      </c>
      <c r="S1536" s="14">
        <f t="shared" si="118"/>
        <v>42251.67432870371</v>
      </c>
      <c r="T1536">
        <f t="shared" si="119"/>
        <v>2015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8294</v>
      </c>
      <c r="O1537" t="s">
        <v>8295</v>
      </c>
      <c r="P1537">
        <f t="shared" si="115"/>
        <v>132</v>
      </c>
      <c r="Q1537">
        <f t="shared" si="116"/>
        <v>48.15</v>
      </c>
      <c r="R1537" s="14">
        <f t="shared" si="117"/>
        <v>42484.829062500001</v>
      </c>
      <c r="S1537" s="14">
        <f t="shared" si="118"/>
        <v>42513.916666666672</v>
      </c>
      <c r="T1537">
        <f t="shared" si="119"/>
        <v>2016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8294</v>
      </c>
      <c r="O1538" t="s">
        <v>8295</v>
      </c>
      <c r="P1538">
        <f t="shared" si="115"/>
        <v>250</v>
      </c>
      <c r="Q1538">
        <f t="shared" si="116"/>
        <v>66.02</v>
      </c>
      <c r="R1538" s="14">
        <f t="shared" si="117"/>
        <v>42213.802199074074</v>
      </c>
      <c r="S1538" s="14">
        <f t="shared" si="118"/>
        <v>42243.802199074074</v>
      </c>
      <c r="T1538">
        <f t="shared" si="119"/>
        <v>2015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8294</v>
      </c>
      <c r="O1539" t="s">
        <v>8295</v>
      </c>
      <c r="P1539">
        <f t="shared" ref="P1539:P1602" si="120">ROUND(E1539/D1539*100,0)</f>
        <v>180</v>
      </c>
      <c r="Q1539">
        <f t="shared" ref="Q1539:Q1602" si="121">IFERROR(ROUND(E1539/L1539,2),0)</f>
        <v>96.38</v>
      </c>
      <c r="R1539" s="14">
        <f t="shared" ref="R1539:R1602" si="122">(((J1539/60)/60)/24)+DATE(1970,1,1)</f>
        <v>42552.315127314811</v>
      </c>
      <c r="S1539" s="14">
        <f t="shared" ref="S1539:S1602" si="123">(((I1539/60)/60)/24)+DATE(1970,1,1)</f>
        <v>42588.75</v>
      </c>
      <c r="T1539">
        <f t="shared" ref="T1539:T1602" si="124">YEAR(R1539)</f>
        <v>2016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8294</v>
      </c>
      <c r="O1540" t="s">
        <v>8295</v>
      </c>
      <c r="P1540">
        <f t="shared" si="120"/>
        <v>103</v>
      </c>
      <c r="Q1540">
        <f t="shared" si="121"/>
        <v>156.16999999999999</v>
      </c>
      <c r="R1540" s="14">
        <f t="shared" si="122"/>
        <v>41981.782060185185</v>
      </c>
      <c r="S1540" s="14">
        <f t="shared" si="123"/>
        <v>42026.782060185185</v>
      </c>
      <c r="T1540">
        <f t="shared" si="124"/>
        <v>2014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8294</v>
      </c>
      <c r="O1541" t="s">
        <v>8295</v>
      </c>
      <c r="P1541">
        <f t="shared" si="120"/>
        <v>136</v>
      </c>
      <c r="Q1541">
        <f t="shared" si="121"/>
        <v>95.76</v>
      </c>
      <c r="R1541" s="14">
        <f t="shared" si="122"/>
        <v>42705.919201388882</v>
      </c>
      <c r="S1541" s="14">
        <f t="shared" si="123"/>
        <v>42738.919201388882</v>
      </c>
      <c r="T1541">
        <f t="shared" si="124"/>
        <v>2016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8294</v>
      </c>
      <c r="O1542" t="s">
        <v>8295</v>
      </c>
      <c r="P1542">
        <f t="shared" si="120"/>
        <v>118</v>
      </c>
      <c r="Q1542">
        <f t="shared" si="121"/>
        <v>180.41</v>
      </c>
      <c r="R1542" s="14">
        <f t="shared" si="122"/>
        <v>41939.00712962963</v>
      </c>
      <c r="S1542" s="14">
        <f t="shared" si="123"/>
        <v>41969.052083333328</v>
      </c>
      <c r="T1542">
        <f t="shared" si="124"/>
        <v>2014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8294</v>
      </c>
      <c r="O1543" t="s">
        <v>8299</v>
      </c>
      <c r="P1543">
        <f t="shared" si="120"/>
        <v>0</v>
      </c>
      <c r="Q1543">
        <f t="shared" si="121"/>
        <v>3</v>
      </c>
      <c r="R1543" s="14">
        <f t="shared" si="122"/>
        <v>41974.712245370371</v>
      </c>
      <c r="S1543" s="14">
        <f t="shared" si="123"/>
        <v>42004.712245370371</v>
      </c>
      <c r="T1543">
        <f t="shared" si="124"/>
        <v>2014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8294</v>
      </c>
      <c r="O1544" t="s">
        <v>8299</v>
      </c>
      <c r="P1544">
        <f t="shared" si="120"/>
        <v>4</v>
      </c>
      <c r="Q1544">
        <f t="shared" si="121"/>
        <v>20</v>
      </c>
      <c r="R1544" s="14">
        <f t="shared" si="122"/>
        <v>42170.996527777781</v>
      </c>
      <c r="S1544" s="14">
        <f t="shared" si="123"/>
        <v>42185.996527777781</v>
      </c>
      <c r="T1544">
        <f t="shared" si="124"/>
        <v>2015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8294</v>
      </c>
      <c r="O1545" t="s">
        <v>8299</v>
      </c>
      <c r="P1545">
        <f t="shared" si="120"/>
        <v>0</v>
      </c>
      <c r="Q1545">
        <f t="shared" si="121"/>
        <v>10</v>
      </c>
      <c r="R1545" s="14">
        <f t="shared" si="122"/>
        <v>41935.509652777779</v>
      </c>
      <c r="S1545" s="14">
        <f t="shared" si="123"/>
        <v>41965.551319444443</v>
      </c>
      <c r="T1545">
        <f t="shared" si="124"/>
        <v>2014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8294</v>
      </c>
      <c r="O1546" t="s">
        <v>8299</v>
      </c>
      <c r="P1546">
        <f t="shared" si="120"/>
        <v>0</v>
      </c>
      <c r="Q1546">
        <f t="shared" si="121"/>
        <v>0</v>
      </c>
      <c r="R1546" s="14">
        <f t="shared" si="122"/>
        <v>42053.051203703704</v>
      </c>
      <c r="S1546" s="14">
        <f t="shared" si="123"/>
        <v>42095.012499999997</v>
      </c>
      <c r="T1546">
        <f t="shared" si="124"/>
        <v>2015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8294</v>
      </c>
      <c r="O1547" t="s">
        <v>8299</v>
      </c>
      <c r="P1547">
        <f t="shared" si="120"/>
        <v>0</v>
      </c>
      <c r="Q1547">
        <f t="shared" si="121"/>
        <v>1</v>
      </c>
      <c r="R1547" s="14">
        <f t="shared" si="122"/>
        <v>42031.884652777779</v>
      </c>
      <c r="S1547" s="14">
        <f t="shared" si="123"/>
        <v>42065.886111111111</v>
      </c>
      <c r="T1547">
        <f t="shared" si="124"/>
        <v>2015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8294</v>
      </c>
      <c r="O1548" t="s">
        <v>8299</v>
      </c>
      <c r="P1548">
        <f t="shared" si="120"/>
        <v>29</v>
      </c>
      <c r="Q1548">
        <f t="shared" si="121"/>
        <v>26.27</v>
      </c>
      <c r="R1548" s="14">
        <f t="shared" si="122"/>
        <v>41839.212951388887</v>
      </c>
      <c r="S1548" s="14">
        <f t="shared" si="123"/>
        <v>41899.212951388887</v>
      </c>
      <c r="T1548">
        <f t="shared" si="124"/>
        <v>2014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8294</v>
      </c>
      <c r="O1549" t="s">
        <v>8299</v>
      </c>
      <c r="P1549">
        <f t="shared" si="120"/>
        <v>0</v>
      </c>
      <c r="Q1549">
        <f t="shared" si="121"/>
        <v>0</v>
      </c>
      <c r="R1549" s="14">
        <f t="shared" si="122"/>
        <v>42782.426875000005</v>
      </c>
      <c r="S1549" s="14">
        <f t="shared" si="123"/>
        <v>42789.426875000005</v>
      </c>
      <c r="T1549">
        <f t="shared" si="124"/>
        <v>2017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8294</v>
      </c>
      <c r="O1550" t="s">
        <v>8299</v>
      </c>
      <c r="P1550">
        <f t="shared" si="120"/>
        <v>9</v>
      </c>
      <c r="Q1550">
        <f t="shared" si="121"/>
        <v>60</v>
      </c>
      <c r="R1550" s="14">
        <f t="shared" si="122"/>
        <v>42286.88217592593</v>
      </c>
      <c r="S1550" s="14">
        <f t="shared" si="123"/>
        <v>42316.923842592587</v>
      </c>
      <c r="T1550">
        <f t="shared" si="124"/>
        <v>2015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8294</v>
      </c>
      <c r="O1551" t="s">
        <v>8299</v>
      </c>
      <c r="P1551">
        <f t="shared" si="120"/>
        <v>34</v>
      </c>
      <c r="Q1551">
        <f t="shared" si="121"/>
        <v>28.33</v>
      </c>
      <c r="R1551" s="14">
        <f t="shared" si="122"/>
        <v>42281.136099537034</v>
      </c>
      <c r="S1551" s="14">
        <f t="shared" si="123"/>
        <v>42311.177766203706</v>
      </c>
      <c r="T1551">
        <f t="shared" si="124"/>
        <v>2015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8294</v>
      </c>
      <c r="O1552" t="s">
        <v>8299</v>
      </c>
      <c r="P1552">
        <f t="shared" si="120"/>
        <v>13</v>
      </c>
      <c r="Q1552">
        <f t="shared" si="121"/>
        <v>14.43</v>
      </c>
      <c r="R1552" s="14">
        <f t="shared" si="122"/>
        <v>42472.449467592596</v>
      </c>
      <c r="S1552" s="14">
        <f t="shared" si="123"/>
        <v>42502.449467592596</v>
      </c>
      <c r="T1552">
        <f t="shared" si="124"/>
        <v>2016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8294</v>
      </c>
      <c r="O1553" t="s">
        <v>8299</v>
      </c>
      <c r="P1553">
        <f t="shared" si="120"/>
        <v>0</v>
      </c>
      <c r="Q1553">
        <f t="shared" si="121"/>
        <v>0</v>
      </c>
      <c r="R1553" s="14">
        <f t="shared" si="122"/>
        <v>42121.824525462958</v>
      </c>
      <c r="S1553" s="14">
        <f t="shared" si="123"/>
        <v>42151.824525462958</v>
      </c>
      <c r="T1553">
        <f t="shared" si="124"/>
        <v>2015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8294</v>
      </c>
      <c r="O1554" t="s">
        <v>8299</v>
      </c>
      <c r="P1554">
        <f t="shared" si="120"/>
        <v>49</v>
      </c>
      <c r="Q1554">
        <f t="shared" si="121"/>
        <v>132.19</v>
      </c>
      <c r="R1554" s="14">
        <f t="shared" si="122"/>
        <v>41892.688750000001</v>
      </c>
      <c r="S1554" s="14">
        <f t="shared" si="123"/>
        <v>41913.165972222225</v>
      </c>
      <c r="T1554">
        <f t="shared" si="124"/>
        <v>2014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8294</v>
      </c>
      <c r="O1555" t="s">
        <v>8299</v>
      </c>
      <c r="P1555">
        <f t="shared" si="120"/>
        <v>0</v>
      </c>
      <c r="Q1555">
        <f t="shared" si="121"/>
        <v>0</v>
      </c>
      <c r="R1555" s="14">
        <f t="shared" si="122"/>
        <v>42219.282951388886</v>
      </c>
      <c r="S1555" s="14">
        <f t="shared" si="123"/>
        <v>42249.282951388886</v>
      </c>
      <c r="T1555">
        <f t="shared" si="124"/>
        <v>2015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8294</v>
      </c>
      <c r="O1556" t="s">
        <v>8299</v>
      </c>
      <c r="P1556">
        <f t="shared" si="120"/>
        <v>0</v>
      </c>
      <c r="Q1556">
        <f t="shared" si="121"/>
        <v>0</v>
      </c>
      <c r="R1556" s="14">
        <f t="shared" si="122"/>
        <v>42188.252199074079</v>
      </c>
      <c r="S1556" s="14">
        <f t="shared" si="123"/>
        <v>42218.252199074079</v>
      </c>
      <c r="T1556">
        <f t="shared" si="124"/>
        <v>2015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8294</v>
      </c>
      <c r="O1557" t="s">
        <v>8299</v>
      </c>
      <c r="P1557">
        <f t="shared" si="120"/>
        <v>0</v>
      </c>
      <c r="Q1557">
        <f t="shared" si="121"/>
        <v>0</v>
      </c>
      <c r="R1557" s="14">
        <f t="shared" si="122"/>
        <v>42241.613796296297</v>
      </c>
      <c r="S1557" s="14">
        <f t="shared" si="123"/>
        <v>42264.708333333328</v>
      </c>
      <c r="T1557">
        <f t="shared" si="124"/>
        <v>2015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8294</v>
      </c>
      <c r="O1558" t="s">
        <v>8299</v>
      </c>
      <c r="P1558">
        <f t="shared" si="120"/>
        <v>45</v>
      </c>
      <c r="Q1558">
        <f t="shared" si="121"/>
        <v>56.42</v>
      </c>
      <c r="R1558" s="14">
        <f t="shared" si="122"/>
        <v>42525.153055555551</v>
      </c>
      <c r="S1558" s="14">
        <f t="shared" si="123"/>
        <v>42555.153055555551</v>
      </c>
      <c r="T1558">
        <f t="shared" si="124"/>
        <v>2016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8294</v>
      </c>
      <c r="O1559" t="s">
        <v>8299</v>
      </c>
      <c r="P1559">
        <f t="shared" si="120"/>
        <v>4</v>
      </c>
      <c r="Q1559">
        <f t="shared" si="121"/>
        <v>100</v>
      </c>
      <c r="R1559" s="14">
        <f t="shared" si="122"/>
        <v>41871.65315972222</v>
      </c>
      <c r="S1559" s="14">
        <f t="shared" si="123"/>
        <v>41902.65315972222</v>
      </c>
      <c r="T1559">
        <f t="shared" si="124"/>
        <v>2014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8294</v>
      </c>
      <c r="O1560" t="s">
        <v>8299</v>
      </c>
      <c r="P1560">
        <f t="shared" si="120"/>
        <v>5</v>
      </c>
      <c r="Q1560">
        <f t="shared" si="121"/>
        <v>11.67</v>
      </c>
      <c r="R1560" s="14">
        <f t="shared" si="122"/>
        <v>42185.397673611107</v>
      </c>
      <c r="S1560" s="14">
        <f t="shared" si="123"/>
        <v>42244.508333333331</v>
      </c>
      <c r="T1560">
        <f t="shared" si="124"/>
        <v>2015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8294</v>
      </c>
      <c r="O1561" t="s">
        <v>8299</v>
      </c>
      <c r="P1561">
        <f t="shared" si="120"/>
        <v>0</v>
      </c>
      <c r="Q1561">
        <f t="shared" si="121"/>
        <v>50</v>
      </c>
      <c r="R1561" s="14">
        <f t="shared" si="122"/>
        <v>42108.05322916666</v>
      </c>
      <c r="S1561" s="14">
        <f t="shared" si="123"/>
        <v>42123.05322916666</v>
      </c>
      <c r="T1561">
        <f t="shared" si="124"/>
        <v>2015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8294</v>
      </c>
      <c r="O1562" t="s">
        <v>8299</v>
      </c>
      <c r="P1562">
        <f t="shared" si="120"/>
        <v>4</v>
      </c>
      <c r="Q1562">
        <f t="shared" si="121"/>
        <v>23.5</v>
      </c>
      <c r="R1562" s="14">
        <f t="shared" si="122"/>
        <v>41936.020752314813</v>
      </c>
      <c r="S1562" s="14">
        <f t="shared" si="123"/>
        <v>41956.062418981484</v>
      </c>
      <c r="T1562">
        <f t="shared" si="124"/>
        <v>2014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8278</v>
      </c>
      <c r="O1563" t="s">
        <v>8300</v>
      </c>
      <c r="P1563">
        <f t="shared" si="120"/>
        <v>1</v>
      </c>
      <c r="Q1563">
        <f t="shared" si="121"/>
        <v>67</v>
      </c>
      <c r="R1563" s="14">
        <f t="shared" si="122"/>
        <v>41555.041701388887</v>
      </c>
      <c r="S1563" s="14">
        <f t="shared" si="123"/>
        <v>41585.083368055559</v>
      </c>
      <c r="T1563">
        <f t="shared" si="124"/>
        <v>2013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8278</v>
      </c>
      <c r="O1564" t="s">
        <v>8300</v>
      </c>
      <c r="P1564">
        <f t="shared" si="120"/>
        <v>0</v>
      </c>
      <c r="Q1564">
        <f t="shared" si="121"/>
        <v>0</v>
      </c>
      <c r="R1564" s="14">
        <f t="shared" si="122"/>
        <v>40079.566157407404</v>
      </c>
      <c r="S1564" s="14">
        <f t="shared" si="123"/>
        <v>40149.034722222219</v>
      </c>
      <c r="T1564">
        <f t="shared" si="124"/>
        <v>2009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8278</v>
      </c>
      <c r="O1565" t="s">
        <v>8300</v>
      </c>
      <c r="P1565">
        <f t="shared" si="120"/>
        <v>1</v>
      </c>
      <c r="Q1565">
        <f t="shared" si="121"/>
        <v>42.5</v>
      </c>
      <c r="R1565" s="14">
        <f t="shared" si="122"/>
        <v>41652.742488425924</v>
      </c>
      <c r="S1565" s="14">
        <f t="shared" si="123"/>
        <v>41712.700821759259</v>
      </c>
      <c r="T1565">
        <f t="shared" si="124"/>
        <v>2014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8278</v>
      </c>
      <c r="O1566" t="s">
        <v>8300</v>
      </c>
      <c r="P1566">
        <f t="shared" si="120"/>
        <v>0</v>
      </c>
      <c r="Q1566">
        <f t="shared" si="121"/>
        <v>10</v>
      </c>
      <c r="R1566" s="14">
        <f t="shared" si="122"/>
        <v>42121.367002314815</v>
      </c>
      <c r="S1566" s="14">
        <f t="shared" si="123"/>
        <v>42152.836805555555</v>
      </c>
      <c r="T1566">
        <f t="shared" si="124"/>
        <v>2015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8278</v>
      </c>
      <c r="O1567" t="s">
        <v>8300</v>
      </c>
      <c r="P1567">
        <f t="shared" si="120"/>
        <v>3</v>
      </c>
      <c r="Q1567">
        <f t="shared" si="121"/>
        <v>100</v>
      </c>
      <c r="R1567" s="14">
        <f t="shared" si="122"/>
        <v>40672.729872685188</v>
      </c>
      <c r="S1567" s="14">
        <f t="shared" si="123"/>
        <v>40702.729872685188</v>
      </c>
      <c r="T1567">
        <f t="shared" si="124"/>
        <v>2011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8278</v>
      </c>
      <c r="O1568" t="s">
        <v>8300</v>
      </c>
      <c r="P1568">
        <f t="shared" si="120"/>
        <v>21</v>
      </c>
      <c r="Q1568">
        <f t="shared" si="121"/>
        <v>108.05</v>
      </c>
      <c r="R1568" s="14">
        <f t="shared" si="122"/>
        <v>42549.916712962964</v>
      </c>
      <c r="S1568" s="14">
        <f t="shared" si="123"/>
        <v>42578.916666666672</v>
      </c>
      <c r="T1568">
        <f t="shared" si="124"/>
        <v>2016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8278</v>
      </c>
      <c r="O1569" t="s">
        <v>8300</v>
      </c>
      <c r="P1569">
        <f t="shared" si="120"/>
        <v>4</v>
      </c>
      <c r="Q1569">
        <f t="shared" si="121"/>
        <v>26.92</v>
      </c>
      <c r="R1569" s="14">
        <f t="shared" si="122"/>
        <v>41671.936863425923</v>
      </c>
      <c r="S1569" s="14">
        <f t="shared" si="123"/>
        <v>41687</v>
      </c>
      <c r="T1569">
        <f t="shared" si="124"/>
        <v>2014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8278</v>
      </c>
      <c r="O1570" t="s">
        <v>8300</v>
      </c>
      <c r="P1570">
        <f t="shared" si="120"/>
        <v>14</v>
      </c>
      <c r="Q1570">
        <f t="shared" si="121"/>
        <v>155</v>
      </c>
      <c r="R1570" s="14">
        <f t="shared" si="122"/>
        <v>41962.062326388885</v>
      </c>
      <c r="S1570" s="14">
        <f t="shared" si="123"/>
        <v>41997.062326388885</v>
      </c>
      <c r="T1570">
        <f t="shared" si="124"/>
        <v>2014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8278</v>
      </c>
      <c r="O1571" t="s">
        <v>8300</v>
      </c>
      <c r="P1571">
        <f t="shared" si="120"/>
        <v>0</v>
      </c>
      <c r="Q1571">
        <f t="shared" si="121"/>
        <v>0</v>
      </c>
      <c r="R1571" s="14">
        <f t="shared" si="122"/>
        <v>41389.679560185185</v>
      </c>
      <c r="S1571" s="14">
        <f t="shared" si="123"/>
        <v>41419.679560185185</v>
      </c>
      <c r="T1571">
        <f t="shared" si="124"/>
        <v>2013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8278</v>
      </c>
      <c r="O1572" t="s">
        <v>8300</v>
      </c>
      <c r="P1572">
        <f t="shared" si="120"/>
        <v>41</v>
      </c>
      <c r="Q1572">
        <f t="shared" si="121"/>
        <v>47.77</v>
      </c>
      <c r="R1572" s="14">
        <f t="shared" si="122"/>
        <v>42438.813449074078</v>
      </c>
      <c r="S1572" s="14">
        <f t="shared" si="123"/>
        <v>42468.771782407406</v>
      </c>
      <c r="T1572">
        <f t="shared" si="124"/>
        <v>2016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8278</v>
      </c>
      <c r="O1573" t="s">
        <v>8300</v>
      </c>
      <c r="P1573">
        <f t="shared" si="120"/>
        <v>1</v>
      </c>
      <c r="Q1573">
        <f t="shared" si="121"/>
        <v>20</v>
      </c>
      <c r="R1573" s="14">
        <f t="shared" si="122"/>
        <v>42144.769479166673</v>
      </c>
      <c r="S1573" s="14">
        <f t="shared" si="123"/>
        <v>42174.769479166673</v>
      </c>
      <c r="T1573">
        <f t="shared" si="124"/>
        <v>2015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8278</v>
      </c>
      <c r="O1574" t="s">
        <v>8300</v>
      </c>
      <c r="P1574">
        <f t="shared" si="120"/>
        <v>5</v>
      </c>
      <c r="Q1574">
        <f t="shared" si="121"/>
        <v>41.67</v>
      </c>
      <c r="R1574" s="14">
        <f t="shared" si="122"/>
        <v>42404.033090277779</v>
      </c>
      <c r="S1574" s="14">
        <f t="shared" si="123"/>
        <v>42428.999305555553</v>
      </c>
      <c r="T1574">
        <f t="shared" si="124"/>
        <v>2016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8278</v>
      </c>
      <c r="O1575" t="s">
        <v>8300</v>
      </c>
      <c r="P1575">
        <f t="shared" si="120"/>
        <v>2</v>
      </c>
      <c r="Q1575">
        <f t="shared" si="121"/>
        <v>74.33</v>
      </c>
      <c r="R1575" s="14">
        <f t="shared" si="122"/>
        <v>42786.000023148154</v>
      </c>
      <c r="S1575" s="14">
        <f t="shared" si="123"/>
        <v>42826.165972222225</v>
      </c>
      <c r="T1575">
        <f t="shared" si="124"/>
        <v>2017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8278</v>
      </c>
      <c r="O1576" t="s">
        <v>8300</v>
      </c>
      <c r="P1576">
        <f t="shared" si="120"/>
        <v>5</v>
      </c>
      <c r="Q1576">
        <f t="shared" si="121"/>
        <v>84.33</v>
      </c>
      <c r="R1576" s="14">
        <f t="shared" si="122"/>
        <v>42017.927418981482</v>
      </c>
      <c r="S1576" s="14">
        <f t="shared" si="123"/>
        <v>42052.927418981482</v>
      </c>
      <c r="T1576">
        <f t="shared" si="124"/>
        <v>2015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8278</v>
      </c>
      <c r="O1577" t="s">
        <v>8300</v>
      </c>
      <c r="P1577">
        <f t="shared" si="120"/>
        <v>23</v>
      </c>
      <c r="Q1577">
        <f t="shared" si="121"/>
        <v>65.459999999999994</v>
      </c>
      <c r="R1577" s="14">
        <f t="shared" si="122"/>
        <v>41799.524259259262</v>
      </c>
      <c r="S1577" s="14">
        <f t="shared" si="123"/>
        <v>41829.524259259262</v>
      </c>
      <c r="T1577">
        <f t="shared" si="124"/>
        <v>2014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8278</v>
      </c>
      <c r="O1578" t="s">
        <v>8300</v>
      </c>
      <c r="P1578">
        <f t="shared" si="120"/>
        <v>13</v>
      </c>
      <c r="Q1578">
        <f t="shared" si="121"/>
        <v>65</v>
      </c>
      <c r="R1578" s="14">
        <f t="shared" si="122"/>
        <v>42140.879259259258</v>
      </c>
      <c r="S1578" s="14">
        <f t="shared" si="123"/>
        <v>42185.879259259258</v>
      </c>
      <c r="T1578">
        <f t="shared" si="124"/>
        <v>2015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8278</v>
      </c>
      <c r="O1579" t="s">
        <v>8300</v>
      </c>
      <c r="P1579">
        <f t="shared" si="120"/>
        <v>1</v>
      </c>
      <c r="Q1579">
        <f t="shared" si="121"/>
        <v>27.5</v>
      </c>
      <c r="R1579" s="14">
        <f t="shared" si="122"/>
        <v>41054.847777777781</v>
      </c>
      <c r="S1579" s="14">
        <f t="shared" si="123"/>
        <v>41114.847777777781</v>
      </c>
      <c r="T1579">
        <f t="shared" si="124"/>
        <v>2012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8278</v>
      </c>
      <c r="O1580" t="s">
        <v>8300</v>
      </c>
      <c r="P1580">
        <f t="shared" si="120"/>
        <v>11</v>
      </c>
      <c r="Q1580">
        <f t="shared" si="121"/>
        <v>51.25</v>
      </c>
      <c r="R1580" s="14">
        <f t="shared" si="122"/>
        <v>40399.065868055557</v>
      </c>
      <c r="S1580" s="14">
        <f t="shared" si="123"/>
        <v>40423.083333333336</v>
      </c>
      <c r="T1580">
        <f t="shared" si="124"/>
        <v>2010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8278</v>
      </c>
      <c r="O1581" t="s">
        <v>8300</v>
      </c>
      <c r="P1581">
        <f t="shared" si="120"/>
        <v>1</v>
      </c>
      <c r="Q1581">
        <f t="shared" si="121"/>
        <v>14</v>
      </c>
      <c r="R1581" s="14">
        <f t="shared" si="122"/>
        <v>41481.996423611112</v>
      </c>
      <c r="S1581" s="14">
        <f t="shared" si="123"/>
        <v>41514.996423611112</v>
      </c>
      <c r="T1581">
        <f t="shared" si="124"/>
        <v>2013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8278</v>
      </c>
      <c r="O1582" t="s">
        <v>8300</v>
      </c>
      <c r="P1582">
        <f t="shared" si="120"/>
        <v>0</v>
      </c>
      <c r="Q1582">
        <f t="shared" si="121"/>
        <v>0</v>
      </c>
      <c r="R1582" s="14">
        <f t="shared" si="122"/>
        <v>40990.050069444449</v>
      </c>
      <c r="S1582" s="14">
        <f t="shared" si="123"/>
        <v>41050.050069444449</v>
      </c>
      <c r="T1582">
        <f t="shared" si="124"/>
        <v>2012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8294</v>
      </c>
      <c r="O1583" t="s">
        <v>8301</v>
      </c>
      <c r="P1583">
        <f t="shared" si="120"/>
        <v>1</v>
      </c>
      <c r="Q1583">
        <f t="shared" si="121"/>
        <v>5</v>
      </c>
      <c r="R1583" s="14">
        <f t="shared" si="122"/>
        <v>42325.448958333334</v>
      </c>
      <c r="S1583" s="14">
        <f t="shared" si="123"/>
        <v>42357.448958333334</v>
      </c>
      <c r="T1583">
        <f t="shared" si="124"/>
        <v>2015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8294</v>
      </c>
      <c r="O1584" t="s">
        <v>8301</v>
      </c>
      <c r="P1584">
        <f t="shared" si="120"/>
        <v>9</v>
      </c>
      <c r="Q1584">
        <f t="shared" si="121"/>
        <v>31</v>
      </c>
      <c r="R1584" s="14">
        <f t="shared" si="122"/>
        <v>42246.789965277778</v>
      </c>
      <c r="S1584" s="14">
        <f t="shared" si="123"/>
        <v>42303.888888888891</v>
      </c>
      <c r="T1584">
        <f t="shared" si="124"/>
        <v>2015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8294</v>
      </c>
      <c r="O1585" t="s">
        <v>8301</v>
      </c>
      <c r="P1585">
        <f t="shared" si="120"/>
        <v>0</v>
      </c>
      <c r="Q1585">
        <f t="shared" si="121"/>
        <v>15</v>
      </c>
      <c r="R1585" s="14">
        <f t="shared" si="122"/>
        <v>41877.904988425929</v>
      </c>
      <c r="S1585" s="14">
        <f t="shared" si="123"/>
        <v>41907.904988425929</v>
      </c>
      <c r="T1585">
        <f t="shared" si="124"/>
        <v>2014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8294</v>
      </c>
      <c r="O1586" t="s">
        <v>8301</v>
      </c>
      <c r="P1586">
        <f t="shared" si="120"/>
        <v>0</v>
      </c>
      <c r="Q1586">
        <f t="shared" si="121"/>
        <v>0</v>
      </c>
      <c r="R1586" s="14">
        <f t="shared" si="122"/>
        <v>41779.649317129632</v>
      </c>
      <c r="S1586" s="14">
        <f t="shared" si="123"/>
        <v>41789.649317129632</v>
      </c>
      <c r="T1586">
        <f t="shared" si="124"/>
        <v>2014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8294</v>
      </c>
      <c r="O1587" t="s">
        <v>8301</v>
      </c>
      <c r="P1587">
        <f t="shared" si="120"/>
        <v>79</v>
      </c>
      <c r="Q1587">
        <f t="shared" si="121"/>
        <v>131.66999999999999</v>
      </c>
      <c r="R1587" s="14">
        <f t="shared" si="122"/>
        <v>42707.895462962959</v>
      </c>
      <c r="S1587" s="14">
        <f t="shared" si="123"/>
        <v>42729.458333333328</v>
      </c>
      <c r="T1587">
        <f t="shared" si="124"/>
        <v>2016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8294</v>
      </c>
      <c r="O1588" t="s">
        <v>8301</v>
      </c>
      <c r="P1588">
        <f t="shared" si="120"/>
        <v>0</v>
      </c>
      <c r="Q1588">
        <f t="shared" si="121"/>
        <v>0</v>
      </c>
      <c r="R1588" s="14">
        <f t="shared" si="122"/>
        <v>42069.104421296302</v>
      </c>
      <c r="S1588" s="14">
        <f t="shared" si="123"/>
        <v>42099.062754629631</v>
      </c>
      <c r="T1588">
        <f t="shared" si="124"/>
        <v>2015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8294</v>
      </c>
      <c r="O1589" t="s">
        <v>8301</v>
      </c>
      <c r="P1589">
        <f t="shared" si="120"/>
        <v>0</v>
      </c>
      <c r="Q1589">
        <f t="shared" si="121"/>
        <v>1</v>
      </c>
      <c r="R1589" s="14">
        <f t="shared" si="122"/>
        <v>41956.950983796298</v>
      </c>
      <c r="S1589" s="14">
        <f t="shared" si="123"/>
        <v>41986.950983796298</v>
      </c>
      <c r="T1589">
        <f t="shared" si="124"/>
        <v>2014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8294</v>
      </c>
      <c r="O1590" t="s">
        <v>8301</v>
      </c>
      <c r="P1590">
        <f t="shared" si="120"/>
        <v>0</v>
      </c>
      <c r="Q1590">
        <f t="shared" si="121"/>
        <v>0</v>
      </c>
      <c r="R1590" s="14">
        <f t="shared" si="122"/>
        <v>42005.24998842593</v>
      </c>
      <c r="S1590" s="14">
        <f t="shared" si="123"/>
        <v>42035.841666666667</v>
      </c>
      <c r="T1590">
        <f t="shared" si="124"/>
        <v>2015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8294</v>
      </c>
      <c r="O1591" t="s">
        <v>8301</v>
      </c>
      <c r="P1591">
        <f t="shared" si="120"/>
        <v>0</v>
      </c>
      <c r="Q1591">
        <f t="shared" si="121"/>
        <v>0</v>
      </c>
      <c r="R1591" s="14">
        <f t="shared" si="122"/>
        <v>42256.984791666662</v>
      </c>
      <c r="S1591" s="14">
        <f t="shared" si="123"/>
        <v>42286.984791666662</v>
      </c>
      <c r="T1591">
        <f t="shared" si="124"/>
        <v>2015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8294</v>
      </c>
      <c r="O1592" t="s">
        <v>8301</v>
      </c>
      <c r="P1592">
        <f t="shared" si="120"/>
        <v>2</v>
      </c>
      <c r="Q1592">
        <f t="shared" si="121"/>
        <v>510</v>
      </c>
      <c r="R1592" s="14">
        <f t="shared" si="122"/>
        <v>42240.857222222221</v>
      </c>
      <c r="S1592" s="14">
        <f t="shared" si="123"/>
        <v>42270.857222222221</v>
      </c>
      <c r="T1592">
        <f t="shared" si="124"/>
        <v>2015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8294</v>
      </c>
      <c r="O1593" t="s">
        <v>8301</v>
      </c>
      <c r="P1593">
        <f t="shared" si="120"/>
        <v>29</v>
      </c>
      <c r="Q1593">
        <f t="shared" si="121"/>
        <v>44.48</v>
      </c>
      <c r="R1593" s="14">
        <f t="shared" si="122"/>
        <v>42433.726168981477</v>
      </c>
      <c r="S1593" s="14">
        <f t="shared" si="123"/>
        <v>42463.68450231482</v>
      </c>
      <c r="T1593">
        <f t="shared" si="124"/>
        <v>2016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8294</v>
      </c>
      <c r="O1594" t="s">
        <v>8301</v>
      </c>
      <c r="P1594">
        <f t="shared" si="120"/>
        <v>0</v>
      </c>
      <c r="Q1594">
        <f t="shared" si="121"/>
        <v>0</v>
      </c>
      <c r="R1594" s="14">
        <f t="shared" si="122"/>
        <v>42046.072743055556</v>
      </c>
      <c r="S1594" s="14">
        <f t="shared" si="123"/>
        <v>42091.031076388885</v>
      </c>
      <c r="T1594">
        <f t="shared" si="124"/>
        <v>2015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8294</v>
      </c>
      <c r="O1595" t="s">
        <v>8301</v>
      </c>
      <c r="P1595">
        <f t="shared" si="120"/>
        <v>0</v>
      </c>
      <c r="Q1595">
        <f t="shared" si="121"/>
        <v>1</v>
      </c>
      <c r="R1595" s="14">
        <f t="shared" si="122"/>
        <v>42033.845543981486</v>
      </c>
      <c r="S1595" s="14">
        <f t="shared" si="123"/>
        <v>42063.845543981486</v>
      </c>
      <c r="T1595">
        <f t="shared" si="124"/>
        <v>2015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8294</v>
      </c>
      <c r="O1596" t="s">
        <v>8301</v>
      </c>
      <c r="P1596">
        <f t="shared" si="120"/>
        <v>21</v>
      </c>
      <c r="Q1596">
        <f t="shared" si="121"/>
        <v>20.5</v>
      </c>
      <c r="R1596" s="14">
        <f t="shared" si="122"/>
        <v>42445.712754629625</v>
      </c>
      <c r="S1596" s="14">
        <f t="shared" si="123"/>
        <v>42505.681249999994</v>
      </c>
      <c r="T1596">
        <f t="shared" si="124"/>
        <v>2016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8294</v>
      </c>
      <c r="O1597" t="s">
        <v>8301</v>
      </c>
      <c r="P1597">
        <f t="shared" si="120"/>
        <v>0</v>
      </c>
      <c r="Q1597">
        <f t="shared" si="121"/>
        <v>40</v>
      </c>
      <c r="R1597" s="14">
        <f t="shared" si="122"/>
        <v>41780.050092592595</v>
      </c>
      <c r="S1597" s="14">
        <f t="shared" si="123"/>
        <v>41808.842361111114</v>
      </c>
      <c r="T1597">
        <f t="shared" si="124"/>
        <v>2014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8294</v>
      </c>
      <c r="O1598" t="s">
        <v>8301</v>
      </c>
      <c r="P1598">
        <f t="shared" si="120"/>
        <v>2</v>
      </c>
      <c r="Q1598">
        <f t="shared" si="121"/>
        <v>25</v>
      </c>
      <c r="R1598" s="14">
        <f t="shared" si="122"/>
        <v>41941.430196759262</v>
      </c>
      <c r="S1598" s="14">
        <f t="shared" si="123"/>
        <v>41986.471863425926</v>
      </c>
      <c r="T1598">
        <f t="shared" si="124"/>
        <v>2014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8294</v>
      </c>
      <c r="O1599" t="s">
        <v>8301</v>
      </c>
      <c r="P1599">
        <f t="shared" si="120"/>
        <v>0</v>
      </c>
      <c r="Q1599">
        <f t="shared" si="121"/>
        <v>0</v>
      </c>
      <c r="R1599" s="14">
        <f t="shared" si="122"/>
        <v>42603.354131944448</v>
      </c>
      <c r="S1599" s="14">
        <f t="shared" si="123"/>
        <v>42633.354131944448</v>
      </c>
      <c r="T1599">
        <f t="shared" si="124"/>
        <v>2016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8294</v>
      </c>
      <c r="O1600" t="s">
        <v>8301</v>
      </c>
      <c r="P1600">
        <f t="shared" si="120"/>
        <v>0</v>
      </c>
      <c r="Q1600">
        <f t="shared" si="121"/>
        <v>1</v>
      </c>
      <c r="R1600" s="14">
        <f t="shared" si="122"/>
        <v>42151.667337962965</v>
      </c>
      <c r="S1600" s="14">
        <f t="shared" si="123"/>
        <v>42211.667337962965</v>
      </c>
      <c r="T1600">
        <f t="shared" si="124"/>
        <v>2015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8294</v>
      </c>
      <c r="O1601" t="s">
        <v>8301</v>
      </c>
      <c r="P1601">
        <f t="shared" si="120"/>
        <v>0</v>
      </c>
      <c r="Q1601">
        <f t="shared" si="121"/>
        <v>0</v>
      </c>
      <c r="R1601" s="14">
        <f t="shared" si="122"/>
        <v>42438.53907407407</v>
      </c>
      <c r="S1601" s="14">
        <f t="shared" si="123"/>
        <v>42468.497407407413</v>
      </c>
      <c r="T1601">
        <f t="shared" si="124"/>
        <v>2016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8294</v>
      </c>
      <c r="O1602" t="s">
        <v>8301</v>
      </c>
      <c r="P1602">
        <f t="shared" si="120"/>
        <v>7</v>
      </c>
      <c r="Q1602">
        <f t="shared" si="121"/>
        <v>40.78</v>
      </c>
      <c r="R1602" s="14">
        <f t="shared" si="122"/>
        <v>41791.057314814818</v>
      </c>
      <c r="S1602" s="14">
        <f t="shared" si="123"/>
        <v>41835.21597222222</v>
      </c>
      <c r="T1602">
        <f t="shared" si="124"/>
        <v>2014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8281</v>
      </c>
      <c r="O1603" t="s">
        <v>8282</v>
      </c>
      <c r="P1603">
        <f t="shared" ref="P1603:P1666" si="125">ROUND(E1603/D1603*100,0)</f>
        <v>108</v>
      </c>
      <c r="Q1603">
        <f t="shared" ref="Q1603:Q1666" si="126">IFERROR(ROUND(E1603/L1603,2),0)</f>
        <v>48.33</v>
      </c>
      <c r="R1603" s="14">
        <f t="shared" ref="R1603:R1666" si="127">(((J1603/60)/60)/24)+DATE(1970,1,1)</f>
        <v>40638.092974537038</v>
      </c>
      <c r="S1603" s="14">
        <f t="shared" ref="S1603:S1666" si="128">(((I1603/60)/60)/24)+DATE(1970,1,1)</f>
        <v>40668.092974537038</v>
      </c>
      <c r="T1603">
        <f t="shared" ref="T1603:T1666" si="129">YEAR(R1603)</f>
        <v>2011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8281</v>
      </c>
      <c r="O1604" t="s">
        <v>8282</v>
      </c>
      <c r="P1604">
        <f t="shared" si="125"/>
        <v>100</v>
      </c>
      <c r="Q1604">
        <f t="shared" si="126"/>
        <v>46.95</v>
      </c>
      <c r="R1604" s="14">
        <f t="shared" si="127"/>
        <v>40788.297650462962</v>
      </c>
      <c r="S1604" s="14">
        <f t="shared" si="128"/>
        <v>40830.958333333336</v>
      </c>
      <c r="T1604">
        <f t="shared" si="129"/>
        <v>2011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8281</v>
      </c>
      <c r="O1605" t="s">
        <v>8282</v>
      </c>
      <c r="P1605">
        <f t="shared" si="125"/>
        <v>100</v>
      </c>
      <c r="Q1605">
        <f t="shared" si="126"/>
        <v>66.69</v>
      </c>
      <c r="R1605" s="14">
        <f t="shared" si="127"/>
        <v>40876.169664351852</v>
      </c>
      <c r="S1605" s="14">
        <f t="shared" si="128"/>
        <v>40936.169664351852</v>
      </c>
      <c r="T1605">
        <f t="shared" si="129"/>
        <v>2011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8281</v>
      </c>
      <c r="O1606" t="s">
        <v>8282</v>
      </c>
      <c r="P1606">
        <f t="shared" si="125"/>
        <v>122</v>
      </c>
      <c r="Q1606">
        <f t="shared" si="126"/>
        <v>48.84</v>
      </c>
      <c r="R1606" s="14">
        <f t="shared" si="127"/>
        <v>40945.845312500001</v>
      </c>
      <c r="S1606" s="14">
        <f t="shared" si="128"/>
        <v>40985.80364583333</v>
      </c>
      <c r="T1606">
        <f t="shared" si="129"/>
        <v>2012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8281</v>
      </c>
      <c r="O1607" t="s">
        <v>8282</v>
      </c>
      <c r="P1607">
        <f t="shared" si="125"/>
        <v>101</v>
      </c>
      <c r="Q1607">
        <f t="shared" si="126"/>
        <v>137.31</v>
      </c>
      <c r="R1607" s="14">
        <f t="shared" si="127"/>
        <v>40747.012881944444</v>
      </c>
      <c r="S1607" s="14">
        <f t="shared" si="128"/>
        <v>40756.291666666664</v>
      </c>
      <c r="T1607">
        <f t="shared" si="129"/>
        <v>2011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8281</v>
      </c>
      <c r="O1608" t="s">
        <v>8282</v>
      </c>
      <c r="P1608">
        <f t="shared" si="125"/>
        <v>101</v>
      </c>
      <c r="Q1608">
        <f t="shared" si="126"/>
        <v>87.83</v>
      </c>
      <c r="R1608" s="14">
        <f t="shared" si="127"/>
        <v>40536.111550925925</v>
      </c>
      <c r="S1608" s="14">
        <f t="shared" si="128"/>
        <v>40626.069884259261</v>
      </c>
      <c r="T1608">
        <f t="shared" si="129"/>
        <v>2010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8281</v>
      </c>
      <c r="O1609" t="s">
        <v>8282</v>
      </c>
      <c r="P1609">
        <f t="shared" si="125"/>
        <v>145</v>
      </c>
      <c r="Q1609">
        <f t="shared" si="126"/>
        <v>70.790000000000006</v>
      </c>
      <c r="R1609" s="14">
        <f t="shared" si="127"/>
        <v>41053.80846064815</v>
      </c>
      <c r="S1609" s="14">
        <f t="shared" si="128"/>
        <v>41074.80846064815</v>
      </c>
      <c r="T1609">
        <f t="shared" si="129"/>
        <v>2012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8281</v>
      </c>
      <c r="O1610" t="s">
        <v>8282</v>
      </c>
      <c r="P1610">
        <f t="shared" si="125"/>
        <v>101</v>
      </c>
      <c r="Q1610">
        <f t="shared" si="126"/>
        <v>52.83</v>
      </c>
      <c r="R1610" s="14">
        <f t="shared" si="127"/>
        <v>41607.83085648148</v>
      </c>
      <c r="S1610" s="14">
        <f t="shared" si="128"/>
        <v>41640.226388888892</v>
      </c>
      <c r="T1610">
        <f t="shared" si="129"/>
        <v>2013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8281</v>
      </c>
      <c r="O1611" t="s">
        <v>8282</v>
      </c>
      <c r="P1611">
        <f t="shared" si="125"/>
        <v>118</v>
      </c>
      <c r="Q1611">
        <f t="shared" si="126"/>
        <v>443.75</v>
      </c>
      <c r="R1611" s="14">
        <f t="shared" si="127"/>
        <v>40796.001261574071</v>
      </c>
      <c r="S1611" s="14">
        <f t="shared" si="128"/>
        <v>40849.333333333336</v>
      </c>
      <c r="T1611">
        <f t="shared" si="129"/>
        <v>2011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8281</v>
      </c>
      <c r="O1612" t="s">
        <v>8282</v>
      </c>
      <c r="P1612">
        <f t="shared" si="125"/>
        <v>272</v>
      </c>
      <c r="Q1612">
        <f t="shared" si="126"/>
        <v>48.54</v>
      </c>
      <c r="R1612" s="14">
        <f t="shared" si="127"/>
        <v>41228.924884259257</v>
      </c>
      <c r="S1612" s="14">
        <f t="shared" si="128"/>
        <v>41258.924884259257</v>
      </c>
      <c r="T1612">
        <f t="shared" si="129"/>
        <v>2012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8281</v>
      </c>
      <c r="O1613" t="s">
        <v>8282</v>
      </c>
      <c r="P1613">
        <f t="shared" si="125"/>
        <v>125</v>
      </c>
      <c r="Q1613">
        <f t="shared" si="126"/>
        <v>37.07</v>
      </c>
      <c r="R1613" s="14">
        <f t="shared" si="127"/>
        <v>41409.00037037037</v>
      </c>
      <c r="S1613" s="14">
        <f t="shared" si="128"/>
        <v>41430.00037037037</v>
      </c>
      <c r="T1613">
        <f t="shared" si="129"/>
        <v>2013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8281</v>
      </c>
      <c r="O1614" t="s">
        <v>8282</v>
      </c>
      <c r="P1614">
        <f t="shared" si="125"/>
        <v>110</v>
      </c>
      <c r="Q1614">
        <f t="shared" si="126"/>
        <v>50</v>
      </c>
      <c r="R1614" s="14">
        <f t="shared" si="127"/>
        <v>41246.874814814815</v>
      </c>
      <c r="S1614" s="14">
        <f t="shared" si="128"/>
        <v>41276.874814814815</v>
      </c>
      <c r="T1614">
        <f t="shared" si="129"/>
        <v>2012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8281</v>
      </c>
      <c r="O1615" t="s">
        <v>8282</v>
      </c>
      <c r="P1615">
        <f t="shared" si="125"/>
        <v>102</v>
      </c>
      <c r="Q1615">
        <f t="shared" si="126"/>
        <v>39.04</v>
      </c>
      <c r="R1615" s="14">
        <f t="shared" si="127"/>
        <v>41082.069467592592</v>
      </c>
      <c r="S1615" s="14">
        <f t="shared" si="128"/>
        <v>41112.069467592592</v>
      </c>
      <c r="T1615">
        <f t="shared" si="129"/>
        <v>2012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8281</v>
      </c>
      <c r="O1616" t="s">
        <v>8282</v>
      </c>
      <c r="P1616">
        <f t="shared" si="125"/>
        <v>103</v>
      </c>
      <c r="Q1616">
        <f t="shared" si="126"/>
        <v>66.69</v>
      </c>
      <c r="R1616" s="14">
        <f t="shared" si="127"/>
        <v>41794.981122685182</v>
      </c>
      <c r="S1616" s="14">
        <f t="shared" si="128"/>
        <v>41854.708333333336</v>
      </c>
      <c r="T1616">
        <f t="shared" si="129"/>
        <v>2014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8281</v>
      </c>
      <c r="O1617" t="s">
        <v>8282</v>
      </c>
      <c r="P1617">
        <f t="shared" si="125"/>
        <v>114</v>
      </c>
      <c r="Q1617">
        <f t="shared" si="126"/>
        <v>67.13</v>
      </c>
      <c r="R1617" s="14">
        <f t="shared" si="127"/>
        <v>40845.050879629627</v>
      </c>
      <c r="S1617" s="14">
        <f t="shared" si="128"/>
        <v>40890.092546296299</v>
      </c>
      <c r="T1617">
        <f t="shared" si="129"/>
        <v>2011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8281</v>
      </c>
      <c r="O1618" t="s">
        <v>8282</v>
      </c>
      <c r="P1618">
        <f t="shared" si="125"/>
        <v>104</v>
      </c>
      <c r="Q1618">
        <f t="shared" si="126"/>
        <v>66.37</v>
      </c>
      <c r="R1618" s="14">
        <f t="shared" si="127"/>
        <v>41194.715520833335</v>
      </c>
      <c r="S1618" s="14">
        <f t="shared" si="128"/>
        <v>41235.916666666664</v>
      </c>
      <c r="T1618">
        <f t="shared" si="129"/>
        <v>2012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8281</v>
      </c>
      <c r="O1619" t="s">
        <v>8282</v>
      </c>
      <c r="P1619">
        <f t="shared" si="125"/>
        <v>146</v>
      </c>
      <c r="Q1619">
        <f t="shared" si="126"/>
        <v>64.62</v>
      </c>
      <c r="R1619" s="14">
        <f t="shared" si="127"/>
        <v>41546.664212962962</v>
      </c>
      <c r="S1619" s="14">
        <f t="shared" si="128"/>
        <v>41579.791666666664</v>
      </c>
      <c r="T1619">
        <f t="shared" si="129"/>
        <v>2013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8281</v>
      </c>
      <c r="O1620" t="s">
        <v>8282</v>
      </c>
      <c r="P1620">
        <f t="shared" si="125"/>
        <v>105</v>
      </c>
      <c r="Q1620">
        <f t="shared" si="126"/>
        <v>58.37</v>
      </c>
      <c r="R1620" s="14">
        <f t="shared" si="127"/>
        <v>41301.654340277775</v>
      </c>
      <c r="S1620" s="14">
        <f t="shared" si="128"/>
        <v>41341.654340277775</v>
      </c>
      <c r="T1620">
        <f t="shared" si="129"/>
        <v>2013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8281</v>
      </c>
      <c r="O1621" t="s">
        <v>8282</v>
      </c>
      <c r="P1621">
        <f t="shared" si="125"/>
        <v>133</v>
      </c>
      <c r="Q1621">
        <f t="shared" si="126"/>
        <v>86.96</v>
      </c>
      <c r="R1621" s="14">
        <f t="shared" si="127"/>
        <v>41876.18618055556</v>
      </c>
      <c r="S1621" s="14">
        <f t="shared" si="128"/>
        <v>41897.18618055556</v>
      </c>
      <c r="T1621">
        <f t="shared" si="129"/>
        <v>2014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8281</v>
      </c>
      <c r="O1622" t="s">
        <v>8282</v>
      </c>
      <c r="P1622">
        <f t="shared" si="125"/>
        <v>113</v>
      </c>
      <c r="Q1622">
        <f t="shared" si="126"/>
        <v>66.47</v>
      </c>
      <c r="R1622" s="14">
        <f t="shared" si="127"/>
        <v>41321.339583333334</v>
      </c>
      <c r="S1622" s="14">
        <f t="shared" si="128"/>
        <v>41328.339583333334</v>
      </c>
      <c r="T1622">
        <f t="shared" si="129"/>
        <v>2013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8281</v>
      </c>
      <c r="O1623" t="s">
        <v>8282</v>
      </c>
      <c r="P1623">
        <f t="shared" si="125"/>
        <v>121</v>
      </c>
      <c r="Q1623">
        <f t="shared" si="126"/>
        <v>163.78</v>
      </c>
      <c r="R1623" s="14">
        <f t="shared" si="127"/>
        <v>41003.60665509259</v>
      </c>
      <c r="S1623" s="14">
        <f t="shared" si="128"/>
        <v>41057.165972222225</v>
      </c>
      <c r="T1623">
        <f t="shared" si="129"/>
        <v>2012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8281</v>
      </c>
      <c r="O1624" t="s">
        <v>8282</v>
      </c>
      <c r="P1624">
        <f t="shared" si="125"/>
        <v>102</v>
      </c>
      <c r="Q1624">
        <f t="shared" si="126"/>
        <v>107.98</v>
      </c>
      <c r="R1624" s="14">
        <f t="shared" si="127"/>
        <v>41950.29483796296</v>
      </c>
      <c r="S1624" s="14">
        <f t="shared" si="128"/>
        <v>41990.332638888889</v>
      </c>
      <c r="T1624">
        <f t="shared" si="129"/>
        <v>2014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8281</v>
      </c>
      <c r="O1625" t="s">
        <v>8282</v>
      </c>
      <c r="P1625">
        <f t="shared" si="125"/>
        <v>101</v>
      </c>
      <c r="Q1625">
        <f t="shared" si="126"/>
        <v>42.11</v>
      </c>
      <c r="R1625" s="14">
        <f t="shared" si="127"/>
        <v>41453.688530092593</v>
      </c>
      <c r="S1625" s="14">
        <f t="shared" si="128"/>
        <v>41513.688530092593</v>
      </c>
      <c r="T1625">
        <f t="shared" si="129"/>
        <v>2013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8281</v>
      </c>
      <c r="O1626" t="s">
        <v>8282</v>
      </c>
      <c r="P1626">
        <f t="shared" si="125"/>
        <v>118</v>
      </c>
      <c r="Q1626">
        <f t="shared" si="126"/>
        <v>47.2</v>
      </c>
      <c r="R1626" s="14">
        <f t="shared" si="127"/>
        <v>41243.367303240739</v>
      </c>
      <c r="S1626" s="14">
        <f t="shared" si="128"/>
        <v>41283.367303240739</v>
      </c>
      <c r="T1626">
        <f t="shared" si="129"/>
        <v>2012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8281</v>
      </c>
      <c r="O1627" t="s">
        <v>8282</v>
      </c>
      <c r="P1627">
        <f t="shared" si="125"/>
        <v>155</v>
      </c>
      <c r="Q1627">
        <f t="shared" si="126"/>
        <v>112.02</v>
      </c>
      <c r="R1627" s="14">
        <f t="shared" si="127"/>
        <v>41135.699687500004</v>
      </c>
      <c r="S1627" s="14">
        <f t="shared" si="128"/>
        <v>41163.699687500004</v>
      </c>
      <c r="T1627">
        <f t="shared" si="129"/>
        <v>2012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8281</v>
      </c>
      <c r="O1628" t="s">
        <v>8282</v>
      </c>
      <c r="P1628">
        <f t="shared" si="125"/>
        <v>101</v>
      </c>
      <c r="Q1628">
        <f t="shared" si="126"/>
        <v>74.95</v>
      </c>
      <c r="R1628" s="14">
        <f t="shared" si="127"/>
        <v>41579.847997685189</v>
      </c>
      <c r="S1628" s="14">
        <f t="shared" si="128"/>
        <v>41609.889664351853</v>
      </c>
      <c r="T1628">
        <f t="shared" si="129"/>
        <v>2013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8281</v>
      </c>
      <c r="O1629" t="s">
        <v>8282</v>
      </c>
      <c r="P1629">
        <f t="shared" si="125"/>
        <v>117</v>
      </c>
      <c r="Q1629">
        <f t="shared" si="126"/>
        <v>61.58</v>
      </c>
      <c r="R1629" s="14">
        <f t="shared" si="127"/>
        <v>41205.707048611112</v>
      </c>
      <c r="S1629" s="14">
        <f t="shared" si="128"/>
        <v>41239.207638888889</v>
      </c>
      <c r="T1629">
        <f t="shared" si="129"/>
        <v>2012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8281</v>
      </c>
      <c r="O1630" t="s">
        <v>8282</v>
      </c>
      <c r="P1630">
        <f t="shared" si="125"/>
        <v>101</v>
      </c>
      <c r="Q1630">
        <f t="shared" si="126"/>
        <v>45.88</v>
      </c>
      <c r="R1630" s="14">
        <f t="shared" si="127"/>
        <v>41774.737060185187</v>
      </c>
      <c r="S1630" s="14">
        <f t="shared" si="128"/>
        <v>41807.737060185187</v>
      </c>
      <c r="T1630">
        <f t="shared" si="129"/>
        <v>2014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8281</v>
      </c>
      <c r="O1631" t="s">
        <v>8282</v>
      </c>
      <c r="P1631">
        <f t="shared" si="125"/>
        <v>104</v>
      </c>
      <c r="Q1631">
        <f t="shared" si="126"/>
        <v>75.849999999999994</v>
      </c>
      <c r="R1631" s="14">
        <f t="shared" si="127"/>
        <v>41645.867280092592</v>
      </c>
      <c r="S1631" s="14">
        <f t="shared" si="128"/>
        <v>41690.867280092592</v>
      </c>
      <c r="T1631">
        <f t="shared" si="129"/>
        <v>2014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8281</v>
      </c>
      <c r="O1632" t="s">
        <v>8282</v>
      </c>
      <c r="P1632">
        <f t="shared" si="125"/>
        <v>265</v>
      </c>
      <c r="Q1632">
        <f t="shared" si="126"/>
        <v>84.21</v>
      </c>
      <c r="R1632" s="14">
        <f t="shared" si="127"/>
        <v>40939.837673611109</v>
      </c>
      <c r="S1632" s="14">
        <f t="shared" si="128"/>
        <v>40970.290972222225</v>
      </c>
      <c r="T1632">
        <f t="shared" si="129"/>
        <v>2012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8281</v>
      </c>
      <c r="O1633" t="s">
        <v>8282</v>
      </c>
      <c r="P1633">
        <f t="shared" si="125"/>
        <v>156</v>
      </c>
      <c r="Q1633">
        <f t="shared" si="126"/>
        <v>117.23</v>
      </c>
      <c r="R1633" s="14">
        <f t="shared" si="127"/>
        <v>41164.859502314815</v>
      </c>
      <c r="S1633" s="14">
        <f t="shared" si="128"/>
        <v>41194.859502314815</v>
      </c>
      <c r="T1633">
        <f t="shared" si="129"/>
        <v>2012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8281</v>
      </c>
      <c r="O1634" t="s">
        <v>8282</v>
      </c>
      <c r="P1634">
        <f t="shared" si="125"/>
        <v>102</v>
      </c>
      <c r="Q1634">
        <f t="shared" si="126"/>
        <v>86.49</v>
      </c>
      <c r="R1634" s="14">
        <f t="shared" si="127"/>
        <v>40750.340902777774</v>
      </c>
      <c r="S1634" s="14">
        <f t="shared" si="128"/>
        <v>40810.340902777774</v>
      </c>
      <c r="T1634">
        <f t="shared" si="129"/>
        <v>2011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8281</v>
      </c>
      <c r="O1635" t="s">
        <v>8282</v>
      </c>
      <c r="P1635">
        <f t="shared" si="125"/>
        <v>100</v>
      </c>
      <c r="Q1635">
        <f t="shared" si="126"/>
        <v>172.41</v>
      </c>
      <c r="R1635" s="14">
        <f t="shared" si="127"/>
        <v>40896.883750000001</v>
      </c>
      <c r="S1635" s="14">
        <f t="shared" si="128"/>
        <v>40924.208333333336</v>
      </c>
      <c r="T1635">
        <f t="shared" si="129"/>
        <v>2011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8281</v>
      </c>
      <c r="O1636" t="s">
        <v>8282</v>
      </c>
      <c r="P1636">
        <f t="shared" si="125"/>
        <v>101</v>
      </c>
      <c r="Q1636">
        <f t="shared" si="126"/>
        <v>62.81</v>
      </c>
      <c r="R1636" s="14">
        <f t="shared" si="127"/>
        <v>40658.189826388887</v>
      </c>
      <c r="S1636" s="14">
        <f t="shared" si="128"/>
        <v>40696.249305555553</v>
      </c>
      <c r="T1636">
        <f t="shared" si="129"/>
        <v>2011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8281</v>
      </c>
      <c r="O1637" t="s">
        <v>8282</v>
      </c>
      <c r="P1637">
        <f t="shared" si="125"/>
        <v>125</v>
      </c>
      <c r="Q1637">
        <f t="shared" si="126"/>
        <v>67.73</v>
      </c>
      <c r="R1637" s="14">
        <f t="shared" si="127"/>
        <v>42502.868761574078</v>
      </c>
      <c r="S1637" s="14">
        <f t="shared" si="128"/>
        <v>42562.868761574078</v>
      </c>
      <c r="T1637">
        <f t="shared" si="129"/>
        <v>2016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8281</v>
      </c>
      <c r="O1638" t="s">
        <v>8282</v>
      </c>
      <c r="P1638">
        <f t="shared" si="125"/>
        <v>104</v>
      </c>
      <c r="Q1638">
        <f t="shared" si="126"/>
        <v>53.56</v>
      </c>
      <c r="R1638" s="14">
        <f t="shared" si="127"/>
        <v>40663.08666666667</v>
      </c>
      <c r="S1638" s="14">
        <f t="shared" si="128"/>
        <v>40706.166666666664</v>
      </c>
      <c r="T1638">
        <f t="shared" si="129"/>
        <v>2011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8281</v>
      </c>
      <c r="O1639" t="s">
        <v>8282</v>
      </c>
      <c r="P1639">
        <f t="shared" si="125"/>
        <v>104</v>
      </c>
      <c r="Q1639">
        <f t="shared" si="126"/>
        <v>34.6</v>
      </c>
      <c r="R1639" s="14">
        <f t="shared" si="127"/>
        <v>40122.751620370371</v>
      </c>
      <c r="S1639" s="14">
        <f t="shared" si="128"/>
        <v>40178.98541666667</v>
      </c>
      <c r="T1639">
        <f t="shared" si="129"/>
        <v>2009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8281</v>
      </c>
      <c r="O1640" t="s">
        <v>8282</v>
      </c>
      <c r="P1640">
        <f t="shared" si="125"/>
        <v>105</v>
      </c>
      <c r="Q1640">
        <f t="shared" si="126"/>
        <v>38.89</v>
      </c>
      <c r="R1640" s="14">
        <f t="shared" si="127"/>
        <v>41288.68712962963</v>
      </c>
      <c r="S1640" s="14">
        <f t="shared" si="128"/>
        <v>41333.892361111109</v>
      </c>
      <c r="T1640">
        <f t="shared" si="129"/>
        <v>2013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8281</v>
      </c>
      <c r="O1641" t="s">
        <v>8282</v>
      </c>
      <c r="P1641">
        <f t="shared" si="125"/>
        <v>100</v>
      </c>
      <c r="Q1641">
        <f t="shared" si="126"/>
        <v>94.74</v>
      </c>
      <c r="R1641" s="14">
        <f t="shared" si="127"/>
        <v>40941.652372685188</v>
      </c>
      <c r="S1641" s="14">
        <f t="shared" si="128"/>
        <v>40971.652372685188</v>
      </c>
      <c r="T1641">
        <f t="shared" si="129"/>
        <v>2012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8281</v>
      </c>
      <c r="O1642" t="s">
        <v>8282</v>
      </c>
      <c r="P1642">
        <f t="shared" si="125"/>
        <v>170</v>
      </c>
      <c r="Q1642">
        <f t="shared" si="126"/>
        <v>39.97</v>
      </c>
      <c r="R1642" s="14">
        <f t="shared" si="127"/>
        <v>40379.23096064815</v>
      </c>
      <c r="S1642" s="14">
        <f t="shared" si="128"/>
        <v>40393.082638888889</v>
      </c>
      <c r="T1642">
        <f t="shared" si="129"/>
        <v>2010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8281</v>
      </c>
      <c r="O1643" t="s">
        <v>8302</v>
      </c>
      <c r="P1643">
        <f t="shared" si="125"/>
        <v>101</v>
      </c>
      <c r="Q1643">
        <f t="shared" si="126"/>
        <v>97.5</v>
      </c>
      <c r="R1643" s="14">
        <f t="shared" si="127"/>
        <v>41962.596574074079</v>
      </c>
      <c r="S1643" s="14">
        <f t="shared" si="128"/>
        <v>41992.596574074079</v>
      </c>
      <c r="T1643">
        <f t="shared" si="129"/>
        <v>2014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8281</v>
      </c>
      <c r="O1644" t="s">
        <v>8302</v>
      </c>
      <c r="P1644">
        <f t="shared" si="125"/>
        <v>100</v>
      </c>
      <c r="Q1644">
        <f t="shared" si="126"/>
        <v>42.86</v>
      </c>
      <c r="R1644" s="14">
        <f t="shared" si="127"/>
        <v>40688.024618055555</v>
      </c>
      <c r="S1644" s="14">
        <f t="shared" si="128"/>
        <v>40708.024618055555</v>
      </c>
      <c r="T1644">
        <f t="shared" si="129"/>
        <v>2011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8281</v>
      </c>
      <c r="O1645" t="s">
        <v>8302</v>
      </c>
      <c r="P1645">
        <f t="shared" si="125"/>
        <v>125</v>
      </c>
      <c r="Q1645">
        <f t="shared" si="126"/>
        <v>168.51</v>
      </c>
      <c r="R1645" s="14">
        <f t="shared" si="127"/>
        <v>41146.824212962965</v>
      </c>
      <c r="S1645" s="14">
        <f t="shared" si="128"/>
        <v>41176.824212962965</v>
      </c>
      <c r="T1645">
        <f t="shared" si="129"/>
        <v>2012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8281</v>
      </c>
      <c r="O1646" t="s">
        <v>8302</v>
      </c>
      <c r="P1646">
        <f t="shared" si="125"/>
        <v>110</v>
      </c>
      <c r="Q1646">
        <f t="shared" si="126"/>
        <v>85.55</v>
      </c>
      <c r="R1646" s="14">
        <f t="shared" si="127"/>
        <v>41175.05972222222</v>
      </c>
      <c r="S1646" s="14">
        <f t="shared" si="128"/>
        <v>41235.101388888892</v>
      </c>
      <c r="T1646">
        <f t="shared" si="129"/>
        <v>2012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8281</v>
      </c>
      <c r="O1647" t="s">
        <v>8302</v>
      </c>
      <c r="P1647">
        <f t="shared" si="125"/>
        <v>111</v>
      </c>
      <c r="Q1647">
        <f t="shared" si="126"/>
        <v>554</v>
      </c>
      <c r="R1647" s="14">
        <f t="shared" si="127"/>
        <v>41521.617361111108</v>
      </c>
      <c r="S1647" s="14">
        <f t="shared" si="128"/>
        <v>41535.617361111108</v>
      </c>
      <c r="T1647">
        <f t="shared" si="129"/>
        <v>2013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8281</v>
      </c>
      <c r="O1648" t="s">
        <v>8302</v>
      </c>
      <c r="P1648">
        <f t="shared" si="125"/>
        <v>110</v>
      </c>
      <c r="Q1648">
        <f t="shared" si="126"/>
        <v>26.55</v>
      </c>
      <c r="R1648" s="14">
        <f t="shared" si="127"/>
        <v>41833.450266203705</v>
      </c>
      <c r="S1648" s="14">
        <f t="shared" si="128"/>
        <v>41865.757638888892</v>
      </c>
      <c r="T1648">
        <f t="shared" si="129"/>
        <v>2014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8281</v>
      </c>
      <c r="O1649" t="s">
        <v>8302</v>
      </c>
      <c r="P1649">
        <f t="shared" si="125"/>
        <v>105</v>
      </c>
      <c r="Q1649">
        <f t="shared" si="126"/>
        <v>113.83</v>
      </c>
      <c r="R1649" s="14">
        <f t="shared" si="127"/>
        <v>41039.409456018519</v>
      </c>
      <c r="S1649" s="14">
        <f t="shared" si="128"/>
        <v>41069.409456018519</v>
      </c>
      <c r="T1649">
        <f t="shared" si="129"/>
        <v>2012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8281</v>
      </c>
      <c r="O1650" t="s">
        <v>8302</v>
      </c>
      <c r="P1650">
        <f t="shared" si="125"/>
        <v>125</v>
      </c>
      <c r="Q1650">
        <f t="shared" si="126"/>
        <v>32.01</v>
      </c>
      <c r="R1650" s="14">
        <f t="shared" si="127"/>
        <v>40592.704652777778</v>
      </c>
      <c r="S1650" s="14">
        <f t="shared" si="128"/>
        <v>40622.662986111114</v>
      </c>
      <c r="T1650">
        <f t="shared" si="129"/>
        <v>2011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8281</v>
      </c>
      <c r="O1651" t="s">
        <v>8302</v>
      </c>
      <c r="P1651">
        <f t="shared" si="125"/>
        <v>101</v>
      </c>
      <c r="Q1651">
        <f t="shared" si="126"/>
        <v>47.19</v>
      </c>
      <c r="R1651" s="14">
        <f t="shared" si="127"/>
        <v>41737.684664351851</v>
      </c>
      <c r="S1651" s="14">
        <f t="shared" si="128"/>
        <v>41782.684664351851</v>
      </c>
      <c r="T1651">
        <f t="shared" si="129"/>
        <v>2014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8281</v>
      </c>
      <c r="O1652" t="s">
        <v>8302</v>
      </c>
      <c r="P1652">
        <f t="shared" si="125"/>
        <v>142</v>
      </c>
      <c r="Q1652">
        <f t="shared" si="126"/>
        <v>88.47</v>
      </c>
      <c r="R1652" s="14">
        <f t="shared" si="127"/>
        <v>41526.435613425929</v>
      </c>
      <c r="S1652" s="14">
        <f t="shared" si="128"/>
        <v>41556.435613425929</v>
      </c>
      <c r="T1652">
        <f t="shared" si="129"/>
        <v>2013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8281</v>
      </c>
      <c r="O1653" t="s">
        <v>8302</v>
      </c>
      <c r="P1653">
        <f t="shared" si="125"/>
        <v>101</v>
      </c>
      <c r="Q1653">
        <f t="shared" si="126"/>
        <v>100.75</v>
      </c>
      <c r="R1653" s="14">
        <f t="shared" si="127"/>
        <v>40625.900694444441</v>
      </c>
      <c r="S1653" s="14">
        <f t="shared" si="128"/>
        <v>40659.290972222225</v>
      </c>
      <c r="T1653">
        <f t="shared" si="129"/>
        <v>2011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8281</v>
      </c>
      <c r="O1654" t="s">
        <v>8302</v>
      </c>
      <c r="P1654">
        <f t="shared" si="125"/>
        <v>101</v>
      </c>
      <c r="Q1654">
        <f t="shared" si="126"/>
        <v>64.709999999999994</v>
      </c>
      <c r="R1654" s="14">
        <f t="shared" si="127"/>
        <v>41572.492974537039</v>
      </c>
      <c r="S1654" s="14">
        <f t="shared" si="128"/>
        <v>41602.534641203703</v>
      </c>
      <c r="T1654">
        <f t="shared" si="129"/>
        <v>2013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8281</v>
      </c>
      <c r="O1655" t="s">
        <v>8302</v>
      </c>
      <c r="P1655">
        <f t="shared" si="125"/>
        <v>174</v>
      </c>
      <c r="Q1655">
        <f t="shared" si="126"/>
        <v>51.85</v>
      </c>
      <c r="R1655" s="14">
        <f t="shared" si="127"/>
        <v>40626.834444444445</v>
      </c>
      <c r="S1655" s="14">
        <f t="shared" si="128"/>
        <v>40657.834444444445</v>
      </c>
      <c r="T1655">
        <f t="shared" si="129"/>
        <v>2011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8281</v>
      </c>
      <c r="O1656" t="s">
        <v>8302</v>
      </c>
      <c r="P1656">
        <f t="shared" si="125"/>
        <v>120</v>
      </c>
      <c r="Q1656">
        <f t="shared" si="126"/>
        <v>38.79</v>
      </c>
      <c r="R1656" s="14">
        <f t="shared" si="127"/>
        <v>40987.890740740739</v>
      </c>
      <c r="S1656" s="14">
        <f t="shared" si="128"/>
        <v>41017.890740740739</v>
      </c>
      <c r="T1656">
        <f t="shared" si="129"/>
        <v>2012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8281</v>
      </c>
      <c r="O1657" t="s">
        <v>8302</v>
      </c>
      <c r="P1657">
        <f t="shared" si="125"/>
        <v>143</v>
      </c>
      <c r="Q1657">
        <f t="shared" si="126"/>
        <v>44.65</v>
      </c>
      <c r="R1657" s="14">
        <f t="shared" si="127"/>
        <v>40974.791898148149</v>
      </c>
      <c r="S1657" s="14">
        <f t="shared" si="128"/>
        <v>41004.750231481477</v>
      </c>
      <c r="T1657">
        <f t="shared" si="129"/>
        <v>2012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8281</v>
      </c>
      <c r="O1658" t="s">
        <v>8302</v>
      </c>
      <c r="P1658">
        <f t="shared" si="125"/>
        <v>100</v>
      </c>
      <c r="Q1658">
        <f t="shared" si="126"/>
        <v>156.77000000000001</v>
      </c>
      <c r="R1658" s="14">
        <f t="shared" si="127"/>
        <v>41226.928842592592</v>
      </c>
      <c r="S1658" s="14">
        <f t="shared" si="128"/>
        <v>41256.928842592592</v>
      </c>
      <c r="T1658">
        <f t="shared" si="129"/>
        <v>2012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8281</v>
      </c>
      <c r="O1659" t="s">
        <v>8302</v>
      </c>
      <c r="P1659">
        <f t="shared" si="125"/>
        <v>105</v>
      </c>
      <c r="Q1659">
        <f t="shared" si="126"/>
        <v>118.7</v>
      </c>
      <c r="R1659" s="14">
        <f t="shared" si="127"/>
        <v>41023.782037037039</v>
      </c>
      <c r="S1659" s="14">
        <f t="shared" si="128"/>
        <v>41053.782037037039</v>
      </c>
      <c r="T1659">
        <f t="shared" si="129"/>
        <v>2012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8281</v>
      </c>
      <c r="O1660" t="s">
        <v>8302</v>
      </c>
      <c r="P1660">
        <f t="shared" si="125"/>
        <v>132</v>
      </c>
      <c r="Q1660">
        <f t="shared" si="126"/>
        <v>74.150000000000006</v>
      </c>
      <c r="R1660" s="14">
        <f t="shared" si="127"/>
        <v>41223.22184027778</v>
      </c>
      <c r="S1660" s="14">
        <f t="shared" si="128"/>
        <v>41261.597222222219</v>
      </c>
      <c r="T1660">
        <f t="shared" si="129"/>
        <v>2012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8281</v>
      </c>
      <c r="O1661" t="s">
        <v>8302</v>
      </c>
      <c r="P1661">
        <f t="shared" si="125"/>
        <v>113</v>
      </c>
      <c r="Q1661">
        <f t="shared" si="126"/>
        <v>12.53</v>
      </c>
      <c r="R1661" s="14">
        <f t="shared" si="127"/>
        <v>41596.913437499999</v>
      </c>
      <c r="S1661" s="14">
        <f t="shared" si="128"/>
        <v>41625.5</v>
      </c>
      <c r="T1661">
        <f t="shared" si="129"/>
        <v>2013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8281</v>
      </c>
      <c r="O1662" t="s">
        <v>8302</v>
      </c>
      <c r="P1662">
        <f t="shared" si="125"/>
        <v>1254</v>
      </c>
      <c r="Q1662">
        <f t="shared" si="126"/>
        <v>27.86</v>
      </c>
      <c r="R1662" s="14">
        <f t="shared" si="127"/>
        <v>42459.693865740745</v>
      </c>
      <c r="S1662" s="14">
        <f t="shared" si="128"/>
        <v>42490.915972222225</v>
      </c>
      <c r="T1662">
        <f t="shared" si="129"/>
        <v>2016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8281</v>
      </c>
      <c r="O1663" t="s">
        <v>8302</v>
      </c>
      <c r="P1663">
        <f t="shared" si="125"/>
        <v>103</v>
      </c>
      <c r="Q1663">
        <f t="shared" si="126"/>
        <v>80.180000000000007</v>
      </c>
      <c r="R1663" s="14">
        <f t="shared" si="127"/>
        <v>42343.998043981483</v>
      </c>
      <c r="S1663" s="14">
        <f t="shared" si="128"/>
        <v>42386.875</v>
      </c>
      <c r="T1663">
        <f t="shared" si="129"/>
        <v>2015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8281</v>
      </c>
      <c r="O1664" t="s">
        <v>8302</v>
      </c>
      <c r="P1664">
        <f t="shared" si="125"/>
        <v>103</v>
      </c>
      <c r="Q1664">
        <f t="shared" si="126"/>
        <v>132.44</v>
      </c>
      <c r="R1664" s="14">
        <f t="shared" si="127"/>
        <v>40848.198333333334</v>
      </c>
      <c r="S1664" s="14">
        <f t="shared" si="128"/>
        <v>40908.239999999998</v>
      </c>
      <c r="T1664">
        <f t="shared" si="129"/>
        <v>2011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8281</v>
      </c>
      <c r="O1665" t="s">
        <v>8302</v>
      </c>
      <c r="P1665">
        <f t="shared" si="125"/>
        <v>108</v>
      </c>
      <c r="Q1665">
        <f t="shared" si="126"/>
        <v>33.75</v>
      </c>
      <c r="R1665" s="14">
        <f t="shared" si="127"/>
        <v>42006.02207175926</v>
      </c>
      <c r="S1665" s="14">
        <f t="shared" si="128"/>
        <v>42036.02207175926</v>
      </c>
      <c r="T1665">
        <f t="shared" si="129"/>
        <v>2015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8281</v>
      </c>
      <c r="O1666" t="s">
        <v>8302</v>
      </c>
      <c r="P1666">
        <f t="shared" si="125"/>
        <v>122</v>
      </c>
      <c r="Q1666">
        <f t="shared" si="126"/>
        <v>34.380000000000003</v>
      </c>
      <c r="R1666" s="14">
        <f t="shared" si="127"/>
        <v>40939.761782407404</v>
      </c>
      <c r="S1666" s="14">
        <f t="shared" si="128"/>
        <v>40984.165972222225</v>
      </c>
      <c r="T1666">
        <f t="shared" si="129"/>
        <v>2012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8281</v>
      </c>
      <c r="O1667" t="s">
        <v>8302</v>
      </c>
      <c r="P1667">
        <f t="shared" ref="P1667:P1730" si="130">ROUND(E1667/D1667*100,0)</f>
        <v>119</v>
      </c>
      <c r="Q1667">
        <f t="shared" ref="Q1667:Q1730" si="131">IFERROR(ROUND(E1667/L1667,2),0)</f>
        <v>44.96</v>
      </c>
      <c r="R1667" s="14">
        <f t="shared" ref="R1667:R1730" si="132">(((J1667/60)/60)/24)+DATE(1970,1,1)</f>
        <v>40564.649456018517</v>
      </c>
      <c r="S1667" s="14">
        <f t="shared" ref="S1667:S1730" si="133">(((I1667/60)/60)/24)+DATE(1970,1,1)</f>
        <v>40596.125</v>
      </c>
      <c r="T1667">
        <f t="shared" ref="T1667:T1730" si="134">YEAR(R1667)</f>
        <v>2011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8281</v>
      </c>
      <c r="O1668" t="s">
        <v>8302</v>
      </c>
      <c r="P1668">
        <f t="shared" si="130"/>
        <v>161</v>
      </c>
      <c r="Q1668">
        <f t="shared" si="131"/>
        <v>41.04</v>
      </c>
      <c r="R1668" s="14">
        <f t="shared" si="132"/>
        <v>41331.253159722226</v>
      </c>
      <c r="S1668" s="14">
        <f t="shared" si="133"/>
        <v>41361.211493055554</v>
      </c>
      <c r="T1668">
        <f t="shared" si="134"/>
        <v>2013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8281</v>
      </c>
      <c r="O1669" t="s">
        <v>8302</v>
      </c>
      <c r="P1669">
        <f t="shared" si="130"/>
        <v>127</v>
      </c>
      <c r="Q1669">
        <f t="shared" si="131"/>
        <v>52.6</v>
      </c>
      <c r="R1669" s="14">
        <f t="shared" si="132"/>
        <v>41682.0705787037</v>
      </c>
      <c r="S1669" s="14">
        <f t="shared" si="133"/>
        <v>41709.290972222225</v>
      </c>
      <c r="T1669">
        <f t="shared" si="134"/>
        <v>2014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8281</v>
      </c>
      <c r="O1670" t="s">
        <v>8302</v>
      </c>
      <c r="P1670">
        <f t="shared" si="130"/>
        <v>103</v>
      </c>
      <c r="Q1670">
        <f t="shared" si="131"/>
        <v>70.78</v>
      </c>
      <c r="R1670" s="14">
        <f t="shared" si="132"/>
        <v>40845.14975694444</v>
      </c>
      <c r="S1670" s="14">
        <f t="shared" si="133"/>
        <v>40875.191423611112</v>
      </c>
      <c r="T1670">
        <f t="shared" si="134"/>
        <v>2011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8281</v>
      </c>
      <c r="O1671" t="s">
        <v>8302</v>
      </c>
      <c r="P1671">
        <f t="shared" si="130"/>
        <v>140</v>
      </c>
      <c r="Q1671">
        <f t="shared" si="131"/>
        <v>53.75</v>
      </c>
      <c r="R1671" s="14">
        <f t="shared" si="132"/>
        <v>42461.885138888887</v>
      </c>
      <c r="S1671" s="14">
        <f t="shared" si="133"/>
        <v>42521.885138888887</v>
      </c>
      <c r="T1671">
        <f t="shared" si="134"/>
        <v>2016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8281</v>
      </c>
      <c r="O1672" t="s">
        <v>8302</v>
      </c>
      <c r="P1672">
        <f t="shared" si="130"/>
        <v>103</v>
      </c>
      <c r="Q1672">
        <f t="shared" si="131"/>
        <v>44.61</v>
      </c>
      <c r="R1672" s="14">
        <f t="shared" si="132"/>
        <v>40313.930543981485</v>
      </c>
      <c r="S1672" s="14">
        <f t="shared" si="133"/>
        <v>40364.166666666664</v>
      </c>
      <c r="T1672">
        <f t="shared" si="134"/>
        <v>2010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8281</v>
      </c>
      <c r="O1673" t="s">
        <v>8302</v>
      </c>
      <c r="P1673">
        <f t="shared" si="130"/>
        <v>101</v>
      </c>
      <c r="Q1673">
        <f t="shared" si="131"/>
        <v>26.15</v>
      </c>
      <c r="R1673" s="14">
        <f t="shared" si="132"/>
        <v>42553.54414351852</v>
      </c>
      <c r="S1673" s="14">
        <f t="shared" si="133"/>
        <v>42583.54414351852</v>
      </c>
      <c r="T1673">
        <f t="shared" si="134"/>
        <v>2016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8281</v>
      </c>
      <c r="O1674" t="s">
        <v>8302</v>
      </c>
      <c r="P1674">
        <f t="shared" si="130"/>
        <v>113</v>
      </c>
      <c r="Q1674">
        <f t="shared" si="131"/>
        <v>39.18</v>
      </c>
      <c r="R1674" s="14">
        <f t="shared" si="132"/>
        <v>41034.656597222223</v>
      </c>
      <c r="S1674" s="14">
        <f t="shared" si="133"/>
        <v>41064.656597222223</v>
      </c>
      <c r="T1674">
        <f t="shared" si="134"/>
        <v>2012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8281</v>
      </c>
      <c r="O1675" t="s">
        <v>8302</v>
      </c>
      <c r="P1675">
        <f t="shared" si="130"/>
        <v>128</v>
      </c>
      <c r="Q1675">
        <f t="shared" si="131"/>
        <v>45.59</v>
      </c>
      <c r="R1675" s="14">
        <f t="shared" si="132"/>
        <v>42039.878379629634</v>
      </c>
      <c r="S1675" s="14">
        <f t="shared" si="133"/>
        <v>42069.878379629634</v>
      </c>
      <c r="T1675">
        <f t="shared" si="134"/>
        <v>2015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8281</v>
      </c>
      <c r="O1676" t="s">
        <v>8302</v>
      </c>
      <c r="P1676">
        <f t="shared" si="130"/>
        <v>202</v>
      </c>
      <c r="Q1676">
        <f t="shared" si="131"/>
        <v>89.25</v>
      </c>
      <c r="R1676" s="14">
        <f t="shared" si="132"/>
        <v>42569.605393518519</v>
      </c>
      <c r="S1676" s="14">
        <f t="shared" si="133"/>
        <v>42600.290972222225</v>
      </c>
      <c r="T1676">
        <f t="shared" si="134"/>
        <v>2016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8281</v>
      </c>
      <c r="O1677" t="s">
        <v>8302</v>
      </c>
      <c r="P1677">
        <f t="shared" si="130"/>
        <v>137</v>
      </c>
      <c r="Q1677">
        <f t="shared" si="131"/>
        <v>40.42</v>
      </c>
      <c r="R1677" s="14">
        <f t="shared" si="132"/>
        <v>40802.733101851853</v>
      </c>
      <c r="S1677" s="14">
        <f t="shared" si="133"/>
        <v>40832.918749999997</v>
      </c>
      <c r="T1677">
        <f t="shared" si="134"/>
        <v>2011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8281</v>
      </c>
      <c r="O1678" t="s">
        <v>8302</v>
      </c>
      <c r="P1678">
        <f t="shared" si="130"/>
        <v>115</v>
      </c>
      <c r="Q1678">
        <f t="shared" si="131"/>
        <v>82.38</v>
      </c>
      <c r="R1678" s="14">
        <f t="shared" si="132"/>
        <v>40973.72623842593</v>
      </c>
      <c r="S1678" s="14">
        <f t="shared" si="133"/>
        <v>41020.165972222225</v>
      </c>
      <c r="T1678">
        <f t="shared" si="134"/>
        <v>2012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8281</v>
      </c>
      <c r="O1679" t="s">
        <v>8302</v>
      </c>
      <c r="P1679">
        <f t="shared" si="130"/>
        <v>112</v>
      </c>
      <c r="Q1679">
        <f t="shared" si="131"/>
        <v>159.52000000000001</v>
      </c>
      <c r="R1679" s="14">
        <f t="shared" si="132"/>
        <v>42416.407129629632</v>
      </c>
      <c r="S1679" s="14">
        <f t="shared" si="133"/>
        <v>42476.249305555553</v>
      </c>
      <c r="T1679">
        <f t="shared" si="134"/>
        <v>2016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8281</v>
      </c>
      <c r="O1680" t="s">
        <v>8302</v>
      </c>
      <c r="P1680">
        <f t="shared" si="130"/>
        <v>118</v>
      </c>
      <c r="Q1680">
        <f t="shared" si="131"/>
        <v>36.24</v>
      </c>
      <c r="R1680" s="14">
        <f t="shared" si="132"/>
        <v>41662.854988425926</v>
      </c>
      <c r="S1680" s="14">
        <f t="shared" si="133"/>
        <v>41676.854988425926</v>
      </c>
      <c r="T1680">
        <f t="shared" si="134"/>
        <v>2014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8281</v>
      </c>
      <c r="O1681" t="s">
        <v>8302</v>
      </c>
      <c r="P1681">
        <f t="shared" si="130"/>
        <v>175</v>
      </c>
      <c r="Q1681">
        <f t="shared" si="131"/>
        <v>62.5</v>
      </c>
      <c r="R1681" s="14">
        <f t="shared" si="132"/>
        <v>40723.068807870368</v>
      </c>
      <c r="S1681" s="14">
        <f t="shared" si="133"/>
        <v>40746.068807870368</v>
      </c>
      <c r="T1681">
        <f t="shared" si="134"/>
        <v>2011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8281</v>
      </c>
      <c r="O1682" t="s">
        <v>8302</v>
      </c>
      <c r="P1682">
        <f t="shared" si="130"/>
        <v>118</v>
      </c>
      <c r="Q1682">
        <f t="shared" si="131"/>
        <v>47</v>
      </c>
      <c r="R1682" s="14">
        <f t="shared" si="132"/>
        <v>41802.757719907408</v>
      </c>
      <c r="S1682" s="14">
        <f t="shared" si="133"/>
        <v>41832.757719907408</v>
      </c>
      <c r="T1682">
        <f t="shared" si="134"/>
        <v>2014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8281</v>
      </c>
      <c r="O1683" t="s">
        <v>8303</v>
      </c>
      <c r="P1683">
        <f t="shared" si="130"/>
        <v>101</v>
      </c>
      <c r="Q1683">
        <f t="shared" si="131"/>
        <v>74.58</v>
      </c>
      <c r="R1683" s="14">
        <f t="shared" si="132"/>
        <v>42774.121342592596</v>
      </c>
      <c r="S1683" s="14">
        <f t="shared" si="133"/>
        <v>42823.083333333328</v>
      </c>
      <c r="T1683">
        <f t="shared" si="134"/>
        <v>2017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8281</v>
      </c>
      <c r="O1684" t="s">
        <v>8303</v>
      </c>
      <c r="P1684">
        <f t="shared" si="130"/>
        <v>0</v>
      </c>
      <c r="Q1684">
        <f t="shared" si="131"/>
        <v>0</v>
      </c>
      <c r="R1684" s="14">
        <f t="shared" si="132"/>
        <v>42779.21365740741</v>
      </c>
      <c r="S1684" s="14">
        <f t="shared" si="133"/>
        <v>42839.171990740739</v>
      </c>
      <c r="T1684">
        <f t="shared" si="134"/>
        <v>2017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8281</v>
      </c>
      <c r="O1685" t="s">
        <v>8303</v>
      </c>
      <c r="P1685">
        <f t="shared" si="130"/>
        <v>22</v>
      </c>
      <c r="Q1685">
        <f t="shared" si="131"/>
        <v>76</v>
      </c>
      <c r="R1685" s="14">
        <f t="shared" si="132"/>
        <v>42808.781689814816</v>
      </c>
      <c r="S1685" s="14">
        <f t="shared" si="133"/>
        <v>42832.781689814816</v>
      </c>
      <c r="T1685">
        <f t="shared" si="134"/>
        <v>2017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8281</v>
      </c>
      <c r="O1686" t="s">
        <v>8303</v>
      </c>
      <c r="P1686">
        <f t="shared" si="130"/>
        <v>109</v>
      </c>
      <c r="Q1686">
        <f t="shared" si="131"/>
        <v>86.44</v>
      </c>
      <c r="R1686" s="14">
        <f t="shared" si="132"/>
        <v>42783.815289351856</v>
      </c>
      <c r="S1686" s="14">
        <f t="shared" si="133"/>
        <v>42811.773622685185</v>
      </c>
      <c r="T1686">
        <f t="shared" si="134"/>
        <v>2017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8281</v>
      </c>
      <c r="O1687" t="s">
        <v>8303</v>
      </c>
      <c r="P1687">
        <f t="shared" si="130"/>
        <v>103</v>
      </c>
      <c r="Q1687">
        <f t="shared" si="131"/>
        <v>24</v>
      </c>
      <c r="R1687" s="14">
        <f t="shared" si="132"/>
        <v>42788.2502662037</v>
      </c>
      <c r="S1687" s="14">
        <f t="shared" si="133"/>
        <v>42818.208599537036</v>
      </c>
      <c r="T1687">
        <f t="shared" si="134"/>
        <v>2017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8281</v>
      </c>
      <c r="O1688" t="s">
        <v>8303</v>
      </c>
      <c r="P1688">
        <f t="shared" si="130"/>
        <v>0</v>
      </c>
      <c r="Q1688">
        <f t="shared" si="131"/>
        <v>18</v>
      </c>
      <c r="R1688" s="14">
        <f t="shared" si="132"/>
        <v>42792.843969907408</v>
      </c>
      <c r="S1688" s="14">
        <f t="shared" si="133"/>
        <v>42852.802303240736</v>
      </c>
      <c r="T1688">
        <f t="shared" si="134"/>
        <v>2017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8281</v>
      </c>
      <c r="O1689" t="s">
        <v>8303</v>
      </c>
      <c r="P1689">
        <f t="shared" si="130"/>
        <v>31</v>
      </c>
      <c r="Q1689">
        <f t="shared" si="131"/>
        <v>80.13</v>
      </c>
      <c r="R1689" s="14">
        <f t="shared" si="132"/>
        <v>42802.046817129631</v>
      </c>
      <c r="S1689" s="14">
        <f t="shared" si="133"/>
        <v>42835.84375</v>
      </c>
      <c r="T1689">
        <f t="shared" si="134"/>
        <v>2017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8281</v>
      </c>
      <c r="O1690" t="s">
        <v>8303</v>
      </c>
      <c r="P1690">
        <f t="shared" si="130"/>
        <v>44</v>
      </c>
      <c r="Q1690">
        <f t="shared" si="131"/>
        <v>253.14</v>
      </c>
      <c r="R1690" s="14">
        <f t="shared" si="132"/>
        <v>42804.534652777773</v>
      </c>
      <c r="S1690" s="14">
        <f t="shared" si="133"/>
        <v>42834.492986111116</v>
      </c>
      <c r="T1690">
        <f t="shared" si="134"/>
        <v>2017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8281</v>
      </c>
      <c r="O1691" t="s">
        <v>8303</v>
      </c>
      <c r="P1691">
        <f t="shared" si="130"/>
        <v>100</v>
      </c>
      <c r="Q1691">
        <f t="shared" si="131"/>
        <v>171.43</v>
      </c>
      <c r="R1691" s="14">
        <f t="shared" si="132"/>
        <v>42780.942476851851</v>
      </c>
      <c r="S1691" s="14">
        <f t="shared" si="133"/>
        <v>42810.900810185187</v>
      </c>
      <c r="T1691">
        <f t="shared" si="134"/>
        <v>2017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8281</v>
      </c>
      <c r="O1692" t="s">
        <v>8303</v>
      </c>
      <c r="P1692">
        <f t="shared" si="130"/>
        <v>25</v>
      </c>
      <c r="Q1692">
        <f t="shared" si="131"/>
        <v>57.73</v>
      </c>
      <c r="R1692" s="14">
        <f t="shared" si="132"/>
        <v>42801.43104166667</v>
      </c>
      <c r="S1692" s="14">
        <f t="shared" si="133"/>
        <v>42831.389374999999</v>
      </c>
      <c r="T1692">
        <f t="shared" si="134"/>
        <v>2017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8281</v>
      </c>
      <c r="O1693" t="s">
        <v>8303</v>
      </c>
      <c r="P1693">
        <f t="shared" si="130"/>
        <v>33</v>
      </c>
      <c r="Q1693">
        <f t="shared" si="131"/>
        <v>264.26</v>
      </c>
      <c r="R1693" s="14">
        <f t="shared" si="132"/>
        <v>42795.701481481476</v>
      </c>
      <c r="S1693" s="14">
        <f t="shared" si="133"/>
        <v>42828.041666666672</v>
      </c>
      <c r="T1693">
        <f t="shared" si="134"/>
        <v>2017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8281</v>
      </c>
      <c r="O1694" t="s">
        <v>8303</v>
      </c>
      <c r="P1694">
        <f t="shared" si="130"/>
        <v>48</v>
      </c>
      <c r="Q1694">
        <f t="shared" si="131"/>
        <v>159.33000000000001</v>
      </c>
      <c r="R1694" s="14">
        <f t="shared" si="132"/>
        <v>42788.151238425926</v>
      </c>
      <c r="S1694" s="14">
        <f t="shared" si="133"/>
        <v>42820.999305555553</v>
      </c>
      <c r="T1694">
        <f t="shared" si="134"/>
        <v>2017</v>
      </c>
    </row>
    <row r="1695" spans="1:20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8281</v>
      </c>
      <c r="O1695" t="s">
        <v>8303</v>
      </c>
      <c r="P1695">
        <f t="shared" si="130"/>
        <v>9</v>
      </c>
      <c r="Q1695">
        <f t="shared" si="131"/>
        <v>35</v>
      </c>
      <c r="R1695" s="14">
        <f t="shared" si="132"/>
        <v>42803.920277777783</v>
      </c>
      <c r="S1695" s="14">
        <f t="shared" si="133"/>
        <v>42834.833333333328</v>
      </c>
      <c r="T1695">
        <f t="shared" si="134"/>
        <v>2017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8281</v>
      </c>
      <c r="O1696" t="s">
        <v>8303</v>
      </c>
      <c r="P1696">
        <f t="shared" si="130"/>
        <v>0</v>
      </c>
      <c r="Q1696">
        <f t="shared" si="131"/>
        <v>5</v>
      </c>
      <c r="R1696" s="14">
        <f t="shared" si="132"/>
        <v>42791.669837962967</v>
      </c>
      <c r="S1696" s="14">
        <f t="shared" si="133"/>
        <v>42821.191666666666</v>
      </c>
      <c r="T1696">
        <f t="shared" si="134"/>
        <v>2017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8281</v>
      </c>
      <c r="O1697" t="s">
        <v>8303</v>
      </c>
      <c r="P1697">
        <f t="shared" si="130"/>
        <v>12</v>
      </c>
      <c r="Q1697">
        <f t="shared" si="131"/>
        <v>61.09</v>
      </c>
      <c r="R1697" s="14">
        <f t="shared" si="132"/>
        <v>42801.031412037039</v>
      </c>
      <c r="S1697" s="14">
        <f t="shared" si="133"/>
        <v>42835.041666666672</v>
      </c>
      <c r="T1697">
        <f t="shared" si="134"/>
        <v>2017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8281</v>
      </c>
      <c r="O1698" t="s">
        <v>8303</v>
      </c>
      <c r="P1698">
        <f t="shared" si="130"/>
        <v>0</v>
      </c>
      <c r="Q1698">
        <f t="shared" si="131"/>
        <v>0</v>
      </c>
      <c r="R1698" s="14">
        <f t="shared" si="132"/>
        <v>42796.069571759261</v>
      </c>
      <c r="S1698" s="14">
        <f t="shared" si="133"/>
        <v>42826.027905092589</v>
      </c>
      <c r="T1698">
        <f t="shared" si="134"/>
        <v>2017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8281</v>
      </c>
      <c r="O1699" t="s">
        <v>8303</v>
      </c>
      <c r="P1699">
        <f t="shared" si="130"/>
        <v>20</v>
      </c>
      <c r="Q1699">
        <f t="shared" si="131"/>
        <v>114.82</v>
      </c>
      <c r="R1699" s="14">
        <f t="shared" si="132"/>
        <v>42805.032962962956</v>
      </c>
      <c r="S1699" s="14">
        <f t="shared" si="133"/>
        <v>42834.991296296299</v>
      </c>
      <c r="T1699">
        <f t="shared" si="134"/>
        <v>2017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8281</v>
      </c>
      <c r="O1700" t="s">
        <v>8303</v>
      </c>
      <c r="P1700">
        <f t="shared" si="130"/>
        <v>0</v>
      </c>
      <c r="Q1700">
        <f t="shared" si="131"/>
        <v>0</v>
      </c>
      <c r="R1700" s="14">
        <f t="shared" si="132"/>
        <v>42796.207870370374</v>
      </c>
      <c r="S1700" s="14">
        <f t="shared" si="133"/>
        <v>42820.147916666669</v>
      </c>
      <c r="T1700">
        <f t="shared" si="134"/>
        <v>2017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8281</v>
      </c>
      <c r="O1701" t="s">
        <v>8303</v>
      </c>
      <c r="P1701">
        <f t="shared" si="130"/>
        <v>4</v>
      </c>
      <c r="Q1701">
        <f t="shared" si="131"/>
        <v>54</v>
      </c>
      <c r="R1701" s="14">
        <f t="shared" si="132"/>
        <v>42806.863946759258</v>
      </c>
      <c r="S1701" s="14">
        <f t="shared" si="133"/>
        <v>42836.863946759258</v>
      </c>
      <c r="T1701">
        <f t="shared" si="134"/>
        <v>2017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8281</v>
      </c>
      <c r="O1702" t="s">
        <v>8303</v>
      </c>
      <c r="P1702">
        <f t="shared" si="130"/>
        <v>26</v>
      </c>
      <c r="Q1702">
        <f t="shared" si="131"/>
        <v>65.97</v>
      </c>
      <c r="R1702" s="14">
        <f t="shared" si="132"/>
        <v>42796.071643518517</v>
      </c>
      <c r="S1702" s="14">
        <f t="shared" si="133"/>
        <v>42826.166666666672</v>
      </c>
      <c r="T1702">
        <f t="shared" si="134"/>
        <v>2017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8281</v>
      </c>
      <c r="O1703" t="s">
        <v>8303</v>
      </c>
      <c r="P1703">
        <f t="shared" si="130"/>
        <v>0</v>
      </c>
      <c r="Q1703">
        <f t="shared" si="131"/>
        <v>5</v>
      </c>
      <c r="R1703" s="14">
        <f t="shared" si="132"/>
        <v>41989.664409722223</v>
      </c>
      <c r="S1703" s="14">
        <f t="shared" si="133"/>
        <v>42019.664409722223</v>
      </c>
      <c r="T1703">
        <f t="shared" si="134"/>
        <v>2014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8281</v>
      </c>
      <c r="O1704" t="s">
        <v>8303</v>
      </c>
      <c r="P1704">
        <f t="shared" si="130"/>
        <v>0</v>
      </c>
      <c r="Q1704">
        <f t="shared" si="131"/>
        <v>1</v>
      </c>
      <c r="R1704" s="14">
        <f t="shared" si="132"/>
        <v>42063.869791666672</v>
      </c>
      <c r="S1704" s="14">
        <f t="shared" si="133"/>
        <v>42093.828125</v>
      </c>
      <c r="T1704">
        <f t="shared" si="134"/>
        <v>2015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8281</v>
      </c>
      <c r="O1705" t="s">
        <v>8303</v>
      </c>
      <c r="P1705">
        <f t="shared" si="130"/>
        <v>1</v>
      </c>
      <c r="Q1705">
        <f t="shared" si="131"/>
        <v>25.5</v>
      </c>
      <c r="R1705" s="14">
        <f t="shared" si="132"/>
        <v>42187.281678240746</v>
      </c>
      <c r="S1705" s="14">
        <f t="shared" si="133"/>
        <v>42247.281678240746</v>
      </c>
      <c r="T1705">
        <f t="shared" si="134"/>
        <v>2015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8281</v>
      </c>
      <c r="O1706" t="s">
        <v>8303</v>
      </c>
      <c r="P1706">
        <f t="shared" si="130"/>
        <v>65</v>
      </c>
      <c r="Q1706">
        <f t="shared" si="131"/>
        <v>118.36</v>
      </c>
      <c r="R1706" s="14">
        <f t="shared" si="132"/>
        <v>42021.139733796299</v>
      </c>
      <c r="S1706" s="14">
        <f t="shared" si="133"/>
        <v>42051.139733796299</v>
      </c>
      <c r="T1706">
        <f t="shared" si="134"/>
        <v>2015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8281</v>
      </c>
      <c r="O1707" t="s">
        <v>8303</v>
      </c>
      <c r="P1707">
        <f t="shared" si="130"/>
        <v>0</v>
      </c>
      <c r="Q1707">
        <f t="shared" si="131"/>
        <v>0</v>
      </c>
      <c r="R1707" s="14">
        <f t="shared" si="132"/>
        <v>42245.016736111109</v>
      </c>
      <c r="S1707" s="14">
        <f t="shared" si="133"/>
        <v>42256.666666666672</v>
      </c>
      <c r="T1707">
        <f t="shared" si="134"/>
        <v>2015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8281</v>
      </c>
      <c r="O1708" t="s">
        <v>8303</v>
      </c>
      <c r="P1708">
        <f t="shared" si="130"/>
        <v>0</v>
      </c>
      <c r="Q1708">
        <f t="shared" si="131"/>
        <v>0</v>
      </c>
      <c r="R1708" s="14">
        <f t="shared" si="132"/>
        <v>42179.306388888886</v>
      </c>
      <c r="S1708" s="14">
        <f t="shared" si="133"/>
        <v>42239.306388888886</v>
      </c>
      <c r="T1708">
        <f t="shared" si="134"/>
        <v>2015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8281</v>
      </c>
      <c r="O1709" t="s">
        <v>8303</v>
      </c>
      <c r="P1709">
        <f t="shared" si="130"/>
        <v>10</v>
      </c>
      <c r="Q1709">
        <f t="shared" si="131"/>
        <v>54.11</v>
      </c>
      <c r="R1709" s="14">
        <f t="shared" si="132"/>
        <v>42427.721006944441</v>
      </c>
      <c r="S1709" s="14">
        <f t="shared" si="133"/>
        <v>42457.679340277777</v>
      </c>
      <c r="T1709">
        <f t="shared" si="134"/>
        <v>2016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8281</v>
      </c>
      <c r="O1710" t="s">
        <v>8303</v>
      </c>
      <c r="P1710">
        <f t="shared" si="130"/>
        <v>0</v>
      </c>
      <c r="Q1710">
        <f t="shared" si="131"/>
        <v>0</v>
      </c>
      <c r="R1710" s="14">
        <f t="shared" si="132"/>
        <v>42451.866967592592</v>
      </c>
      <c r="S1710" s="14">
        <f t="shared" si="133"/>
        <v>42491.866967592592</v>
      </c>
      <c r="T1710">
        <f t="shared" si="134"/>
        <v>2016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8281</v>
      </c>
      <c r="O1711" t="s">
        <v>8303</v>
      </c>
      <c r="P1711">
        <f t="shared" si="130"/>
        <v>5</v>
      </c>
      <c r="Q1711">
        <f t="shared" si="131"/>
        <v>21.25</v>
      </c>
      <c r="R1711" s="14">
        <f t="shared" si="132"/>
        <v>41841.56381944444</v>
      </c>
      <c r="S1711" s="14">
        <f t="shared" si="133"/>
        <v>41882.818749999999</v>
      </c>
      <c r="T1711">
        <f t="shared" si="134"/>
        <v>2014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8281</v>
      </c>
      <c r="O1712" t="s">
        <v>8303</v>
      </c>
      <c r="P1712">
        <f t="shared" si="130"/>
        <v>1</v>
      </c>
      <c r="Q1712">
        <f t="shared" si="131"/>
        <v>34</v>
      </c>
      <c r="R1712" s="14">
        <f t="shared" si="132"/>
        <v>42341.59129629629</v>
      </c>
      <c r="S1712" s="14">
        <f t="shared" si="133"/>
        <v>42387.541666666672</v>
      </c>
      <c r="T1712">
        <f t="shared" si="134"/>
        <v>2015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8281</v>
      </c>
      <c r="O1713" t="s">
        <v>8303</v>
      </c>
      <c r="P1713">
        <f t="shared" si="130"/>
        <v>11</v>
      </c>
      <c r="Q1713">
        <f t="shared" si="131"/>
        <v>525</v>
      </c>
      <c r="R1713" s="14">
        <f t="shared" si="132"/>
        <v>41852.646226851852</v>
      </c>
      <c r="S1713" s="14">
        <f t="shared" si="133"/>
        <v>41883.646226851852</v>
      </c>
      <c r="T1713">
        <f t="shared" si="134"/>
        <v>2014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8281</v>
      </c>
      <c r="O1714" t="s">
        <v>8303</v>
      </c>
      <c r="P1714">
        <f t="shared" si="130"/>
        <v>0</v>
      </c>
      <c r="Q1714">
        <f t="shared" si="131"/>
        <v>0</v>
      </c>
      <c r="R1714" s="14">
        <f t="shared" si="132"/>
        <v>42125.913807870369</v>
      </c>
      <c r="S1714" s="14">
        <f t="shared" si="133"/>
        <v>42185.913807870369</v>
      </c>
      <c r="T1714">
        <f t="shared" si="134"/>
        <v>2015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8281</v>
      </c>
      <c r="O1715" t="s">
        <v>8303</v>
      </c>
      <c r="P1715">
        <f t="shared" si="130"/>
        <v>2</v>
      </c>
      <c r="Q1715">
        <f t="shared" si="131"/>
        <v>50</v>
      </c>
      <c r="R1715" s="14">
        <f t="shared" si="132"/>
        <v>41887.801064814819</v>
      </c>
      <c r="S1715" s="14">
        <f t="shared" si="133"/>
        <v>41917.801064814819</v>
      </c>
      <c r="T1715">
        <f t="shared" si="134"/>
        <v>2014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8281</v>
      </c>
      <c r="O1716" t="s">
        <v>8303</v>
      </c>
      <c r="P1716">
        <f t="shared" si="130"/>
        <v>8</v>
      </c>
      <c r="Q1716">
        <f t="shared" si="131"/>
        <v>115.71</v>
      </c>
      <c r="R1716" s="14">
        <f t="shared" si="132"/>
        <v>42095.918530092589</v>
      </c>
      <c r="S1716" s="14">
        <f t="shared" si="133"/>
        <v>42125.918530092589</v>
      </c>
      <c r="T1716">
        <f t="shared" si="134"/>
        <v>2015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8281</v>
      </c>
      <c r="O1717" t="s">
        <v>8303</v>
      </c>
      <c r="P1717">
        <f t="shared" si="130"/>
        <v>0</v>
      </c>
      <c r="Q1717">
        <f t="shared" si="131"/>
        <v>5.5</v>
      </c>
      <c r="R1717" s="14">
        <f t="shared" si="132"/>
        <v>42064.217418981483</v>
      </c>
      <c r="S1717" s="14">
        <f t="shared" si="133"/>
        <v>42094.140277777777</v>
      </c>
      <c r="T1717">
        <f t="shared" si="134"/>
        <v>2015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8281</v>
      </c>
      <c r="O1718" t="s">
        <v>8303</v>
      </c>
      <c r="P1718">
        <f t="shared" si="130"/>
        <v>8</v>
      </c>
      <c r="Q1718">
        <f t="shared" si="131"/>
        <v>50</v>
      </c>
      <c r="R1718" s="14">
        <f t="shared" si="132"/>
        <v>42673.577534722222</v>
      </c>
      <c r="S1718" s="14">
        <f t="shared" si="133"/>
        <v>42713.619201388887</v>
      </c>
      <c r="T1718">
        <f t="shared" si="134"/>
        <v>2016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8281</v>
      </c>
      <c r="O1719" t="s">
        <v>8303</v>
      </c>
      <c r="P1719">
        <f t="shared" si="130"/>
        <v>43</v>
      </c>
      <c r="Q1719">
        <f t="shared" si="131"/>
        <v>34.020000000000003</v>
      </c>
      <c r="R1719" s="14">
        <f t="shared" si="132"/>
        <v>42460.98192129629</v>
      </c>
      <c r="S1719" s="14">
        <f t="shared" si="133"/>
        <v>42481.166666666672</v>
      </c>
      <c r="T1719">
        <f t="shared" si="134"/>
        <v>2016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8281</v>
      </c>
      <c r="O1720" t="s">
        <v>8303</v>
      </c>
      <c r="P1720">
        <f t="shared" si="130"/>
        <v>0</v>
      </c>
      <c r="Q1720">
        <f t="shared" si="131"/>
        <v>37.5</v>
      </c>
      <c r="R1720" s="14">
        <f t="shared" si="132"/>
        <v>42460.610520833332</v>
      </c>
      <c r="S1720" s="14">
        <f t="shared" si="133"/>
        <v>42504.207638888889</v>
      </c>
      <c r="T1720">
        <f t="shared" si="134"/>
        <v>2016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8281</v>
      </c>
      <c r="O1721" t="s">
        <v>8303</v>
      </c>
      <c r="P1721">
        <f t="shared" si="130"/>
        <v>1</v>
      </c>
      <c r="Q1721">
        <f t="shared" si="131"/>
        <v>11.67</v>
      </c>
      <c r="R1721" s="14">
        <f t="shared" si="132"/>
        <v>41869.534618055557</v>
      </c>
      <c r="S1721" s="14">
        <f t="shared" si="133"/>
        <v>41899.534618055557</v>
      </c>
      <c r="T1721">
        <f t="shared" si="134"/>
        <v>2014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8281</v>
      </c>
      <c r="O1722" t="s">
        <v>8303</v>
      </c>
      <c r="P1722">
        <f t="shared" si="130"/>
        <v>6</v>
      </c>
      <c r="Q1722">
        <f t="shared" si="131"/>
        <v>28.13</v>
      </c>
      <c r="R1722" s="14">
        <f t="shared" si="132"/>
        <v>41922.783229166671</v>
      </c>
      <c r="S1722" s="14">
        <f t="shared" si="133"/>
        <v>41952.824895833335</v>
      </c>
      <c r="T1722">
        <f t="shared" si="134"/>
        <v>2014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8281</v>
      </c>
      <c r="O1723" t="s">
        <v>8303</v>
      </c>
      <c r="P1723">
        <f t="shared" si="130"/>
        <v>0</v>
      </c>
      <c r="Q1723">
        <f t="shared" si="131"/>
        <v>0</v>
      </c>
      <c r="R1723" s="14">
        <f t="shared" si="132"/>
        <v>42319.461377314816</v>
      </c>
      <c r="S1723" s="14">
        <f t="shared" si="133"/>
        <v>42349.461377314816</v>
      </c>
      <c r="T1723">
        <f t="shared" si="134"/>
        <v>2015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8281</v>
      </c>
      <c r="O1724" t="s">
        <v>8303</v>
      </c>
      <c r="P1724">
        <f t="shared" si="130"/>
        <v>0</v>
      </c>
      <c r="Q1724">
        <f t="shared" si="131"/>
        <v>1</v>
      </c>
      <c r="R1724" s="14">
        <f t="shared" si="132"/>
        <v>42425.960983796293</v>
      </c>
      <c r="S1724" s="14">
        <f t="shared" si="133"/>
        <v>42463.006944444445</v>
      </c>
      <c r="T1724">
        <f t="shared" si="134"/>
        <v>2016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8281</v>
      </c>
      <c r="O1725" t="s">
        <v>8303</v>
      </c>
      <c r="P1725">
        <f t="shared" si="130"/>
        <v>7</v>
      </c>
      <c r="Q1725">
        <f t="shared" si="131"/>
        <v>216.67</v>
      </c>
      <c r="R1725" s="14">
        <f t="shared" si="132"/>
        <v>42129.82540509259</v>
      </c>
      <c r="S1725" s="14">
        <f t="shared" si="133"/>
        <v>42186.25</v>
      </c>
      <c r="T1725">
        <f t="shared" si="134"/>
        <v>2015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8281</v>
      </c>
      <c r="O1726" t="s">
        <v>8303</v>
      </c>
      <c r="P1726">
        <f t="shared" si="130"/>
        <v>1</v>
      </c>
      <c r="Q1726">
        <f t="shared" si="131"/>
        <v>8.75</v>
      </c>
      <c r="R1726" s="14">
        <f t="shared" si="132"/>
        <v>41912.932430555556</v>
      </c>
      <c r="S1726" s="14">
        <f t="shared" si="133"/>
        <v>41942.932430555556</v>
      </c>
      <c r="T1726">
        <f t="shared" si="134"/>
        <v>2014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8281</v>
      </c>
      <c r="O1727" t="s">
        <v>8303</v>
      </c>
      <c r="P1727">
        <f t="shared" si="130"/>
        <v>10</v>
      </c>
      <c r="Q1727">
        <f t="shared" si="131"/>
        <v>62.22</v>
      </c>
      <c r="R1727" s="14">
        <f t="shared" si="132"/>
        <v>41845.968159722222</v>
      </c>
      <c r="S1727" s="14">
        <f t="shared" si="133"/>
        <v>41875.968159722222</v>
      </c>
      <c r="T1727">
        <f t="shared" si="134"/>
        <v>2014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8281</v>
      </c>
      <c r="O1728" t="s">
        <v>8303</v>
      </c>
      <c r="P1728">
        <f t="shared" si="130"/>
        <v>34</v>
      </c>
      <c r="Q1728">
        <f t="shared" si="131"/>
        <v>137.25</v>
      </c>
      <c r="R1728" s="14">
        <f t="shared" si="132"/>
        <v>41788.919722222221</v>
      </c>
      <c r="S1728" s="14">
        <f t="shared" si="133"/>
        <v>41817.919722222221</v>
      </c>
      <c r="T1728">
        <f t="shared" si="134"/>
        <v>2014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8281</v>
      </c>
      <c r="O1729" t="s">
        <v>8303</v>
      </c>
      <c r="P1729">
        <f t="shared" si="130"/>
        <v>0</v>
      </c>
      <c r="Q1729">
        <f t="shared" si="131"/>
        <v>1</v>
      </c>
      <c r="R1729" s="14">
        <f t="shared" si="132"/>
        <v>42044.927974537044</v>
      </c>
      <c r="S1729" s="14">
        <f t="shared" si="133"/>
        <v>42099.458333333328</v>
      </c>
      <c r="T1729">
        <f t="shared" si="134"/>
        <v>2015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8281</v>
      </c>
      <c r="O1730" t="s">
        <v>8303</v>
      </c>
      <c r="P1730">
        <f t="shared" si="130"/>
        <v>68</v>
      </c>
      <c r="Q1730">
        <f t="shared" si="131"/>
        <v>122.14</v>
      </c>
      <c r="R1730" s="14">
        <f t="shared" si="132"/>
        <v>42268.625856481478</v>
      </c>
      <c r="S1730" s="14">
        <f t="shared" si="133"/>
        <v>42298.625856481478</v>
      </c>
      <c r="T1730">
        <f t="shared" si="134"/>
        <v>2015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8281</v>
      </c>
      <c r="O1731" t="s">
        <v>8303</v>
      </c>
      <c r="P1731">
        <f t="shared" ref="P1731:P1794" si="135">ROUND(E1731/D1731*100,0)</f>
        <v>0</v>
      </c>
      <c r="Q1731">
        <f t="shared" ref="Q1731:Q1794" si="136">IFERROR(ROUND(E1731/L1731,2),0)</f>
        <v>0</v>
      </c>
      <c r="R1731" s="14">
        <f t="shared" ref="R1731:R1794" si="137">(((J1731/60)/60)/24)+DATE(1970,1,1)</f>
        <v>42471.052152777775</v>
      </c>
      <c r="S1731" s="14">
        <f t="shared" ref="S1731:S1794" si="138">(((I1731/60)/60)/24)+DATE(1970,1,1)</f>
        <v>42531.052152777775</v>
      </c>
      <c r="T1731">
        <f t="shared" ref="T1731:T1794" si="139">YEAR(R1731)</f>
        <v>2016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8281</v>
      </c>
      <c r="O1732" t="s">
        <v>8303</v>
      </c>
      <c r="P1732">
        <f t="shared" si="135"/>
        <v>0</v>
      </c>
      <c r="Q1732">
        <f t="shared" si="136"/>
        <v>0</v>
      </c>
      <c r="R1732" s="14">
        <f t="shared" si="137"/>
        <v>42272.087766203709</v>
      </c>
      <c r="S1732" s="14">
        <f t="shared" si="138"/>
        <v>42302.087766203709</v>
      </c>
      <c r="T1732">
        <f t="shared" si="139"/>
        <v>2015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8281</v>
      </c>
      <c r="O1733" t="s">
        <v>8303</v>
      </c>
      <c r="P1733">
        <f t="shared" si="135"/>
        <v>0</v>
      </c>
      <c r="Q1733">
        <f t="shared" si="136"/>
        <v>0</v>
      </c>
      <c r="R1733" s="14">
        <f t="shared" si="137"/>
        <v>42152.906851851847</v>
      </c>
      <c r="S1733" s="14">
        <f t="shared" si="138"/>
        <v>42166.625</v>
      </c>
      <c r="T1733">
        <f t="shared" si="139"/>
        <v>2015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8281</v>
      </c>
      <c r="O1734" t="s">
        <v>8303</v>
      </c>
      <c r="P1734">
        <f t="shared" si="135"/>
        <v>0</v>
      </c>
      <c r="Q1734">
        <f t="shared" si="136"/>
        <v>0</v>
      </c>
      <c r="R1734" s="14">
        <f t="shared" si="137"/>
        <v>42325.683807870373</v>
      </c>
      <c r="S1734" s="14">
        <f t="shared" si="138"/>
        <v>42385.208333333328</v>
      </c>
      <c r="T1734">
        <f t="shared" si="139"/>
        <v>2015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8281</v>
      </c>
      <c r="O1735" t="s">
        <v>8303</v>
      </c>
      <c r="P1735">
        <f t="shared" si="135"/>
        <v>0</v>
      </c>
      <c r="Q1735">
        <f t="shared" si="136"/>
        <v>0</v>
      </c>
      <c r="R1735" s="14">
        <f t="shared" si="137"/>
        <v>42614.675625000003</v>
      </c>
      <c r="S1735" s="14">
        <f t="shared" si="138"/>
        <v>42626.895833333328</v>
      </c>
      <c r="T1735">
        <f t="shared" si="139"/>
        <v>2016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8281</v>
      </c>
      <c r="O1736" t="s">
        <v>8303</v>
      </c>
      <c r="P1736">
        <f t="shared" si="135"/>
        <v>0</v>
      </c>
      <c r="Q1736">
        <f t="shared" si="136"/>
        <v>1</v>
      </c>
      <c r="R1736" s="14">
        <f t="shared" si="137"/>
        <v>42102.036527777775</v>
      </c>
      <c r="S1736" s="14">
        <f t="shared" si="138"/>
        <v>42132.036527777775</v>
      </c>
      <c r="T1736">
        <f t="shared" si="139"/>
        <v>2015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8281</v>
      </c>
      <c r="O1737" t="s">
        <v>8303</v>
      </c>
      <c r="P1737">
        <f t="shared" si="135"/>
        <v>11</v>
      </c>
      <c r="Q1737">
        <f t="shared" si="136"/>
        <v>55</v>
      </c>
      <c r="R1737" s="14">
        <f t="shared" si="137"/>
        <v>42559.814178240747</v>
      </c>
      <c r="S1737" s="14">
        <f t="shared" si="138"/>
        <v>42589.814178240747</v>
      </c>
      <c r="T1737">
        <f t="shared" si="139"/>
        <v>2016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8281</v>
      </c>
      <c r="O1738" t="s">
        <v>8303</v>
      </c>
      <c r="P1738">
        <f t="shared" si="135"/>
        <v>1</v>
      </c>
      <c r="Q1738">
        <f t="shared" si="136"/>
        <v>22</v>
      </c>
      <c r="R1738" s="14">
        <f t="shared" si="137"/>
        <v>42286.861493055556</v>
      </c>
      <c r="S1738" s="14">
        <f t="shared" si="138"/>
        <v>42316.90315972222</v>
      </c>
      <c r="T1738">
        <f t="shared" si="139"/>
        <v>2015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8281</v>
      </c>
      <c r="O1739" t="s">
        <v>8303</v>
      </c>
      <c r="P1739">
        <f t="shared" si="135"/>
        <v>21</v>
      </c>
      <c r="Q1739">
        <f t="shared" si="136"/>
        <v>56.67</v>
      </c>
      <c r="R1739" s="14">
        <f t="shared" si="137"/>
        <v>42175.948981481488</v>
      </c>
      <c r="S1739" s="14">
        <f t="shared" si="138"/>
        <v>42205.948981481488</v>
      </c>
      <c r="T1739">
        <f t="shared" si="139"/>
        <v>2015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8281</v>
      </c>
      <c r="O1740" t="s">
        <v>8303</v>
      </c>
      <c r="P1740">
        <f t="shared" si="135"/>
        <v>0</v>
      </c>
      <c r="Q1740">
        <f t="shared" si="136"/>
        <v>20</v>
      </c>
      <c r="R1740" s="14">
        <f t="shared" si="137"/>
        <v>41884.874328703707</v>
      </c>
      <c r="S1740" s="14">
        <f t="shared" si="138"/>
        <v>41914.874328703707</v>
      </c>
      <c r="T1740">
        <f t="shared" si="139"/>
        <v>2014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8281</v>
      </c>
      <c r="O1741" t="s">
        <v>8303</v>
      </c>
      <c r="P1741">
        <f t="shared" si="135"/>
        <v>0</v>
      </c>
      <c r="Q1741">
        <f t="shared" si="136"/>
        <v>1</v>
      </c>
      <c r="R1741" s="14">
        <f t="shared" si="137"/>
        <v>42435.874212962968</v>
      </c>
      <c r="S1741" s="14">
        <f t="shared" si="138"/>
        <v>42494.832546296297</v>
      </c>
      <c r="T1741">
        <f t="shared" si="139"/>
        <v>2016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8281</v>
      </c>
      <c r="O1742" t="s">
        <v>8303</v>
      </c>
      <c r="P1742">
        <f t="shared" si="135"/>
        <v>0</v>
      </c>
      <c r="Q1742">
        <f t="shared" si="136"/>
        <v>0</v>
      </c>
      <c r="R1742" s="14">
        <f t="shared" si="137"/>
        <v>42171.817384259266</v>
      </c>
      <c r="S1742" s="14">
        <f t="shared" si="138"/>
        <v>42201.817384259266</v>
      </c>
      <c r="T1742">
        <f t="shared" si="139"/>
        <v>2015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8294</v>
      </c>
      <c r="O1743" t="s">
        <v>8295</v>
      </c>
      <c r="P1743">
        <f t="shared" si="135"/>
        <v>111</v>
      </c>
      <c r="Q1743">
        <f t="shared" si="136"/>
        <v>25.58</v>
      </c>
      <c r="R1743" s="14">
        <f t="shared" si="137"/>
        <v>42120.628136574072</v>
      </c>
      <c r="S1743" s="14">
        <f t="shared" si="138"/>
        <v>42165.628136574072</v>
      </c>
      <c r="T1743">
        <f t="shared" si="139"/>
        <v>2015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8294</v>
      </c>
      <c r="O1744" t="s">
        <v>8295</v>
      </c>
      <c r="P1744">
        <f t="shared" si="135"/>
        <v>109</v>
      </c>
      <c r="Q1744">
        <f t="shared" si="136"/>
        <v>63.97</v>
      </c>
      <c r="R1744" s="14">
        <f t="shared" si="137"/>
        <v>42710.876967592587</v>
      </c>
      <c r="S1744" s="14">
        <f t="shared" si="138"/>
        <v>42742.875</v>
      </c>
      <c r="T1744">
        <f t="shared" si="139"/>
        <v>2016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8294</v>
      </c>
      <c r="O1745" t="s">
        <v>8295</v>
      </c>
      <c r="P1745">
        <f t="shared" si="135"/>
        <v>100</v>
      </c>
      <c r="Q1745">
        <f t="shared" si="136"/>
        <v>89.93</v>
      </c>
      <c r="R1745" s="14">
        <f t="shared" si="137"/>
        <v>42586.925636574073</v>
      </c>
      <c r="S1745" s="14">
        <f t="shared" si="138"/>
        <v>42609.165972222225</v>
      </c>
      <c r="T1745">
        <f t="shared" si="139"/>
        <v>2016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8294</v>
      </c>
      <c r="O1746" t="s">
        <v>8295</v>
      </c>
      <c r="P1746">
        <f t="shared" si="135"/>
        <v>118</v>
      </c>
      <c r="Q1746">
        <f t="shared" si="136"/>
        <v>93.07</v>
      </c>
      <c r="R1746" s="14">
        <f t="shared" si="137"/>
        <v>42026.605057870373</v>
      </c>
      <c r="S1746" s="14">
        <f t="shared" si="138"/>
        <v>42071.563391203701</v>
      </c>
      <c r="T1746">
        <f t="shared" si="139"/>
        <v>2015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8294</v>
      </c>
      <c r="O1747" t="s">
        <v>8295</v>
      </c>
      <c r="P1747">
        <f t="shared" si="135"/>
        <v>114</v>
      </c>
      <c r="Q1747">
        <f t="shared" si="136"/>
        <v>89.67</v>
      </c>
      <c r="R1747" s="14">
        <f t="shared" si="137"/>
        <v>42690.259699074071</v>
      </c>
      <c r="S1747" s="14">
        <f t="shared" si="138"/>
        <v>42726.083333333328</v>
      </c>
      <c r="T1747">
        <f t="shared" si="139"/>
        <v>2016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8294</v>
      </c>
      <c r="O1748" t="s">
        <v>8295</v>
      </c>
      <c r="P1748">
        <f t="shared" si="135"/>
        <v>148</v>
      </c>
      <c r="Q1748">
        <f t="shared" si="136"/>
        <v>207.62</v>
      </c>
      <c r="R1748" s="14">
        <f t="shared" si="137"/>
        <v>42668.176701388889</v>
      </c>
      <c r="S1748" s="14">
        <f t="shared" si="138"/>
        <v>42698.083333333328</v>
      </c>
      <c r="T1748">
        <f t="shared" si="139"/>
        <v>2016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8294</v>
      </c>
      <c r="O1749" t="s">
        <v>8295</v>
      </c>
      <c r="P1749">
        <f t="shared" si="135"/>
        <v>105</v>
      </c>
      <c r="Q1749">
        <f t="shared" si="136"/>
        <v>59.41</v>
      </c>
      <c r="R1749" s="14">
        <f t="shared" si="137"/>
        <v>42292.435532407413</v>
      </c>
      <c r="S1749" s="14">
        <f t="shared" si="138"/>
        <v>42321.625</v>
      </c>
      <c r="T1749">
        <f t="shared" si="139"/>
        <v>2015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8294</v>
      </c>
      <c r="O1750" t="s">
        <v>8295</v>
      </c>
      <c r="P1750">
        <f t="shared" si="135"/>
        <v>130</v>
      </c>
      <c r="Q1750">
        <f t="shared" si="136"/>
        <v>358.97</v>
      </c>
      <c r="R1750" s="14">
        <f t="shared" si="137"/>
        <v>42219.950729166667</v>
      </c>
      <c r="S1750" s="14">
        <f t="shared" si="138"/>
        <v>42249.950729166667</v>
      </c>
      <c r="T1750">
        <f t="shared" si="139"/>
        <v>2015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8294</v>
      </c>
      <c r="O1751" t="s">
        <v>8295</v>
      </c>
      <c r="P1751">
        <f t="shared" si="135"/>
        <v>123</v>
      </c>
      <c r="Q1751">
        <f t="shared" si="136"/>
        <v>94.74</v>
      </c>
      <c r="R1751" s="14">
        <f t="shared" si="137"/>
        <v>42758.975937499999</v>
      </c>
      <c r="S1751" s="14">
        <f t="shared" si="138"/>
        <v>42795.791666666672</v>
      </c>
      <c r="T1751">
        <f t="shared" si="139"/>
        <v>2017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8294</v>
      </c>
      <c r="O1752" t="s">
        <v>8295</v>
      </c>
      <c r="P1752">
        <f t="shared" si="135"/>
        <v>202</v>
      </c>
      <c r="Q1752">
        <f t="shared" si="136"/>
        <v>80.650000000000006</v>
      </c>
      <c r="R1752" s="14">
        <f t="shared" si="137"/>
        <v>42454.836851851855</v>
      </c>
      <c r="S1752" s="14">
        <f t="shared" si="138"/>
        <v>42479.836851851855</v>
      </c>
      <c r="T1752">
        <f t="shared" si="139"/>
        <v>2016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8294</v>
      </c>
      <c r="O1753" t="s">
        <v>8295</v>
      </c>
      <c r="P1753">
        <f t="shared" si="135"/>
        <v>103</v>
      </c>
      <c r="Q1753">
        <f t="shared" si="136"/>
        <v>168.69</v>
      </c>
      <c r="R1753" s="14">
        <f t="shared" si="137"/>
        <v>42052.7815162037</v>
      </c>
      <c r="S1753" s="14">
        <f t="shared" si="138"/>
        <v>42082.739849537036</v>
      </c>
      <c r="T1753">
        <f t="shared" si="139"/>
        <v>2015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8294</v>
      </c>
      <c r="O1754" t="s">
        <v>8295</v>
      </c>
      <c r="P1754">
        <f t="shared" si="135"/>
        <v>260</v>
      </c>
      <c r="Q1754">
        <f t="shared" si="136"/>
        <v>34.69</v>
      </c>
      <c r="R1754" s="14">
        <f t="shared" si="137"/>
        <v>42627.253263888888</v>
      </c>
      <c r="S1754" s="14">
        <f t="shared" si="138"/>
        <v>42657.253263888888</v>
      </c>
      <c r="T1754">
        <f t="shared" si="139"/>
        <v>2016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8294</v>
      </c>
      <c r="O1755" t="s">
        <v>8295</v>
      </c>
      <c r="P1755">
        <f t="shared" si="135"/>
        <v>108</v>
      </c>
      <c r="Q1755">
        <f t="shared" si="136"/>
        <v>462.86</v>
      </c>
      <c r="R1755" s="14">
        <f t="shared" si="137"/>
        <v>42420.74962962963</v>
      </c>
      <c r="S1755" s="14">
        <f t="shared" si="138"/>
        <v>42450.707962962959</v>
      </c>
      <c r="T1755">
        <f t="shared" si="139"/>
        <v>2016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8294</v>
      </c>
      <c r="O1756" t="s">
        <v>8295</v>
      </c>
      <c r="P1756">
        <f t="shared" si="135"/>
        <v>111</v>
      </c>
      <c r="Q1756">
        <f t="shared" si="136"/>
        <v>104.39</v>
      </c>
      <c r="R1756" s="14">
        <f t="shared" si="137"/>
        <v>42067.876770833333</v>
      </c>
      <c r="S1756" s="14">
        <f t="shared" si="138"/>
        <v>42097.835104166668</v>
      </c>
      <c r="T1756">
        <f t="shared" si="139"/>
        <v>2015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8294</v>
      </c>
      <c r="O1757" t="s">
        <v>8295</v>
      </c>
      <c r="P1757">
        <f t="shared" si="135"/>
        <v>120</v>
      </c>
      <c r="Q1757">
        <f t="shared" si="136"/>
        <v>7.5</v>
      </c>
      <c r="R1757" s="14">
        <f t="shared" si="137"/>
        <v>42252.788900462961</v>
      </c>
      <c r="S1757" s="14">
        <f t="shared" si="138"/>
        <v>42282.788900462961</v>
      </c>
      <c r="T1757">
        <f t="shared" si="139"/>
        <v>2015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8294</v>
      </c>
      <c r="O1758" t="s">
        <v>8295</v>
      </c>
      <c r="P1758">
        <f t="shared" si="135"/>
        <v>103</v>
      </c>
      <c r="Q1758">
        <f t="shared" si="136"/>
        <v>47.13</v>
      </c>
      <c r="R1758" s="14">
        <f t="shared" si="137"/>
        <v>42571.167465277773</v>
      </c>
      <c r="S1758" s="14">
        <f t="shared" si="138"/>
        <v>42611.167465277773</v>
      </c>
      <c r="T1758">
        <f t="shared" si="139"/>
        <v>2016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8294</v>
      </c>
      <c r="O1759" t="s">
        <v>8295</v>
      </c>
      <c r="P1759">
        <f t="shared" si="135"/>
        <v>116</v>
      </c>
      <c r="Q1759">
        <f t="shared" si="136"/>
        <v>414.29</v>
      </c>
      <c r="R1759" s="14">
        <f t="shared" si="137"/>
        <v>42733.827349537038</v>
      </c>
      <c r="S1759" s="14">
        <f t="shared" si="138"/>
        <v>42763.811805555553</v>
      </c>
      <c r="T1759">
        <f t="shared" si="139"/>
        <v>2016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8294</v>
      </c>
      <c r="O1760" t="s">
        <v>8295</v>
      </c>
      <c r="P1760">
        <f t="shared" si="135"/>
        <v>115</v>
      </c>
      <c r="Q1760">
        <f t="shared" si="136"/>
        <v>42.48</v>
      </c>
      <c r="R1760" s="14">
        <f t="shared" si="137"/>
        <v>42505.955925925926</v>
      </c>
      <c r="S1760" s="14">
        <f t="shared" si="138"/>
        <v>42565.955925925926</v>
      </c>
      <c r="T1760">
        <f t="shared" si="139"/>
        <v>2016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8294</v>
      </c>
      <c r="O1761" t="s">
        <v>8295</v>
      </c>
      <c r="P1761">
        <f t="shared" si="135"/>
        <v>107</v>
      </c>
      <c r="Q1761">
        <f t="shared" si="136"/>
        <v>108.78</v>
      </c>
      <c r="R1761" s="14">
        <f t="shared" si="137"/>
        <v>42068.829039351855</v>
      </c>
      <c r="S1761" s="14">
        <f t="shared" si="138"/>
        <v>42088.787372685183</v>
      </c>
      <c r="T1761">
        <f t="shared" si="139"/>
        <v>2015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8294</v>
      </c>
      <c r="O1762" t="s">
        <v>8295</v>
      </c>
      <c r="P1762">
        <f t="shared" si="135"/>
        <v>165</v>
      </c>
      <c r="Q1762">
        <f t="shared" si="136"/>
        <v>81.099999999999994</v>
      </c>
      <c r="R1762" s="14">
        <f t="shared" si="137"/>
        <v>42405.67260416667</v>
      </c>
      <c r="S1762" s="14">
        <f t="shared" si="138"/>
        <v>42425.67260416667</v>
      </c>
      <c r="T1762">
        <f t="shared" si="139"/>
        <v>2016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8294</v>
      </c>
      <c r="O1763" t="s">
        <v>8295</v>
      </c>
      <c r="P1763">
        <f t="shared" si="135"/>
        <v>155</v>
      </c>
      <c r="Q1763">
        <f t="shared" si="136"/>
        <v>51.67</v>
      </c>
      <c r="R1763" s="14">
        <f t="shared" si="137"/>
        <v>42209.567824074074</v>
      </c>
      <c r="S1763" s="14">
        <f t="shared" si="138"/>
        <v>42259.567824074074</v>
      </c>
      <c r="T1763">
        <f t="shared" si="139"/>
        <v>2015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8294</v>
      </c>
      <c r="O1764" t="s">
        <v>8295</v>
      </c>
      <c r="P1764">
        <f t="shared" si="135"/>
        <v>885</v>
      </c>
      <c r="Q1764">
        <f t="shared" si="136"/>
        <v>35.4</v>
      </c>
      <c r="R1764" s="14">
        <f t="shared" si="137"/>
        <v>42410.982002314813</v>
      </c>
      <c r="S1764" s="14">
        <f t="shared" si="138"/>
        <v>42440.982002314813</v>
      </c>
      <c r="T1764">
        <f t="shared" si="139"/>
        <v>2016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8294</v>
      </c>
      <c r="O1765" t="s">
        <v>8295</v>
      </c>
      <c r="P1765">
        <f t="shared" si="135"/>
        <v>102</v>
      </c>
      <c r="Q1765">
        <f t="shared" si="136"/>
        <v>103.64</v>
      </c>
      <c r="R1765" s="14">
        <f t="shared" si="137"/>
        <v>42636.868518518517</v>
      </c>
      <c r="S1765" s="14">
        <f t="shared" si="138"/>
        <v>42666.868518518517</v>
      </c>
      <c r="T1765">
        <f t="shared" si="139"/>
        <v>2016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8294</v>
      </c>
      <c r="O1766" t="s">
        <v>8295</v>
      </c>
      <c r="P1766">
        <f t="shared" si="135"/>
        <v>20</v>
      </c>
      <c r="Q1766">
        <f t="shared" si="136"/>
        <v>55.28</v>
      </c>
      <c r="R1766" s="14">
        <f t="shared" si="137"/>
        <v>41825.485868055555</v>
      </c>
      <c r="S1766" s="14">
        <f t="shared" si="138"/>
        <v>41854.485868055555</v>
      </c>
      <c r="T1766">
        <f t="shared" si="139"/>
        <v>2014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8294</v>
      </c>
      <c r="O1767" t="s">
        <v>8295</v>
      </c>
      <c r="P1767">
        <f t="shared" si="135"/>
        <v>59</v>
      </c>
      <c r="Q1767">
        <f t="shared" si="136"/>
        <v>72.17</v>
      </c>
      <c r="R1767" s="14">
        <f t="shared" si="137"/>
        <v>41834.980462962965</v>
      </c>
      <c r="S1767" s="14">
        <f t="shared" si="138"/>
        <v>41864.980462962965</v>
      </c>
      <c r="T1767">
        <f t="shared" si="139"/>
        <v>2014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8294</v>
      </c>
      <c r="O1768" t="s">
        <v>8295</v>
      </c>
      <c r="P1768">
        <f t="shared" si="135"/>
        <v>0</v>
      </c>
      <c r="Q1768">
        <f t="shared" si="136"/>
        <v>0</v>
      </c>
      <c r="R1768" s="14">
        <f t="shared" si="137"/>
        <v>41855.859814814816</v>
      </c>
      <c r="S1768" s="14">
        <f t="shared" si="138"/>
        <v>41876.859814814816</v>
      </c>
      <c r="T1768">
        <f t="shared" si="139"/>
        <v>2014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8294</v>
      </c>
      <c r="O1769" t="s">
        <v>8295</v>
      </c>
      <c r="P1769">
        <f t="shared" si="135"/>
        <v>46</v>
      </c>
      <c r="Q1769">
        <f t="shared" si="136"/>
        <v>58.62</v>
      </c>
      <c r="R1769" s="14">
        <f t="shared" si="137"/>
        <v>41824.658379629633</v>
      </c>
      <c r="S1769" s="14">
        <f t="shared" si="138"/>
        <v>41854.658379629633</v>
      </c>
      <c r="T1769">
        <f t="shared" si="139"/>
        <v>2014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8294</v>
      </c>
      <c r="O1770" t="s">
        <v>8295</v>
      </c>
      <c r="P1770">
        <f t="shared" si="135"/>
        <v>4</v>
      </c>
      <c r="Q1770">
        <f t="shared" si="136"/>
        <v>12.47</v>
      </c>
      <c r="R1770" s="14">
        <f t="shared" si="137"/>
        <v>41849.560694444444</v>
      </c>
      <c r="S1770" s="14">
        <f t="shared" si="138"/>
        <v>41909.560694444444</v>
      </c>
      <c r="T1770">
        <f t="shared" si="139"/>
        <v>2014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8294</v>
      </c>
      <c r="O1771" t="s">
        <v>8295</v>
      </c>
      <c r="P1771">
        <f t="shared" si="135"/>
        <v>3</v>
      </c>
      <c r="Q1771">
        <f t="shared" si="136"/>
        <v>49.14</v>
      </c>
      <c r="R1771" s="14">
        <f t="shared" si="137"/>
        <v>41987.818969907406</v>
      </c>
      <c r="S1771" s="14">
        <f t="shared" si="138"/>
        <v>42017.818969907406</v>
      </c>
      <c r="T1771">
        <f t="shared" si="139"/>
        <v>2014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8294</v>
      </c>
      <c r="O1772" t="s">
        <v>8295</v>
      </c>
      <c r="P1772">
        <f t="shared" si="135"/>
        <v>57</v>
      </c>
      <c r="Q1772">
        <f t="shared" si="136"/>
        <v>150.5</v>
      </c>
      <c r="R1772" s="14">
        <f t="shared" si="137"/>
        <v>41891.780023148152</v>
      </c>
      <c r="S1772" s="14">
        <f t="shared" si="138"/>
        <v>41926.780023148152</v>
      </c>
      <c r="T1772">
        <f t="shared" si="139"/>
        <v>2014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8294</v>
      </c>
      <c r="O1773" t="s">
        <v>8295</v>
      </c>
      <c r="P1773">
        <f t="shared" si="135"/>
        <v>21</v>
      </c>
      <c r="Q1773">
        <f t="shared" si="136"/>
        <v>35.799999999999997</v>
      </c>
      <c r="R1773" s="14">
        <f t="shared" si="137"/>
        <v>41905.979629629634</v>
      </c>
      <c r="S1773" s="14">
        <f t="shared" si="138"/>
        <v>41935.979629629634</v>
      </c>
      <c r="T1773">
        <f t="shared" si="139"/>
        <v>2014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8294</v>
      </c>
      <c r="O1774" t="s">
        <v>8295</v>
      </c>
      <c r="P1774">
        <f t="shared" si="135"/>
        <v>16</v>
      </c>
      <c r="Q1774">
        <f t="shared" si="136"/>
        <v>45.16</v>
      </c>
      <c r="R1774" s="14">
        <f t="shared" si="137"/>
        <v>41766.718009259261</v>
      </c>
      <c r="S1774" s="14">
        <f t="shared" si="138"/>
        <v>41826.718009259261</v>
      </c>
      <c r="T1774">
        <f t="shared" si="139"/>
        <v>2014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8294</v>
      </c>
      <c r="O1775" t="s">
        <v>8295</v>
      </c>
      <c r="P1775">
        <f t="shared" si="135"/>
        <v>6</v>
      </c>
      <c r="Q1775">
        <f t="shared" si="136"/>
        <v>98.79</v>
      </c>
      <c r="R1775" s="14">
        <f t="shared" si="137"/>
        <v>41978.760393518518</v>
      </c>
      <c r="S1775" s="14">
        <f t="shared" si="138"/>
        <v>42023.760393518518</v>
      </c>
      <c r="T1775">
        <f t="shared" si="139"/>
        <v>2014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8294</v>
      </c>
      <c r="O1776" t="s">
        <v>8295</v>
      </c>
      <c r="P1776">
        <f t="shared" si="135"/>
        <v>46</v>
      </c>
      <c r="Q1776">
        <f t="shared" si="136"/>
        <v>88.31</v>
      </c>
      <c r="R1776" s="14">
        <f t="shared" si="137"/>
        <v>41930.218657407408</v>
      </c>
      <c r="S1776" s="14">
        <f t="shared" si="138"/>
        <v>41972.624305555553</v>
      </c>
      <c r="T1776">
        <f t="shared" si="139"/>
        <v>2014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8294</v>
      </c>
      <c r="O1777" t="s">
        <v>8295</v>
      </c>
      <c r="P1777">
        <f t="shared" si="135"/>
        <v>65</v>
      </c>
      <c r="Q1777">
        <f t="shared" si="136"/>
        <v>170.63</v>
      </c>
      <c r="R1777" s="14">
        <f t="shared" si="137"/>
        <v>41891.976388888892</v>
      </c>
      <c r="S1777" s="14">
        <f t="shared" si="138"/>
        <v>41936.976388888892</v>
      </c>
      <c r="T1777">
        <f t="shared" si="139"/>
        <v>2014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8294</v>
      </c>
      <c r="O1778" t="s">
        <v>8295</v>
      </c>
      <c r="P1778">
        <f t="shared" si="135"/>
        <v>7</v>
      </c>
      <c r="Q1778">
        <f t="shared" si="136"/>
        <v>83.75</v>
      </c>
      <c r="R1778" s="14">
        <f t="shared" si="137"/>
        <v>41905.95684027778</v>
      </c>
      <c r="S1778" s="14">
        <f t="shared" si="138"/>
        <v>41941.95684027778</v>
      </c>
      <c r="T1778">
        <f t="shared" si="139"/>
        <v>2014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8294</v>
      </c>
      <c r="O1779" t="s">
        <v>8295</v>
      </c>
      <c r="P1779">
        <f t="shared" si="135"/>
        <v>14</v>
      </c>
      <c r="Q1779">
        <f t="shared" si="136"/>
        <v>65.099999999999994</v>
      </c>
      <c r="R1779" s="14">
        <f t="shared" si="137"/>
        <v>42025.357094907406</v>
      </c>
      <c r="S1779" s="14">
        <f t="shared" si="138"/>
        <v>42055.357094907406</v>
      </c>
      <c r="T1779">
        <f t="shared" si="139"/>
        <v>2015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8294</v>
      </c>
      <c r="O1780" t="s">
        <v>8295</v>
      </c>
      <c r="P1780">
        <f t="shared" si="135"/>
        <v>2</v>
      </c>
      <c r="Q1780">
        <f t="shared" si="136"/>
        <v>66.33</v>
      </c>
      <c r="R1780" s="14">
        <f t="shared" si="137"/>
        <v>42045.86336805555</v>
      </c>
      <c r="S1780" s="14">
        <f t="shared" si="138"/>
        <v>42090.821701388893</v>
      </c>
      <c r="T1780">
        <f t="shared" si="139"/>
        <v>2015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8294</v>
      </c>
      <c r="O1781" t="s">
        <v>8295</v>
      </c>
      <c r="P1781">
        <f t="shared" si="135"/>
        <v>36</v>
      </c>
      <c r="Q1781">
        <f t="shared" si="136"/>
        <v>104.89</v>
      </c>
      <c r="R1781" s="14">
        <f t="shared" si="137"/>
        <v>42585.691898148143</v>
      </c>
      <c r="S1781" s="14">
        <f t="shared" si="138"/>
        <v>42615.691898148143</v>
      </c>
      <c r="T1781">
        <f t="shared" si="139"/>
        <v>2016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8294</v>
      </c>
      <c r="O1782" t="s">
        <v>8295</v>
      </c>
      <c r="P1782">
        <f t="shared" si="135"/>
        <v>40</v>
      </c>
      <c r="Q1782">
        <f t="shared" si="136"/>
        <v>78.44</v>
      </c>
      <c r="R1782" s="14">
        <f t="shared" si="137"/>
        <v>42493.600810185191</v>
      </c>
      <c r="S1782" s="14">
        <f t="shared" si="138"/>
        <v>42553.600810185191</v>
      </c>
      <c r="T1782">
        <f t="shared" si="139"/>
        <v>2016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8294</v>
      </c>
      <c r="O1783" t="s">
        <v>8295</v>
      </c>
      <c r="P1783">
        <f t="shared" si="135"/>
        <v>26</v>
      </c>
      <c r="Q1783">
        <f t="shared" si="136"/>
        <v>59.04</v>
      </c>
      <c r="R1783" s="14">
        <f t="shared" si="137"/>
        <v>42597.617418981477</v>
      </c>
      <c r="S1783" s="14">
        <f t="shared" si="138"/>
        <v>42628.617418981477</v>
      </c>
      <c r="T1783">
        <f t="shared" si="139"/>
        <v>2016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8294</v>
      </c>
      <c r="O1784" t="s">
        <v>8295</v>
      </c>
      <c r="P1784">
        <f t="shared" si="135"/>
        <v>15</v>
      </c>
      <c r="Q1784">
        <f t="shared" si="136"/>
        <v>71.34</v>
      </c>
      <c r="R1784" s="14">
        <f t="shared" si="137"/>
        <v>42388.575104166666</v>
      </c>
      <c r="S1784" s="14">
        <f t="shared" si="138"/>
        <v>42421.575104166666</v>
      </c>
      <c r="T1784">
        <f t="shared" si="139"/>
        <v>2016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8294</v>
      </c>
      <c r="O1785" t="s">
        <v>8295</v>
      </c>
      <c r="P1785">
        <f t="shared" si="135"/>
        <v>24</v>
      </c>
      <c r="Q1785">
        <f t="shared" si="136"/>
        <v>51.23</v>
      </c>
      <c r="R1785" s="14">
        <f t="shared" si="137"/>
        <v>42115.949976851851</v>
      </c>
      <c r="S1785" s="14">
        <f t="shared" si="138"/>
        <v>42145.949976851851</v>
      </c>
      <c r="T1785">
        <f t="shared" si="139"/>
        <v>2015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8294</v>
      </c>
      <c r="O1786" t="s">
        <v>8295</v>
      </c>
      <c r="P1786">
        <f t="shared" si="135"/>
        <v>40</v>
      </c>
      <c r="Q1786">
        <f t="shared" si="136"/>
        <v>60.24</v>
      </c>
      <c r="R1786" s="14">
        <f t="shared" si="137"/>
        <v>42003.655555555553</v>
      </c>
      <c r="S1786" s="14">
        <f t="shared" si="138"/>
        <v>42035.142361111109</v>
      </c>
      <c r="T1786">
        <f t="shared" si="139"/>
        <v>2014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8294</v>
      </c>
      <c r="O1787" t="s">
        <v>8295</v>
      </c>
      <c r="P1787">
        <f t="shared" si="135"/>
        <v>20</v>
      </c>
      <c r="Q1787">
        <f t="shared" si="136"/>
        <v>44.94</v>
      </c>
      <c r="R1787" s="14">
        <f t="shared" si="137"/>
        <v>41897.134895833333</v>
      </c>
      <c r="S1787" s="14">
        <f t="shared" si="138"/>
        <v>41928</v>
      </c>
      <c r="T1787">
        <f t="shared" si="139"/>
        <v>2014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8294</v>
      </c>
      <c r="O1788" t="s">
        <v>8295</v>
      </c>
      <c r="P1788">
        <f t="shared" si="135"/>
        <v>48</v>
      </c>
      <c r="Q1788">
        <f t="shared" si="136"/>
        <v>31.21</v>
      </c>
      <c r="R1788" s="14">
        <f t="shared" si="137"/>
        <v>41958.550659722227</v>
      </c>
      <c r="S1788" s="14">
        <f t="shared" si="138"/>
        <v>41988.550659722227</v>
      </c>
      <c r="T1788">
        <f t="shared" si="139"/>
        <v>2014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8294</v>
      </c>
      <c r="O1789" t="s">
        <v>8295</v>
      </c>
      <c r="P1789">
        <f t="shared" si="135"/>
        <v>15</v>
      </c>
      <c r="Q1789">
        <f t="shared" si="136"/>
        <v>63.88</v>
      </c>
      <c r="R1789" s="14">
        <f t="shared" si="137"/>
        <v>42068.65552083333</v>
      </c>
      <c r="S1789" s="14">
        <f t="shared" si="138"/>
        <v>42098.613854166666</v>
      </c>
      <c r="T1789">
        <f t="shared" si="139"/>
        <v>2015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8294</v>
      </c>
      <c r="O1790" t="s">
        <v>8295</v>
      </c>
      <c r="P1790">
        <f t="shared" si="135"/>
        <v>1</v>
      </c>
      <c r="Q1790">
        <f t="shared" si="136"/>
        <v>19</v>
      </c>
      <c r="R1790" s="14">
        <f t="shared" si="137"/>
        <v>41913.94840277778</v>
      </c>
      <c r="S1790" s="14">
        <f t="shared" si="138"/>
        <v>41943.94840277778</v>
      </c>
      <c r="T1790">
        <f t="shared" si="139"/>
        <v>2014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8294</v>
      </c>
      <c r="O1791" t="s">
        <v>8295</v>
      </c>
      <c r="P1791">
        <f t="shared" si="135"/>
        <v>1</v>
      </c>
      <c r="Q1791">
        <f t="shared" si="136"/>
        <v>10</v>
      </c>
      <c r="R1791" s="14">
        <f t="shared" si="137"/>
        <v>41956.250034722223</v>
      </c>
      <c r="S1791" s="14">
        <f t="shared" si="138"/>
        <v>42016.250034722223</v>
      </c>
      <c r="T1791">
        <f t="shared" si="139"/>
        <v>2014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8294</v>
      </c>
      <c r="O1792" t="s">
        <v>8295</v>
      </c>
      <c r="P1792">
        <f t="shared" si="135"/>
        <v>5</v>
      </c>
      <c r="Q1792">
        <f t="shared" si="136"/>
        <v>109.07</v>
      </c>
      <c r="R1792" s="14">
        <f t="shared" si="137"/>
        <v>42010.674513888895</v>
      </c>
      <c r="S1792" s="14">
        <f t="shared" si="138"/>
        <v>42040.674513888895</v>
      </c>
      <c r="T1792">
        <f t="shared" si="139"/>
        <v>2015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8294</v>
      </c>
      <c r="O1793" t="s">
        <v>8295</v>
      </c>
      <c r="P1793">
        <f t="shared" si="135"/>
        <v>4</v>
      </c>
      <c r="Q1793">
        <f t="shared" si="136"/>
        <v>26.75</v>
      </c>
      <c r="R1793" s="14">
        <f t="shared" si="137"/>
        <v>41973.740335648152</v>
      </c>
      <c r="S1793" s="14">
        <f t="shared" si="138"/>
        <v>42033.740335648152</v>
      </c>
      <c r="T1793">
        <f t="shared" si="139"/>
        <v>2014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8294</v>
      </c>
      <c r="O1794" t="s">
        <v>8295</v>
      </c>
      <c r="P1794">
        <f t="shared" si="135"/>
        <v>61</v>
      </c>
      <c r="Q1794">
        <f t="shared" si="136"/>
        <v>109.94</v>
      </c>
      <c r="R1794" s="14">
        <f t="shared" si="137"/>
        <v>42189.031041666662</v>
      </c>
      <c r="S1794" s="14">
        <f t="shared" si="138"/>
        <v>42226.290972222225</v>
      </c>
      <c r="T1794">
        <f t="shared" si="139"/>
        <v>2015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8294</v>
      </c>
      <c r="O1795" t="s">
        <v>8295</v>
      </c>
      <c r="P1795">
        <f t="shared" ref="P1795:P1858" si="140">ROUND(E1795/D1795*100,0)</f>
        <v>1</v>
      </c>
      <c r="Q1795">
        <f t="shared" ref="Q1795:Q1858" si="141">IFERROR(ROUND(E1795/L1795,2),0)</f>
        <v>20</v>
      </c>
      <c r="R1795" s="14">
        <f t="shared" ref="R1795:R1858" si="142">(((J1795/60)/60)/24)+DATE(1970,1,1)</f>
        <v>41940.89166666667</v>
      </c>
      <c r="S1795" s="14">
        <f t="shared" ref="S1795:S1858" si="143">(((I1795/60)/60)/24)+DATE(1970,1,1)</f>
        <v>41970.933333333334</v>
      </c>
      <c r="T1795">
        <f t="shared" ref="T1795:T1858" si="144">YEAR(R1795)</f>
        <v>2014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8294</v>
      </c>
      <c r="O1796" t="s">
        <v>8295</v>
      </c>
      <c r="P1796">
        <f t="shared" si="140"/>
        <v>11</v>
      </c>
      <c r="Q1796">
        <f t="shared" si="141"/>
        <v>55.39</v>
      </c>
      <c r="R1796" s="14">
        <f t="shared" si="142"/>
        <v>42011.551180555558</v>
      </c>
      <c r="S1796" s="14">
        <f t="shared" si="143"/>
        <v>42046.551180555558</v>
      </c>
      <c r="T1796">
        <f t="shared" si="144"/>
        <v>2015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8294</v>
      </c>
      <c r="O1797" t="s">
        <v>8295</v>
      </c>
      <c r="P1797">
        <f t="shared" si="140"/>
        <v>39</v>
      </c>
      <c r="Q1797">
        <f t="shared" si="141"/>
        <v>133.9</v>
      </c>
      <c r="R1797" s="14">
        <f t="shared" si="142"/>
        <v>42628.288668981477</v>
      </c>
      <c r="S1797" s="14">
        <f t="shared" si="143"/>
        <v>42657.666666666672</v>
      </c>
      <c r="T1797">
        <f t="shared" si="144"/>
        <v>2016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8294</v>
      </c>
      <c r="O1798" t="s">
        <v>8295</v>
      </c>
      <c r="P1798">
        <f t="shared" si="140"/>
        <v>22</v>
      </c>
      <c r="Q1798">
        <f t="shared" si="141"/>
        <v>48.72</v>
      </c>
      <c r="R1798" s="14">
        <f t="shared" si="142"/>
        <v>42515.439421296294</v>
      </c>
      <c r="S1798" s="14">
        <f t="shared" si="143"/>
        <v>42575.439421296294</v>
      </c>
      <c r="T1798">
        <f t="shared" si="144"/>
        <v>2016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8294</v>
      </c>
      <c r="O1799" t="s">
        <v>8295</v>
      </c>
      <c r="P1799">
        <f t="shared" si="140"/>
        <v>68</v>
      </c>
      <c r="Q1799">
        <f t="shared" si="141"/>
        <v>48.25</v>
      </c>
      <c r="R1799" s="14">
        <f t="shared" si="142"/>
        <v>42689.56931712963</v>
      </c>
      <c r="S1799" s="14">
        <f t="shared" si="143"/>
        <v>42719.56931712963</v>
      </c>
      <c r="T1799">
        <f t="shared" si="144"/>
        <v>2016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8294</v>
      </c>
      <c r="O1800" t="s">
        <v>8295</v>
      </c>
      <c r="P1800">
        <f t="shared" si="140"/>
        <v>14</v>
      </c>
      <c r="Q1800">
        <f t="shared" si="141"/>
        <v>58.97</v>
      </c>
      <c r="R1800" s="14">
        <f t="shared" si="142"/>
        <v>42344.32677083333</v>
      </c>
      <c r="S1800" s="14">
        <f t="shared" si="143"/>
        <v>42404.32677083333</v>
      </c>
      <c r="T1800">
        <f t="shared" si="144"/>
        <v>2015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8294</v>
      </c>
      <c r="O1801" t="s">
        <v>8295</v>
      </c>
      <c r="P1801">
        <f t="shared" si="140"/>
        <v>2</v>
      </c>
      <c r="Q1801">
        <f t="shared" si="141"/>
        <v>11.64</v>
      </c>
      <c r="R1801" s="14">
        <f t="shared" si="142"/>
        <v>41934.842685185184</v>
      </c>
      <c r="S1801" s="14">
        <f t="shared" si="143"/>
        <v>41954.884351851855</v>
      </c>
      <c r="T1801">
        <f t="shared" si="144"/>
        <v>2014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8294</v>
      </c>
      <c r="O1802" t="s">
        <v>8295</v>
      </c>
      <c r="P1802">
        <f t="shared" si="140"/>
        <v>20</v>
      </c>
      <c r="Q1802">
        <f t="shared" si="141"/>
        <v>83.72</v>
      </c>
      <c r="R1802" s="14">
        <f t="shared" si="142"/>
        <v>42623.606134259258</v>
      </c>
      <c r="S1802" s="14">
        <f t="shared" si="143"/>
        <v>42653.606134259258</v>
      </c>
      <c r="T1802">
        <f t="shared" si="144"/>
        <v>2016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8294</v>
      </c>
      <c r="O1803" t="s">
        <v>8295</v>
      </c>
      <c r="P1803">
        <f t="shared" si="140"/>
        <v>14</v>
      </c>
      <c r="Q1803">
        <f t="shared" si="141"/>
        <v>63.65</v>
      </c>
      <c r="R1803" s="14">
        <f t="shared" si="142"/>
        <v>42321.660509259258</v>
      </c>
      <c r="S1803" s="14">
        <f t="shared" si="143"/>
        <v>42353.506944444445</v>
      </c>
      <c r="T1803">
        <f t="shared" si="144"/>
        <v>2015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8294</v>
      </c>
      <c r="O1804" t="s">
        <v>8295</v>
      </c>
      <c r="P1804">
        <f t="shared" si="140"/>
        <v>48</v>
      </c>
      <c r="Q1804">
        <f t="shared" si="141"/>
        <v>94.28</v>
      </c>
      <c r="R1804" s="14">
        <f t="shared" si="142"/>
        <v>42159.47256944445</v>
      </c>
      <c r="S1804" s="14">
        <f t="shared" si="143"/>
        <v>42182.915972222225</v>
      </c>
      <c r="T1804">
        <f t="shared" si="144"/>
        <v>2015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8294</v>
      </c>
      <c r="O1805" t="s">
        <v>8295</v>
      </c>
      <c r="P1805">
        <f t="shared" si="140"/>
        <v>31</v>
      </c>
      <c r="Q1805">
        <f t="shared" si="141"/>
        <v>71.87</v>
      </c>
      <c r="R1805" s="14">
        <f t="shared" si="142"/>
        <v>42018.071550925932</v>
      </c>
      <c r="S1805" s="14">
        <f t="shared" si="143"/>
        <v>42049.071550925932</v>
      </c>
      <c r="T1805">
        <f t="shared" si="144"/>
        <v>2015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8294</v>
      </c>
      <c r="O1806" t="s">
        <v>8295</v>
      </c>
      <c r="P1806">
        <f t="shared" si="140"/>
        <v>35</v>
      </c>
      <c r="Q1806">
        <f t="shared" si="141"/>
        <v>104.85</v>
      </c>
      <c r="R1806" s="14">
        <f t="shared" si="142"/>
        <v>42282.678287037037</v>
      </c>
      <c r="S1806" s="14">
        <f t="shared" si="143"/>
        <v>42322.719953703709</v>
      </c>
      <c r="T1806">
        <f t="shared" si="144"/>
        <v>2015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8294</v>
      </c>
      <c r="O1807" t="s">
        <v>8295</v>
      </c>
      <c r="P1807">
        <f t="shared" si="140"/>
        <v>36</v>
      </c>
      <c r="Q1807">
        <f t="shared" si="141"/>
        <v>67.14</v>
      </c>
      <c r="R1807" s="14">
        <f t="shared" si="142"/>
        <v>42247.803912037038</v>
      </c>
      <c r="S1807" s="14">
        <f t="shared" si="143"/>
        <v>42279.75</v>
      </c>
      <c r="T1807">
        <f t="shared" si="144"/>
        <v>2015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8294</v>
      </c>
      <c r="O1808" t="s">
        <v>8295</v>
      </c>
      <c r="P1808">
        <f t="shared" si="140"/>
        <v>3</v>
      </c>
      <c r="Q1808">
        <f t="shared" si="141"/>
        <v>73.88</v>
      </c>
      <c r="R1808" s="14">
        <f t="shared" si="142"/>
        <v>41877.638298611113</v>
      </c>
      <c r="S1808" s="14">
        <f t="shared" si="143"/>
        <v>41912.638298611113</v>
      </c>
      <c r="T1808">
        <f t="shared" si="144"/>
        <v>2014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8294</v>
      </c>
      <c r="O1809" t="s">
        <v>8295</v>
      </c>
      <c r="P1809">
        <f t="shared" si="140"/>
        <v>11</v>
      </c>
      <c r="Q1809">
        <f t="shared" si="141"/>
        <v>69.13</v>
      </c>
      <c r="R1809" s="14">
        <f t="shared" si="142"/>
        <v>41880.068437499998</v>
      </c>
      <c r="S1809" s="14">
        <f t="shared" si="143"/>
        <v>41910.068437499998</v>
      </c>
      <c r="T1809">
        <f t="shared" si="144"/>
        <v>2014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8294</v>
      </c>
      <c r="O1810" t="s">
        <v>8295</v>
      </c>
      <c r="P1810">
        <f t="shared" si="140"/>
        <v>41</v>
      </c>
      <c r="Q1810">
        <f t="shared" si="141"/>
        <v>120.77</v>
      </c>
      <c r="R1810" s="14">
        <f t="shared" si="142"/>
        <v>42742.680902777778</v>
      </c>
      <c r="S1810" s="14">
        <f t="shared" si="143"/>
        <v>42777.680902777778</v>
      </c>
      <c r="T1810">
        <f t="shared" si="144"/>
        <v>2017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8294</v>
      </c>
      <c r="O1811" t="s">
        <v>8295</v>
      </c>
      <c r="P1811">
        <f t="shared" si="140"/>
        <v>11</v>
      </c>
      <c r="Q1811">
        <f t="shared" si="141"/>
        <v>42.22</v>
      </c>
      <c r="R1811" s="14">
        <f t="shared" si="142"/>
        <v>42029.907858796301</v>
      </c>
      <c r="S1811" s="14">
        <f t="shared" si="143"/>
        <v>42064.907858796301</v>
      </c>
      <c r="T1811">
        <f t="shared" si="144"/>
        <v>2015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8294</v>
      </c>
      <c r="O1812" t="s">
        <v>8295</v>
      </c>
      <c r="P1812">
        <f t="shared" si="140"/>
        <v>3</v>
      </c>
      <c r="Q1812">
        <f t="shared" si="141"/>
        <v>7.5</v>
      </c>
      <c r="R1812" s="14">
        <f t="shared" si="142"/>
        <v>41860.91002314815</v>
      </c>
      <c r="S1812" s="14">
        <f t="shared" si="143"/>
        <v>41872.91002314815</v>
      </c>
      <c r="T1812">
        <f t="shared" si="144"/>
        <v>2014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8294</v>
      </c>
      <c r="O1813" t="s">
        <v>8295</v>
      </c>
      <c r="P1813">
        <f t="shared" si="140"/>
        <v>0</v>
      </c>
      <c r="Q1813">
        <f t="shared" si="141"/>
        <v>1.54</v>
      </c>
      <c r="R1813" s="14">
        <f t="shared" si="142"/>
        <v>41876.433680555558</v>
      </c>
      <c r="S1813" s="14">
        <f t="shared" si="143"/>
        <v>41936.166666666664</v>
      </c>
      <c r="T1813">
        <f t="shared" si="144"/>
        <v>2014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8294</v>
      </c>
      <c r="O1814" t="s">
        <v>8295</v>
      </c>
      <c r="P1814">
        <f t="shared" si="140"/>
        <v>13</v>
      </c>
      <c r="Q1814">
        <f t="shared" si="141"/>
        <v>37.61</v>
      </c>
      <c r="R1814" s="14">
        <f t="shared" si="142"/>
        <v>42524.318703703699</v>
      </c>
      <c r="S1814" s="14">
        <f t="shared" si="143"/>
        <v>42554.318703703699</v>
      </c>
      <c r="T1814">
        <f t="shared" si="144"/>
        <v>2016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8294</v>
      </c>
      <c r="O1815" t="s">
        <v>8295</v>
      </c>
      <c r="P1815">
        <f t="shared" si="140"/>
        <v>0</v>
      </c>
      <c r="Q1815">
        <f t="shared" si="141"/>
        <v>0</v>
      </c>
      <c r="R1815" s="14">
        <f t="shared" si="142"/>
        <v>41829.889027777775</v>
      </c>
      <c r="S1815" s="14">
        <f t="shared" si="143"/>
        <v>41859.889027777775</v>
      </c>
      <c r="T1815">
        <f t="shared" si="144"/>
        <v>2014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8294</v>
      </c>
      <c r="O1816" t="s">
        <v>8295</v>
      </c>
      <c r="P1816">
        <f t="shared" si="140"/>
        <v>49</v>
      </c>
      <c r="Q1816">
        <f t="shared" si="141"/>
        <v>42.16</v>
      </c>
      <c r="R1816" s="14">
        <f t="shared" si="142"/>
        <v>42033.314074074078</v>
      </c>
      <c r="S1816" s="14">
        <f t="shared" si="143"/>
        <v>42063.314074074078</v>
      </c>
      <c r="T1816">
        <f t="shared" si="144"/>
        <v>2015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8294</v>
      </c>
      <c r="O1817" t="s">
        <v>8295</v>
      </c>
      <c r="P1817">
        <f t="shared" si="140"/>
        <v>0</v>
      </c>
      <c r="Q1817">
        <f t="shared" si="141"/>
        <v>0</v>
      </c>
      <c r="R1817" s="14">
        <f t="shared" si="142"/>
        <v>42172.906678240746</v>
      </c>
      <c r="S1817" s="14">
        <f t="shared" si="143"/>
        <v>42186.906678240746</v>
      </c>
      <c r="T1817">
        <f t="shared" si="144"/>
        <v>2015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8294</v>
      </c>
      <c r="O1818" t="s">
        <v>8295</v>
      </c>
      <c r="P1818">
        <f t="shared" si="140"/>
        <v>2</v>
      </c>
      <c r="Q1818">
        <f t="shared" si="141"/>
        <v>84.83</v>
      </c>
      <c r="R1818" s="14">
        <f t="shared" si="142"/>
        <v>42548.876192129625</v>
      </c>
      <c r="S1818" s="14">
        <f t="shared" si="143"/>
        <v>42576.791666666672</v>
      </c>
      <c r="T1818">
        <f t="shared" si="144"/>
        <v>2016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8294</v>
      </c>
      <c r="O1819" t="s">
        <v>8295</v>
      </c>
      <c r="P1819">
        <f t="shared" si="140"/>
        <v>52</v>
      </c>
      <c r="Q1819">
        <f t="shared" si="141"/>
        <v>94.19</v>
      </c>
      <c r="R1819" s="14">
        <f t="shared" si="142"/>
        <v>42705.662118055552</v>
      </c>
      <c r="S1819" s="14">
        <f t="shared" si="143"/>
        <v>42765.290972222225</v>
      </c>
      <c r="T1819">
        <f t="shared" si="144"/>
        <v>2016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8294</v>
      </c>
      <c r="O1820" t="s">
        <v>8295</v>
      </c>
      <c r="P1820">
        <f t="shared" si="140"/>
        <v>0</v>
      </c>
      <c r="Q1820">
        <f t="shared" si="141"/>
        <v>0</v>
      </c>
      <c r="R1820" s="14">
        <f t="shared" si="142"/>
        <v>42067.234375</v>
      </c>
      <c r="S1820" s="14">
        <f t="shared" si="143"/>
        <v>42097.192708333328</v>
      </c>
      <c r="T1820">
        <f t="shared" si="144"/>
        <v>2015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8294</v>
      </c>
      <c r="O1821" t="s">
        <v>8295</v>
      </c>
      <c r="P1821">
        <f t="shared" si="140"/>
        <v>2</v>
      </c>
      <c r="Q1821">
        <f t="shared" si="141"/>
        <v>6.25</v>
      </c>
      <c r="R1821" s="14">
        <f t="shared" si="142"/>
        <v>41820.752268518518</v>
      </c>
      <c r="S1821" s="14">
        <f t="shared" si="143"/>
        <v>41850.752268518518</v>
      </c>
      <c r="T1821">
        <f t="shared" si="144"/>
        <v>2014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8294</v>
      </c>
      <c r="O1822" t="s">
        <v>8295</v>
      </c>
      <c r="P1822">
        <f t="shared" si="140"/>
        <v>7</v>
      </c>
      <c r="Q1822">
        <f t="shared" si="141"/>
        <v>213.38</v>
      </c>
      <c r="R1822" s="14">
        <f t="shared" si="142"/>
        <v>42065.084375000006</v>
      </c>
      <c r="S1822" s="14">
        <f t="shared" si="143"/>
        <v>42095.042708333334</v>
      </c>
      <c r="T1822">
        <f t="shared" si="144"/>
        <v>2015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8281</v>
      </c>
      <c r="O1823" t="s">
        <v>8282</v>
      </c>
      <c r="P1823">
        <f t="shared" si="140"/>
        <v>135</v>
      </c>
      <c r="Q1823">
        <f t="shared" si="141"/>
        <v>59.16</v>
      </c>
      <c r="R1823" s="14">
        <f t="shared" si="142"/>
        <v>40926.319062499999</v>
      </c>
      <c r="S1823" s="14">
        <f t="shared" si="143"/>
        <v>40971.319062499999</v>
      </c>
      <c r="T1823">
        <f t="shared" si="144"/>
        <v>2012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8281</v>
      </c>
      <c r="O1824" t="s">
        <v>8282</v>
      </c>
      <c r="P1824">
        <f t="shared" si="140"/>
        <v>100</v>
      </c>
      <c r="Q1824">
        <f t="shared" si="141"/>
        <v>27.27</v>
      </c>
      <c r="R1824" s="14">
        <f t="shared" si="142"/>
        <v>41634.797013888885</v>
      </c>
      <c r="S1824" s="14">
        <f t="shared" si="143"/>
        <v>41670.792361111111</v>
      </c>
      <c r="T1824">
        <f t="shared" si="144"/>
        <v>2013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8281</v>
      </c>
      <c r="O1825" t="s">
        <v>8282</v>
      </c>
      <c r="P1825">
        <f t="shared" si="140"/>
        <v>116</v>
      </c>
      <c r="Q1825">
        <f t="shared" si="141"/>
        <v>24.58</v>
      </c>
      <c r="R1825" s="14">
        <f t="shared" si="142"/>
        <v>41176.684907407405</v>
      </c>
      <c r="S1825" s="14">
        <f t="shared" si="143"/>
        <v>41206.684907407405</v>
      </c>
      <c r="T1825">
        <f t="shared" si="144"/>
        <v>2012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8281</v>
      </c>
      <c r="O1826" t="s">
        <v>8282</v>
      </c>
      <c r="P1826">
        <f t="shared" si="140"/>
        <v>100</v>
      </c>
      <c r="Q1826">
        <f t="shared" si="141"/>
        <v>75.05</v>
      </c>
      <c r="R1826" s="14">
        <f t="shared" si="142"/>
        <v>41626.916284722225</v>
      </c>
      <c r="S1826" s="14">
        <f t="shared" si="143"/>
        <v>41647.088888888888</v>
      </c>
      <c r="T1826">
        <f t="shared" si="144"/>
        <v>2013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8281</v>
      </c>
      <c r="O1827" t="s">
        <v>8282</v>
      </c>
      <c r="P1827">
        <f t="shared" si="140"/>
        <v>105</v>
      </c>
      <c r="Q1827">
        <f t="shared" si="141"/>
        <v>42.02</v>
      </c>
      <c r="R1827" s="14">
        <f t="shared" si="142"/>
        <v>41443.83452546296</v>
      </c>
      <c r="S1827" s="14">
        <f t="shared" si="143"/>
        <v>41466.83452546296</v>
      </c>
      <c r="T1827">
        <f t="shared" si="144"/>
        <v>2013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8281</v>
      </c>
      <c r="O1828" t="s">
        <v>8282</v>
      </c>
      <c r="P1828">
        <f t="shared" si="140"/>
        <v>101</v>
      </c>
      <c r="Q1828">
        <f t="shared" si="141"/>
        <v>53.16</v>
      </c>
      <c r="R1828" s="14">
        <f t="shared" si="142"/>
        <v>41657.923807870371</v>
      </c>
      <c r="S1828" s="14">
        <f t="shared" si="143"/>
        <v>41687.923807870371</v>
      </c>
      <c r="T1828">
        <f t="shared" si="144"/>
        <v>2014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8281</v>
      </c>
      <c r="O1829" t="s">
        <v>8282</v>
      </c>
      <c r="P1829">
        <f t="shared" si="140"/>
        <v>101</v>
      </c>
      <c r="Q1829">
        <f t="shared" si="141"/>
        <v>83.89</v>
      </c>
      <c r="R1829" s="14">
        <f t="shared" si="142"/>
        <v>40555.325937499998</v>
      </c>
      <c r="S1829" s="14">
        <f t="shared" si="143"/>
        <v>40605.325937499998</v>
      </c>
      <c r="T1829">
        <f t="shared" si="144"/>
        <v>2011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8281</v>
      </c>
      <c r="O1830" t="s">
        <v>8282</v>
      </c>
      <c r="P1830">
        <f t="shared" si="140"/>
        <v>100</v>
      </c>
      <c r="Q1830">
        <f t="shared" si="141"/>
        <v>417.33</v>
      </c>
      <c r="R1830" s="14">
        <f t="shared" si="142"/>
        <v>41736.899652777778</v>
      </c>
      <c r="S1830" s="14">
        <f t="shared" si="143"/>
        <v>41768.916666666664</v>
      </c>
      <c r="T1830">
        <f t="shared" si="144"/>
        <v>2014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8281</v>
      </c>
      <c r="O1831" t="s">
        <v>8282</v>
      </c>
      <c r="P1831">
        <f t="shared" si="140"/>
        <v>167</v>
      </c>
      <c r="Q1831">
        <f t="shared" si="141"/>
        <v>75.77</v>
      </c>
      <c r="R1831" s="14">
        <f t="shared" si="142"/>
        <v>40516.087627314817</v>
      </c>
      <c r="S1831" s="14">
        <f t="shared" si="143"/>
        <v>40564.916666666664</v>
      </c>
      <c r="T1831">
        <f t="shared" si="144"/>
        <v>2010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8281</v>
      </c>
      <c r="O1832" t="s">
        <v>8282</v>
      </c>
      <c r="P1832">
        <f t="shared" si="140"/>
        <v>102</v>
      </c>
      <c r="Q1832">
        <f t="shared" si="141"/>
        <v>67.39</v>
      </c>
      <c r="R1832" s="14">
        <f t="shared" si="142"/>
        <v>41664.684108796297</v>
      </c>
      <c r="S1832" s="14">
        <f t="shared" si="143"/>
        <v>41694.684108796297</v>
      </c>
      <c r="T1832">
        <f t="shared" si="144"/>
        <v>2014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8281</v>
      </c>
      <c r="O1833" t="s">
        <v>8282</v>
      </c>
      <c r="P1833">
        <f t="shared" si="140"/>
        <v>103</v>
      </c>
      <c r="Q1833">
        <f t="shared" si="141"/>
        <v>73.569999999999993</v>
      </c>
      <c r="R1833" s="14">
        <f t="shared" si="142"/>
        <v>41026.996099537035</v>
      </c>
      <c r="S1833" s="14">
        <f t="shared" si="143"/>
        <v>41041.996099537035</v>
      </c>
      <c r="T1833">
        <f t="shared" si="144"/>
        <v>2012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8281</v>
      </c>
      <c r="O1834" t="s">
        <v>8282</v>
      </c>
      <c r="P1834">
        <f t="shared" si="140"/>
        <v>143</v>
      </c>
      <c r="Q1834">
        <f t="shared" si="141"/>
        <v>25</v>
      </c>
      <c r="R1834" s="14">
        <f t="shared" si="142"/>
        <v>40576.539664351854</v>
      </c>
      <c r="S1834" s="14">
        <f t="shared" si="143"/>
        <v>40606.539664351854</v>
      </c>
      <c r="T1834">
        <f t="shared" si="144"/>
        <v>2011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8281</v>
      </c>
      <c r="O1835" t="s">
        <v>8282</v>
      </c>
      <c r="P1835">
        <f t="shared" si="140"/>
        <v>263</v>
      </c>
      <c r="Q1835">
        <f t="shared" si="141"/>
        <v>42</v>
      </c>
      <c r="R1835" s="14">
        <f t="shared" si="142"/>
        <v>41303.044016203705</v>
      </c>
      <c r="S1835" s="14">
        <f t="shared" si="143"/>
        <v>41335.332638888889</v>
      </c>
      <c r="T1835">
        <f t="shared" si="144"/>
        <v>2013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8281</v>
      </c>
      <c r="O1836" t="s">
        <v>8282</v>
      </c>
      <c r="P1836">
        <f t="shared" si="140"/>
        <v>118</v>
      </c>
      <c r="Q1836">
        <f t="shared" si="141"/>
        <v>131.16999999999999</v>
      </c>
      <c r="R1836" s="14">
        <f t="shared" si="142"/>
        <v>41988.964062500003</v>
      </c>
      <c r="S1836" s="14">
        <f t="shared" si="143"/>
        <v>42028.964062500003</v>
      </c>
      <c r="T1836">
        <f t="shared" si="144"/>
        <v>2014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8281</v>
      </c>
      <c r="O1837" t="s">
        <v>8282</v>
      </c>
      <c r="P1837">
        <f t="shared" si="140"/>
        <v>104</v>
      </c>
      <c r="Q1837">
        <f t="shared" si="141"/>
        <v>47.27</v>
      </c>
      <c r="R1837" s="14">
        <f t="shared" si="142"/>
        <v>42430.702210648145</v>
      </c>
      <c r="S1837" s="14">
        <f t="shared" si="143"/>
        <v>42460.660543981481</v>
      </c>
      <c r="T1837">
        <f t="shared" si="144"/>
        <v>2016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8281</v>
      </c>
      <c r="O1838" t="s">
        <v>8282</v>
      </c>
      <c r="P1838">
        <f t="shared" si="140"/>
        <v>200</v>
      </c>
      <c r="Q1838">
        <f t="shared" si="141"/>
        <v>182.13</v>
      </c>
      <c r="R1838" s="14">
        <f t="shared" si="142"/>
        <v>41305.809363425928</v>
      </c>
      <c r="S1838" s="14">
        <f t="shared" si="143"/>
        <v>41322.809363425928</v>
      </c>
      <c r="T1838">
        <f t="shared" si="144"/>
        <v>2013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8281</v>
      </c>
      <c r="O1839" t="s">
        <v>8282</v>
      </c>
      <c r="P1839">
        <f t="shared" si="140"/>
        <v>307</v>
      </c>
      <c r="Q1839">
        <f t="shared" si="141"/>
        <v>61.37</v>
      </c>
      <c r="R1839" s="14">
        <f t="shared" si="142"/>
        <v>40926.047858796301</v>
      </c>
      <c r="S1839" s="14">
        <f t="shared" si="143"/>
        <v>40986.006192129629</v>
      </c>
      <c r="T1839">
        <f t="shared" si="144"/>
        <v>2012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8281</v>
      </c>
      <c r="O1840" t="s">
        <v>8282</v>
      </c>
      <c r="P1840">
        <f t="shared" si="140"/>
        <v>100</v>
      </c>
      <c r="Q1840">
        <f t="shared" si="141"/>
        <v>35.770000000000003</v>
      </c>
      <c r="R1840" s="14">
        <f t="shared" si="142"/>
        <v>40788.786539351851</v>
      </c>
      <c r="S1840" s="14">
        <f t="shared" si="143"/>
        <v>40817.125</v>
      </c>
      <c r="T1840">
        <f t="shared" si="144"/>
        <v>2011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8281</v>
      </c>
      <c r="O1841" t="s">
        <v>8282</v>
      </c>
      <c r="P1841">
        <f t="shared" si="140"/>
        <v>205</v>
      </c>
      <c r="Q1841">
        <f t="shared" si="141"/>
        <v>45.62</v>
      </c>
      <c r="R1841" s="14">
        <f t="shared" si="142"/>
        <v>42614.722013888888</v>
      </c>
      <c r="S1841" s="14">
        <f t="shared" si="143"/>
        <v>42644.722013888888</v>
      </c>
      <c r="T1841">
        <f t="shared" si="144"/>
        <v>2016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8281</v>
      </c>
      <c r="O1842" t="s">
        <v>8282</v>
      </c>
      <c r="P1842">
        <f t="shared" si="140"/>
        <v>109</v>
      </c>
      <c r="Q1842">
        <f t="shared" si="141"/>
        <v>75.38</v>
      </c>
      <c r="R1842" s="14">
        <f t="shared" si="142"/>
        <v>41382.096180555556</v>
      </c>
      <c r="S1842" s="14">
        <f t="shared" si="143"/>
        <v>41401.207638888889</v>
      </c>
      <c r="T1842">
        <f t="shared" si="144"/>
        <v>2013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8281</v>
      </c>
      <c r="O1843" t="s">
        <v>8282</v>
      </c>
      <c r="P1843">
        <f t="shared" si="140"/>
        <v>102</v>
      </c>
      <c r="Q1843">
        <f t="shared" si="141"/>
        <v>50.88</v>
      </c>
      <c r="R1843" s="14">
        <f t="shared" si="142"/>
        <v>41745.84542824074</v>
      </c>
      <c r="S1843" s="14">
        <f t="shared" si="143"/>
        <v>41779.207638888889</v>
      </c>
      <c r="T1843">
        <f t="shared" si="144"/>
        <v>2014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8281</v>
      </c>
      <c r="O1844" t="s">
        <v>8282</v>
      </c>
      <c r="P1844">
        <f t="shared" si="140"/>
        <v>125</v>
      </c>
      <c r="Q1844">
        <f t="shared" si="141"/>
        <v>119.29</v>
      </c>
      <c r="R1844" s="14">
        <f t="shared" si="142"/>
        <v>42031.631724537037</v>
      </c>
      <c r="S1844" s="14">
        <f t="shared" si="143"/>
        <v>42065.249305555553</v>
      </c>
      <c r="T1844">
        <f t="shared" si="144"/>
        <v>2015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8281</v>
      </c>
      <c r="O1845" t="s">
        <v>8282</v>
      </c>
      <c r="P1845">
        <f t="shared" si="140"/>
        <v>124</v>
      </c>
      <c r="Q1845">
        <f t="shared" si="141"/>
        <v>92.54</v>
      </c>
      <c r="R1845" s="14">
        <f t="shared" si="142"/>
        <v>40564.994837962964</v>
      </c>
      <c r="S1845" s="14">
        <f t="shared" si="143"/>
        <v>40594.994837962964</v>
      </c>
      <c r="T1845">
        <f t="shared" si="144"/>
        <v>2011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8281</v>
      </c>
      <c r="O1846" t="s">
        <v>8282</v>
      </c>
      <c r="P1846">
        <f t="shared" si="140"/>
        <v>101</v>
      </c>
      <c r="Q1846">
        <f t="shared" si="141"/>
        <v>76.05</v>
      </c>
      <c r="R1846" s="14">
        <f t="shared" si="142"/>
        <v>40666.973541666666</v>
      </c>
      <c r="S1846" s="14">
        <f t="shared" si="143"/>
        <v>40705.125</v>
      </c>
      <c r="T1846">
        <f t="shared" si="144"/>
        <v>2011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8281</v>
      </c>
      <c r="O1847" t="s">
        <v>8282</v>
      </c>
      <c r="P1847">
        <f t="shared" si="140"/>
        <v>100</v>
      </c>
      <c r="Q1847">
        <f t="shared" si="141"/>
        <v>52.63</v>
      </c>
      <c r="R1847" s="14">
        <f t="shared" si="142"/>
        <v>42523.333310185189</v>
      </c>
      <c r="S1847" s="14">
        <f t="shared" si="143"/>
        <v>42538.204861111109</v>
      </c>
      <c r="T1847">
        <f t="shared" si="144"/>
        <v>2016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8281</v>
      </c>
      <c r="O1848" t="s">
        <v>8282</v>
      </c>
      <c r="P1848">
        <f t="shared" si="140"/>
        <v>138</v>
      </c>
      <c r="Q1848">
        <f t="shared" si="141"/>
        <v>98.99</v>
      </c>
      <c r="R1848" s="14">
        <f t="shared" si="142"/>
        <v>41228.650196759263</v>
      </c>
      <c r="S1848" s="14">
        <f t="shared" si="143"/>
        <v>41258.650196759263</v>
      </c>
      <c r="T1848">
        <f t="shared" si="144"/>
        <v>2012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8281</v>
      </c>
      <c r="O1849" t="s">
        <v>8282</v>
      </c>
      <c r="P1849">
        <f t="shared" si="140"/>
        <v>121</v>
      </c>
      <c r="Q1849">
        <f t="shared" si="141"/>
        <v>79.53</v>
      </c>
      <c r="R1849" s="14">
        <f t="shared" si="142"/>
        <v>42094.236481481479</v>
      </c>
      <c r="S1849" s="14">
        <f t="shared" si="143"/>
        <v>42115.236481481479</v>
      </c>
      <c r="T1849">
        <f t="shared" si="144"/>
        <v>2015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8281</v>
      </c>
      <c r="O1850" t="s">
        <v>8282</v>
      </c>
      <c r="P1850">
        <f t="shared" si="140"/>
        <v>107</v>
      </c>
      <c r="Q1850">
        <f t="shared" si="141"/>
        <v>134.21</v>
      </c>
      <c r="R1850" s="14">
        <f t="shared" si="142"/>
        <v>40691.788055555553</v>
      </c>
      <c r="S1850" s="14">
        <f t="shared" si="143"/>
        <v>40755.290972222225</v>
      </c>
      <c r="T1850">
        <f t="shared" si="144"/>
        <v>2011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8281</v>
      </c>
      <c r="O1851" t="s">
        <v>8282</v>
      </c>
      <c r="P1851">
        <f t="shared" si="140"/>
        <v>100</v>
      </c>
      <c r="Q1851">
        <f t="shared" si="141"/>
        <v>37.630000000000003</v>
      </c>
      <c r="R1851" s="14">
        <f t="shared" si="142"/>
        <v>41169.845590277779</v>
      </c>
      <c r="S1851" s="14">
        <f t="shared" si="143"/>
        <v>41199.845590277779</v>
      </c>
      <c r="T1851">
        <f t="shared" si="144"/>
        <v>2012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8281</v>
      </c>
      <c r="O1852" t="s">
        <v>8282</v>
      </c>
      <c r="P1852">
        <f t="shared" si="140"/>
        <v>102</v>
      </c>
      <c r="Q1852">
        <f t="shared" si="141"/>
        <v>51.04</v>
      </c>
      <c r="R1852" s="14">
        <f t="shared" si="142"/>
        <v>41800.959490740745</v>
      </c>
      <c r="S1852" s="14">
        <f t="shared" si="143"/>
        <v>41830.959490740745</v>
      </c>
      <c r="T1852">
        <f t="shared" si="144"/>
        <v>2014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8281</v>
      </c>
      <c r="O1853" t="s">
        <v>8282</v>
      </c>
      <c r="P1853">
        <f t="shared" si="140"/>
        <v>100</v>
      </c>
      <c r="Q1853">
        <f t="shared" si="141"/>
        <v>50.04</v>
      </c>
      <c r="R1853" s="14">
        <f t="shared" si="142"/>
        <v>41827.906689814816</v>
      </c>
      <c r="S1853" s="14">
        <f t="shared" si="143"/>
        <v>41848.041666666664</v>
      </c>
      <c r="T1853">
        <f t="shared" si="144"/>
        <v>2014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8281</v>
      </c>
      <c r="O1854" t="s">
        <v>8282</v>
      </c>
      <c r="P1854">
        <f t="shared" si="140"/>
        <v>117</v>
      </c>
      <c r="Q1854">
        <f t="shared" si="141"/>
        <v>133.93</v>
      </c>
      <c r="R1854" s="14">
        <f t="shared" si="142"/>
        <v>42081.77143518519</v>
      </c>
      <c r="S1854" s="14">
        <f t="shared" si="143"/>
        <v>42119</v>
      </c>
      <c r="T1854">
        <f t="shared" si="144"/>
        <v>2015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8281</v>
      </c>
      <c r="O1855" t="s">
        <v>8282</v>
      </c>
      <c r="P1855">
        <f t="shared" si="140"/>
        <v>102</v>
      </c>
      <c r="Q1855">
        <f t="shared" si="141"/>
        <v>58.21</v>
      </c>
      <c r="R1855" s="14">
        <f t="shared" si="142"/>
        <v>41177.060381944444</v>
      </c>
      <c r="S1855" s="14">
        <f t="shared" si="143"/>
        <v>41227.102048611108</v>
      </c>
      <c r="T1855">
        <f t="shared" si="144"/>
        <v>2012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8281</v>
      </c>
      <c r="O1856" t="s">
        <v>8282</v>
      </c>
      <c r="P1856">
        <f t="shared" si="140"/>
        <v>102</v>
      </c>
      <c r="Q1856">
        <f t="shared" si="141"/>
        <v>88.04</v>
      </c>
      <c r="R1856" s="14">
        <f t="shared" si="142"/>
        <v>41388.021261574075</v>
      </c>
      <c r="S1856" s="14">
        <f t="shared" si="143"/>
        <v>41418.021261574075</v>
      </c>
      <c r="T1856">
        <f t="shared" si="144"/>
        <v>2013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8281</v>
      </c>
      <c r="O1857" t="s">
        <v>8282</v>
      </c>
      <c r="P1857">
        <f t="shared" si="140"/>
        <v>154</v>
      </c>
      <c r="Q1857">
        <f t="shared" si="141"/>
        <v>70.58</v>
      </c>
      <c r="R1857" s="14">
        <f t="shared" si="142"/>
        <v>41600.538657407407</v>
      </c>
      <c r="S1857" s="14">
        <f t="shared" si="143"/>
        <v>41645.538657407407</v>
      </c>
      <c r="T1857">
        <f t="shared" si="144"/>
        <v>2013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8281</v>
      </c>
      <c r="O1858" t="s">
        <v>8282</v>
      </c>
      <c r="P1858">
        <f t="shared" si="140"/>
        <v>101</v>
      </c>
      <c r="Q1858">
        <f t="shared" si="141"/>
        <v>53.29</v>
      </c>
      <c r="R1858" s="14">
        <f t="shared" si="142"/>
        <v>41817.854999999996</v>
      </c>
      <c r="S1858" s="14">
        <f t="shared" si="143"/>
        <v>41838.854999999996</v>
      </c>
      <c r="T1858">
        <f t="shared" si="144"/>
        <v>2014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8281</v>
      </c>
      <c r="O1859" t="s">
        <v>8282</v>
      </c>
      <c r="P1859">
        <f t="shared" ref="P1859:P1922" si="145">ROUND(E1859/D1859*100,0)</f>
        <v>100</v>
      </c>
      <c r="Q1859">
        <f t="shared" ref="Q1859:Q1922" si="146">IFERROR(ROUND(E1859/L1859,2),0)</f>
        <v>136.36000000000001</v>
      </c>
      <c r="R1859" s="14">
        <f t="shared" ref="R1859:R1922" si="147">(((J1859/60)/60)/24)+DATE(1970,1,1)</f>
        <v>41864.76866898148</v>
      </c>
      <c r="S1859" s="14">
        <f t="shared" ref="S1859:S1922" si="148">(((I1859/60)/60)/24)+DATE(1970,1,1)</f>
        <v>41894.76866898148</v>
      </c>
      <c r="T1859">
        <f t="shared" ref="T1859:T1922" si="149">YEAR(R1859)</f>
        <v>2014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8281</v>
      </c>
      <c r="O1860" t="s">
        <v>8282</v>
      </c>
      <c r="P1860">
        <f t="shared" si="145"/>
        <v>109</v>
      </c>
      <c r="Q1860">
        <f t="shared" si="146"/>
        <v>40.549999999999997</v>
      </c>
      <c r="R1860" s="14">
        <f t="shared" si="147"/>
        <v>40833.200474537036</v>
      </c>
      <c r="S1860" s="14">
        <f t="shared" si="148"/>
        <v>40893.242141203707</v>
      </c>
      <c r="T1860">
        <f t="shared" si="149"/>
        <v>2011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8281</v>
      </c>
      <c r="O1861" t="s">
        <v>8282</v>
      </c>
      <c r="P1861">
        <f t="shared" si="145"/>
        <v>132</v>
      </c>
      <c r="Q1861">
        <f t="shared" si="146"/>
        <v>70.63</v>
      </c>
      <c r="R1861" s="14">
        <f t="shared" si="147"/>
        <v>40778.770011574074</v>
      </c>
      <c r="S1861" s="14">
        <f t="shared" si="148"/>
        <v>40808.770011574074</v>
      </c>
      <c r="T1861">
        <f t="shared" si="149"/>
        <v>2011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8281</v>
      </c>
      <c r="O1862" t="s">
        <v>8282</v>
      </c>
      <c r="P1862">
        <f t="shared" si="145"/>
        <v>133</v>
      </c>
      <c r="Q1862">
        <f t="shared" si="146"/>
        <v>52.68</v>
      </c>
      <c r="R1862" s="14">
        <f t="shared" si="147"/>
        <v>41655.709305555552</v>
      </c>
      <c r="S1862" s="14">
        <f t="shared" si="148"/>
        <v>41676.709305555552</v>
      </c>
      <c r="T1862">
        <f t="shared" si="149"/>
        <v>2014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8289</v>
      </c>
      <c r="O1863" t="s">
        <v>8291</v>
      </c>
      <c r="P1863">
        <f t="shared" si="145"/>
        <v>0</v>
      </c>
      <c r="Q1863">
        <f t="shared" si="146"/>
        <v>0</v>
      </c>
      <c r="R1863" s="14">
        <f t="shared" si="147"/>
        <v>42000.300243055557</v>
      </c>
      <c r="S1863" s="14">
        <f t="shared" si="148"/>
        <v>42030.300243055557</v>
      </c>
      <c r="T1863">
        <f t="shared" si="149"/>
        <v>2014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8289</v>
      </c>
      <c r="O1864" t="s">
        <v>8291</v>
      </c>
      <c r="P1864">
        <f t="shared" si="145"/>
        <v>8</v>
      </c>
      <c r="Q1864">
        <f t="shared" si="146"/>
        <v>90.94</v>
      </c>
      <c r="R1864" s="14">
        <f t="shared" si="147"/>
        <v>42755.492754629624</v>
      </c>
      <c r="S1864" s="14">
        <f t="shared" si="148"/>
        <v>42802.3125</v>
      </c>
      <c r="T1864">
        <f t="shared" si="149"/>
        <v>2017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8289</v>
      </c>
      <c r="O1865" t="s">
        <v>8291</v>
      </c>
      <c r="P1865">
        <f t="shared" si="145"/>
        <v>0</v>
      </c>
      <c r="Q1865">
        <f t="shared" si="146"/>
        <v>5</v>
      </c>
      <c r="R1865" s="14">
        <f t="shared" si="147"/>
        <v>41772.797280092593</v>
      </c>
      <c r="S1865" s="14">
        <f t="shared" si="148"/>
        <v>41802.797280092593</v>
      </c>
      <c r="T1865">
        <f t="shared" si="149"/>
        <v>2014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8289</v>
      </c>
      <c r="O1866" t="s">
        <v>8291</v>
      </c>
      <c r="P1866">
        <f t="shared" si="145"/>
        <v>43</v>
      </c>
      <c r="Q1866">
        <f t="shared" si="146"/>
        <v>58.08</v>
      </c>
      <c r="R1866" s="14">
        <f t="shared" si="147"/>
        <v>41733.716435185182</v>
      </c>
      <c r="S1866" s="14">
        <f t="shared" si="148"/>
        <v>41763.716435185182</v>
      </c>
      <c r="T1866">
        <f t="shared" si="149"/>
        <v>2014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8289</v>
      </c>
      <c r="O1867" t="s">
        <v>8291</v>
      </c>
      <c r="P1867">
        <f t="shared" si="145"/>
        <v>0</v>
      </c>
      <c r="Q1867">
        <f t="shared" si="146"/>
        <v>2</v>
      </c>
      <c r="R1867" s="14">
        <f t="shared" si="147"/>
        <v>42645.367442129631</v>
      </c>
      <c r="S1867" s="14">
        <f t="shared" si="148"/>
        <v>42680.409108796302</v>
      </c>
      <c r="T1867">
        <f t="shared" si="149"/>
        <v>2016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8289</v>
      </c>
      <c r="O1868" t="s">
        <v>8291</v>
      </c>
      <c r="P1868">
        <f t="shared" si="145"/>
        <v>1</v>
      </c>
      <c r="Q1868">
        <f t="shared" si="146"/>
        <v>62.5</v>
      </c>
      <c r="R1868" s="14">
        <f t="shared" si="147"/>
        <v>42742.246493055558</v>
      </c>
      <c r="S1868" s="14">
        <f t="shared" si="148"/>
        <v>42795.166666666672</v>
      </c>
      <c r="T1868">
        <f t="shared" si="149"/>
        <v>2017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8289</v>
      </c>
      <c r="O1869" t="s">
        <v>8291</v>
      </c>
      <c r="P1869">
        <f t="shared" si="145"/>
        <v>0</v>
      </c>
      <c r="Q1869">
        <f t="shared" si="146"/>
        <v>10</v>
      </c>
      <c r="R1869" s="14">
        <f t="shared" si="147"/>
        <v>42649.924907407403</v>
      </c>
      <c r="S1869" s="14">
        <f t="shared" si="148"/>
        <v>42679.924907407403</v>
      </c>
      <c r="T1869">
        <f t="shared" si="149"/>
        <v>2016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8289</v>
      </c>
      <c r="O1870" t="s">
        <v>8291</v>
      </c>
      <c r="P1870">
        <f t="shared" si="145"/>
        <v>5</v>
      </c>
      <c r="Q1870">
        <f t="shared" si="146"/>
        <v>71.59</v>
      </c>
      <c r="R1870" s="14">
        <f t="shared" si="147"/>
        <v>42328.779224537036</v>
      </c>
      <c r="S1870" s="14">
        <f t="shared" si="148"/>
        <v>42353.332638888889</v>
      </c>
      <c r="T1870">
        <f t="shared" si="149"/>
        <v>2015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8289</v>
      </c>
      <c r="O1871" t="s">
        <v>8291</v>
      </c>
      <c r="P1871">
        <f t="shared" si="145"/>
        <v>0</v>
      </c>
      <c r="Q1871">
        <f t="shared" si="146"/>
        <v>0</v>
      </c>
      <c r="R1871" s="14">
        <f t="shared" si="147"/>
        <v>42709.002881944441</v>
      </c>
      <c r="S1871" s="14">
        <f t="shared" si="148"/>
        <v>42739.002881944441</v>
      </c>
      <c r="T1871">
        <f t="shared" si="149"/>
        <v>2016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8289</v>
      </c>
      <c r="O1872" t="s">
        <v>8291</v>
      </c>
      <c r="P1872">
        <f t="shared" si="145"/>
        <v>10</v>
      </c>
      <c r="Q1872">
        <f t="shared" si="146"/>
        <v>32.82</v>
      </c>
      <c r="R1872" s="14">
        <f t="shared" si="147"/>
        <v>42371.355729166666</v>
      </c>
      <c r="S1872" s="14">
        <f t="shared" si="148"/>
        <v>42400.178472222222</v>
      </c>
      <c r="T1872">
        <f t="shared" si="149"/>
        <v>2016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8289</v>
      </c>
      <c r="O1873" t="s">
        <v>8291</v>
      </c>
      <c r="P1873">
        <f t="shared" si="145"/>
        <v>72</v>
      </c>
      <c r="Q1873">
        <f t="shared" si="146"/>
        <v>49.12</v>
      </c>
      <c r="R1873" s="14">
        <f t="shared" si="147"/>
        <v>41923.783576388887</v>
      </c>
      <c r="S1873" s="14">
        <f t="shared" si="148"/>
        <v>41963.825243055559</v>
      </c>
      <c r="T1873">
        <f t="shared" si="149"/>
        <v>2014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8289</v>
      </c>
      <c r="O1874" t="s">
        <v>8291</v>
      </c>
      <c r="P1874">
        <f t="shared" si="145"/>
        <v>1</v>
      </c>
      <c r="Q1874">
        <f t="shared" si="146"/>
        <v>16.309999999999999</v>
      </c>
      <c r="R1874" s="14">
        <f t="shared" si="147"/>
        <v>42155.129652777774</v>
      </c>
      <c r="S1874" s="14">
        <f t="shared" si="148"/>
        <v>42185.129652777774</v>
      </c>
      <c r="T1874">
        <f t="shared" si="149"/>
        <v>2015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8289</v>
      </c>
      <c r="O1875" t="s">
        <v>8291</v>
      </c>
      <c r="P1875">
        <f t="shared" si="145"/>
        <v>0</v>
      </c>
      <c r="Q1875">
        <f t="shared" si="146"/>
        <v>18</v>
      </c>
      <c r="R1875" s="14">
        <f t="shared" si="147"/>
        <v>42164.615856481483</v>
      </c>
      <c r="S1875" s="14">
        <f t="shared" si="148"/>
        <v>42193.697916666672</v>
      </c>
      <c r="T1875">
        <f t="shared" si="149"/>
        <v>2015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8289</v>
      </c>
      <c r="O1876" t="s">
        <v>8291</v>
      </c>
      <c r="P1876">
        <f t="shared" si="145"/>
        <v>0</v>
      </c>
      <c r="Q1876">
        <f t="shared" si="146"/>
        <v>13</v>
      </c>
      <c r="R1876" s="14">
        <f t="shared" si="147"/>
        <v>42529.969131944439</v>
      </c>
      <c r="S1876" s="14">
        <f t="shared" si="148"/>
        <v>42549.969131944439</v>
      </c>
      <c r="T1876">
        <f t="shared" si="149"/>
        <v>2016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8289</v>
      </c>
      <c r="O1877" t="s">
        <v>8291</v>
      </c>
      <c r="P1877">
        <f t="shared" si="145"/>
        <v>1</v>
      </c>
      <c r="Q1877">
        <f t="shared" si="146"/>
        <v>17</v>
      </c>
      <c r="R1877" s="14">
        <f t="shared" si="147"/>
        <v>42528.899398148147</v>
      </c>
      <c r="S1877" s="14">
        <f t="shared" si="148"/>
        <v>42588.899398148147</v>
      </c>
      <c r="T1877">
        <f t="shared" si="149"/>
        <v>2016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8289</v>
      </c>
      <c r="O1878" t="s">
        <v>8291</v>
      </c>
      <c r="P1878">
        <f t="shared" si="145"/>
        <v>0</v>
      </c>
      <c r="Q1878">
        <f t="shared" si="146"/>
        <v>0</v>
      </c>
      <c r="R1878" s="14">
        <f t="shared" si="147"/>
        <v>41776.284780092588</v>
      </c>
      <c r="S1878" s="14">
        <f t="shared" si="148"/>
        <v>41806.284780092588</v>
      </c>
      <c r="T1878">
        <f t="shared" si="149"/>
        <v>2014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8289</v>
      </c>
      <c r="O1879" t="s">
        <v>8291</v>
      </c>
      <c r="P1879">
        <f t="shared" si="145"/>
        <v>0</v>
      </c>
      <c r="Q1879">
        <f t="shared" si="146"/>
        <v>0</v>
      </c>
      <c r="R1879" s="14">
        <f t="shared" si="147"/>
        <v>42035.029224537036</v>
      </c>
      <c r="S1879" s="14">
        <f t="shared" si="148"/>
        <v>42064.029224537036</v>
      </c>
      <c r="T1879">
        <f t="shared" si="149"/>
        <v>2015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8289</v>
      </c>
      <c r="O1880" t="s">
        <v>8291</v>
      </c>
      <c r="P1880">
        <f t="shared" si="145"/>
        <v>0</v>
      </c>
      <c r="Q1880">
        <f t="shared" si="146"/>
        <v>0</v>
      </c>
      <c r="R1880" s="14">
        <f t="shared" si="147"/>
        <v>41773.008738425924</v>
      </c>
      <c r="S1880" s="14">
        <f t="shared" si="148"/>
        <v>41803.008738425924</v>
      </c>
      <c r="T1880">
        <f t="shared" si="149"/>
        <v>2014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8289</v>
      </c>
      <c r="O1881" t="s">
        <v>8291</v>
      </c>
      <c r="P1881">
        <f t="shared" si="145"/>
        <v>0</v>
      </c>
      <c r="Q1881">
        <f t="shared" si="146"/>
        <v>3</v>
      </c>
      <c r="R1881" s="14">
        <f t="shared" si="147"/>
        <v>42413.649641203709</v>
      </c>
      <c r="S1881" s="14">
        <f t="shared" si="148"/>
        <v>42443.607974537037</v>
      </c>
      <c r="T1881">
        <f t="shared" si="149"/>
        <v>2016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8289</v>
      </c>
      <c r="O1882" t="s">
        <v>8291</v>
      </c>
      <c r="P1882">
        <f t="shared" si="145"/>
        <v>20</v>
      </c>
      <c r="Q1882">
        <f t="shared" si="146"/>
        <v>41.83</v>
      </c>
      <c r="R1882" s="14">
        <f t="shared" si="147"/>
        <v>42430.566898148143</v>
      </c>
      <c r="S1882" s="14">
        <f t="shared" si="148"/>
        <v>42459.525231481486</v>
      </c>
      <c r="T1882">
        <f t="shared" si="149"/>
        <v>2016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8281</v>
      </c>
      <c r="O1883" t="s">
        <v>8285</v>
      </c>
      <c r="P1883">
        <f t="shared" si="145"/>
        <v>173</v>
      </c>
      <c r="Q1883">
        <f t="shared" si="146"/>
        <v>49.34</v>
      </c>
      <c r="R1883" s="14">
        <f t="shared" si="147"/>
        <v>42043.152650462958</v>
      </c>
      <c r="S1883" s="14">
        <f t="shared" si="148"/>
        <v>42073.110983796301</v>
      </c>
      <c r="T1883">
        <f t="shared" si="149"/>
        <v>2015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8281</v>
      </c>
      <c r="O1884" t="s">
        <v>8285</v>
      </c>
      <c r="P1884">
        <f t="shared" si="145"/>
        <v>101</v>
      </c>
      <c r="Q1884">
        <f t="shared" si="146"/>
        <v>41.73</v>
      </c>
      <c r="R1884" s="14">
        <f t="shared" si="147"/>
        <v>41067.949212962965</v>
      </c>
      <c r="S1884" s="14">
        <f t="shared" si="148"/>
        <v>41100.991666666669</v>
      </c>
      <c r="T1884">
        <f t="shared" si="149"/>
        <v>2012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8281</v>
      </c>
      <c r="O1885" t="s">
        <v>8285</v>
      </c>
      <c r="P1885">
        <f t="shared" si="145"/>
        <v>105</v>
      </c>
      <c r="Q1885">
        <f t="shared" si="146"/>
        <v>32.72</v>
      </c>
      <c r="R1885" s="14">
        <f t="shared" si="147"/>
        <v>40977.948009259257</v>
      </c>
      <c r="S1885" s="14">
        <f t="shared" si="148"/>
        <v>41007.906342592592</v>
      </c>
      <c r="T1885">
        <f t="shared" si="149"/>
        <v>2012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8281</v>
      </c>
      <c r="O1886" t="s">
        <v>8285</v>
      </c>
      <c r="P1886">
        <f t="shared" si="145"/>
        <v>135</v>
      </c>
      <c r="Q1886">
        <f t="shared" si="146"/>
        <v>51.96</v>
      </c>
      <c r="R1886" s="14">
        <f t="shared" si="147"/>
        <v>41205.198321759257</v>
      </c>
      <c r="S1886" s="14">
        <f t="shared" si="148"/>
        <v>41240.5</v>
      </c>
      <c r="T1886">
        <f t="shared" si="149"/>
        <v>2012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8281</v>
      </c>
      <c r="O1887" t="s">
        <v>8285</v>
      </c>
      <c r="P1887">
        <f t="shared" si="145"/>
        <v>116</v>
      </c>
      <c r="Q1887">
        <f t="shared" si="146"/>
        <v>50.69</v>
      </c>
      <c r="R1887" s="14">
        <f t="shared" si="147"/>
        <v>41099.093865740739</v>
      </c>
      <c r="S1887" s="14">
        <f t="shared" si="148"/>
        <v>41131.916666666664</v>
      </c>
      <c r="T1887">
        <f t="shared" si="149"/>
        <v>2012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8281</v>
      </c>
      <c r="O1888" t="s">
        <v>8285</v>
      </c>
      <c r="P1888">
        <f t="shared" si="145"/>
        <v>102</v>
      </c>
      <c r="Q1888">
        <f t="shared" si="146"/>
        <v>42.24</v>
      </c>
      <c r="R1888" s="14">
        <f t="shared" si="147"/>
        <v>41925.906689814816</v>
      </c>
      <c r="S1888" s="14">
        <f t="shared" si="148"/>
        <v>41955.94835648148</v>
      </c>
      <c r="T1888">
        <f t="shared" si="149"/>
        <v>2014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8281</v>
      </c>
      <c r="O1889" t="s">
        <v>8285</v>
      </c>
      <c r="P1889">
        <f t="shared" si="145"/>
        <v>111</v>
      </c>
      <c r="Q1889">
        <f t="shared" si="146"/>
        <v>416.88</v>
      </c>
      <c r="R1889" s="14">
        <f t="shared" si="147"/>
        <v>42323.800138888888</v>
      </c>
      <c r="S1889" s="14">
        <f t="shared" si="148"/>
        <v>42341.895833333328</v>
      </c>
      <c r="T1889">
        <f t="shared" si="149"/>
        <v>2015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8281</v>
      </c>
      <c r="O1890" t="s">
        <v>8285</v>
      </c>
      <c r="P1890">
        <f t="shared" si="145"/>
        <v>166</v>
      </c>
      <c r="Q1890">
        <f t="shared" si="146"/>
        <v>46.65</v>
      </c>
      <c r="R1890" s="14">
        <f t="shared" si="147"/>
        <v>40299.239953703705</v>
      </c>
      <c r="S1890" s="14">
        <f t="shared" si="148"/>
        <v>40330.207638888889</v>
      </c>
      <c r="T1890">
        <f t="shared" si="149"/>
        <v>2010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8281</v>
      </c>
      <c r="O1891" t="s">
        <v>8285</v>
      </c>
      <c r="P1891">
        <f t="shared" si="145"/>
        <v>107</v>
      </c>
      <c r="Q1891">
        <f t="shared" si="146"/>
        <v>48.45</v>
      </c>
      <c r="R1891" s="14">
        <f t="shared" si="147"/>
        <v>41299.793356481481</v>
      </c>
      <c r="S1891" s="14">
        <f t="shared" si="148"/>
        <v>41344.751689814817</v>
      </c>
      <c r="T1891">
        <f t="shared" si="149"/>
        <v>2013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8281</v>
      </c>
      <c r="O1892" t="s">
        <v>8285</v>
      </c>
      <c r="P1892">
        <f t="shared" si="145"/>
        <v>145</v>
      </c>
      <c r="Q1892">
        <f t="shared" si="146"/>
        <v>70.53</v>
      </c>
      <c r="R1892" s="14">
        <f t="shared" si="147"/>
        <v>41228.786203703705</v>
      </c>
      <c r="S1892" s="14">
        <f t="shared" si="148"/>
        <v>41258.786203703705</v>
      </c>
      <c r="T1892">
        <f t="shared" si="149"/>
        <v>2012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8281</v>
      </c>
      <c r="O1893" t="s">
        <v>8285</v>
      </c>
      <c r="P1893">
        <f t="shared" si="145"/>
        <v>106</v>
      </c>
      <c r="Q1893">
        <f t="shared" si="146"/>
        <v>87.96</v>
      </c>
      <c r="R1893" s="14">
        <f t="shared" si="147"/>
        <v>40335.798078703701</v>
      </c>
      <c r="S1893" s="14">
        <f t="shared" si="148"/>
        <v>40381.25</v>
      </c>
      <c r="T1893">
        <f t="shared" si="149"/>
        <v>2010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8281</v>
      </c>
      <c r="O1894" t="s">
        <v>8285</v>
      </c>
      <c r="P1894">
        <f t="shared" si="145"/>
        <v>137</v>
      </c>
      <c r="Q1894">
        <f t="shared" si="146"/>
        <v>26.27</v>
      </c>
      <c r="R1894" s="14">
        <f t="shared" si="147"/>
        <v>40671.637511574074</v>
      </c>
      <c r="S1894" s="14">
        <f t="shared" si="148"/>
        <v>40701.637511574074</v>
      </c>
      <c r="T1894">
        <f t="shared" si="149"/>
        <v>2011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8281</v>
      </c>
      <c r="O1895" t="s">
        <v>8285</v>
      </c>
      <c r="P1895">
        <f t="shared" si="145"/>
        <v>104</v>
      </c>
      <c r="Q1895">
        <f t="shared" si="146"/>
        <v>57.78</v>
      </c>
      <c r="R1895" s="14">
        <f t="shared" si="147"/>
        <v>40632.94195601852</v>
      </c>
      <c r="S1895" s="14">
        <f t="shared" si="148"/>
        <v>40649.165972222225</v>
      </c>
      <c r="T1895">
        <f t="shared" si="149"/>
        <v>2011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8281</v>
      </c>
      <c r="O1896" t="s">
        <v>8285</v>
      </c>
      <c r="P1896">
        <f t="shared" si="145"/>
        <v>115</v>
      </c>
      <c r="Q1896">
        <f t="shared" si="146"/>
        <v>57.25</v>
      </c>
      <c r="R1896" s="14">
        <f t="shared" si="147"/>
        <v>40920.904895833337</v>
      </c>
      <c r="S1896" s="14">
        <f t="shared" si="148"/>
        <v>40951.904895833337</v>
      </c>
      <c r="T1896">
        <f t="shared" si="149"/>
        <v>2012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8281</v>
      </c>
      <c r="O1897" t="s">
        <v>8285</v>
      </c>
      <c r="P1897">
        <f t="shared" si="145"/>
        <v>102</v>
      </c>
      <c r="Q1897">
        <f t="shared" si="146"/>
        <v>196.34</v>
      </c>
      <c r="R1897" s="14">
        <f t="shared" si="147"/>
        <v>42267.746782407412</v>
      </c>
      <c r="S1897" s="14">
        <f t="shared" si="148"/>
        <v>42297.746782407412</v>
      </c>
      <c r="T1897">
        <f t="shared" si="149"/>
        <v>2015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8281</v>
      </c>
      <c r="O1898" t="s">
        <v>8285</v>
      </c>
      <c r="P1898">
        <f t="shared" si="145"/>
        <v>124</v>
      </c>
      <c r="Q1898">
        <f t="shared" si="146"/>
        <v>43</v>
      </c>
      <c r="R1898" s="14">
        <f t="shared" si="147"/>
        <v>40981.710243055553</v>
      </c>
      <c r="S1898" s="14">
        <f t="shared" si="148"/>
        <v>41011.710243055553</v>
      </c>
      <c r="T1898">
        <f t="shared" si="149"/>
        <v>2012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8281</v>
      </c>
      <c r="O1899" t="s">
        <v>8285</v>
      </c>
      <c r="P1899">
        <f t="shared" si="145"/>
        <v>102</v>
      </c>
      <c r="Q1899">
        <f t="shared" si="146"/>
        <v>35.549999999999997</v>
      </c>
      <c r="R1899" s="14">
        <f t="shared" si="147"/>
        <v>41680.583402777782</v>
      </c>
      <c r="S1899" s="14">
        <f t="shared" si="148"/>
        <v>41702.875</v>
      </c>
      <c r="T1899">
        <f t="shared" si="149"/>
        <v>2014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8281</v>
      </c>
      <c r="O1900" t="s">
        <v>8285</v>
      </c>
      <c r="P1900">
        <f t="shared" si="145"/>
        <v>145</v>
      </c>
      <c r="Q1900">
        <f t="shared" si="146"/>
        <v>68.81</v>
      </c>
      <c r="R1900" s="14">
        <f t="shared" si="147"/>
        <v>42366.192974537036</v>
      </c>
      <c r="S1900" s="14">
        <f t="shared" si="148"/>
        <v>42401.75</v>
      </c>
      <c r="T1900">
        <f t="shared" si="149"/>
        <v>2015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8281</v>
      </c>
      <c r="O1901" t="s">
        <v>8285</v>
      </c>
      <c r="P1901">
        <f t="shared" si="145"/>
        <v>133</v>
      </c>
      <c r="Q1901">
        <f t="shared" si="146"/>
        <v>28.57</v>
      </c>
      <c r="R1901" s="14">
        <f t="shared" si="147"/>
        <v>42058.941736111112</v>
      </c>
      <c r="S1901" s="14">
        <f t="shared" si="148"/>
        <v>42088.90006944444</v>
      </c>
      <c r="T1901">
        <f t="shared" si="149"/>
        <v>2015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8281</v>
      </c>
      <c r="O1902" t="s">
        <v>8285</v>
      </c>
      <c r="P1902">
        <f t="shared" si="145"/>
        <v>109</v>
      </c>
      <c r="Q1902">
        <f t="shared" si="146"/>
        <v>50.63</v>
      </c>
      <c r="R1902" s="14">
        <f t="shared" si="147"/>
        <v>41160.871886574074</v>
      </c>
      <c r="S1902" s="14">
        <f t="shared" si="148"/>
        <v>41188.415972222225</v>
      </c>
      <c r="T1902">
        <f t="shared" si="149"/>
        <v>2012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8275</v>
      </c>
      <c r="O1903" t="s">
        <v>8304</v>
      </c>
      <c r="P1903">
        <f t="shared" si="145"/>
        <v>3</v>
      </c>
      <c r="Q1903">
        <f t="shared" si="146"/>
        <v>106.8</v>
      </c>
      <c r="R1903" s="14">
        <f t="shared" si="147"/>
        <v>42116.54315972222</v>
      </c>
      <c r="S1903" s="14">
        <f t="shared" si="148"/>
        <v>42146.541666666672</v>
      </c>
      <c r="T1903">
        <f t="shared" si="149"/>
        <v>2015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8275</v>
      </c>
      <c r="O1904" t="s">
        <v>8304</v>
      </c>
      <c r="P1904">
        <f t="shared" si="145"/>
        <v>1</v>
      </c>
      <c r="Q1904">
        <f t="shared" si="146"/>
        <v>4</v>
      </c>
      <c r="R1904" s="14">
        <f t="shared" si="147"/>
        <v>42037.789895833332</v>
      </c>
      <c r="S1904" s="14">
        <f t="shared" si="148"/>
        <v>42067.789895833332</v>
      </c>
      <c r="T1904">
        <f t="shared" si="149"/>
        <v>2015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8275</v>
      </c>
      <c r="O1905" t="s">
        <v>8304</v>
      </c>
      <c r="P1905">
        <f t="shared" si="145"/>
        <v>47</v>
      </c>
      <c r="Q1905">
        <f t="shared" si="146"/>
        <v>34.1</v>
      </c>
      <c r="R1905" s="14">
        <f t="shared" si="147"/>
        <v>42702.770729166667</v>
      </c>
      <c r="S1905" s="14">
        <f t="shared" si="148"/>
        <v>42762.770729166667</v>
      </c>
      <c r="T1905">
        <f t="shared" si="149"/>
        <v>2016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8275</v>
      </c>
      <c r="O1906" t="s">
        <v>8304</v>
      </c>
      <c r="P1906">
        <f t="shared" si="145"/>
        <v>0</v>
      </c>
      <c r="Q1906">
        <f t="shared" si="146"/>
        <v>25</v>
      </c>
      <c r="R1906" s="14">
        <f t="shared" si="147"/>
        <v>42326.685428240744</v>
      </c>
      <c r="S1906" s="14">
        <f t="shared" si="148"/>
        <v>42371.685428240744</v>
      </c>
      <c r="T1906">
        <f t="shared" si="149"/>
        <v>2015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8275</v>
      </c>
      <c r="O1907" t="s">
        <v>8304</v>
      </c>
      <c r="P1907">
        <f t="shared" si="145"/>
        <v>0</v>
      </c>
      <c r="Q1907">
        <f t="shared" si="146"/>
        <v>10.5</v>
      </c>
      <c r="R1907" s="14">
        <f t="shared" si="147"/>
        <v>41859.925856481481</v>
      </c>
      <c r="S1907" s="14">
        <f t="shared" si="148"/>
        <v>41889.925856481481</v>
      </c>
      <c r="T1907">
        <f t="shared" si="149"/>
        <v>2014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8275</v>
      </c>
      <c r="O1908" t="s">
        <v>8304</v>
      </c>
      <c r="P1908">
        <f t="shared" si="145"/>
        <v>43</v>
      </c>
      <c r="Q1908">
        <f t="shared" si="146"/>
        <v>215.96</v>
      </c>
      <c r="R1908" s="14">
        <f t="shared" si="147"/>
        <v>42514.671099537038</v>
      </c>
      <c r="S1908" s="14">
        <f t="shared" si="148"/>
        <v>42544.671099537038</v>
      </c>
      <c r="T1908">
        <f t="shared" si="149"/>
        <v>2016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8275</v>
      </c>
      <c r="O1909" t="s">
        <v>8304</v>
      </c>
      <c r="P1909">
        <f t="shared" si="145"/>
        <v>0</v>
      </c>
      <c r="Q1909">
        <f t="shared" si="146"/>
        <v>21.25</v>
      </c>
      <c r="R1909" s="14">
        <f t="shared" si="147"/>
        <v>41767.587094907409</v>
      </c>
      <c r="S1909" s="14">
        <f t="shared" si="148"/>
        <v>41782.587094907409</v>
      </c>
      <c r="T1909">
        <f t="shared" si="149"/>
        <v>2014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8275</v>
      </c>
      <c r="O1910" t="s">
        <v>8304</v>
      </c>
      <c r="P1910">
        <f t="shared" si="145"/>
        <v>2</v>
      </c>
      <c r="Q1910">
        <f t="shared" si="146"/>
        <v>108.25</v>
      </c>
      <c r="R1910" s="14">
        <f t="shared" si="147"/>
        <v>42703.917824074073</v>
      </c>
      <c r="S1910" s="14">
        <f t="shared" si="148"/>
        <v>42733.917824074073</v>
      </c>
      <c r="T1910">
        <f t="shared" si="149"/>
        <v>2016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8275</v>
      </c>
      <c r="O1911" t="s">
        <v>8304</v>
      </c>
      <c r="P1911">
        <f t="shared" si="145"/>
        <v>14</v>
      </c>
      <c r="Q1911">
        <f t="shared" si="146"/>
        <v>129.97</v>
      </c>
      <c r="R1911" s="14">
        <f t="shared" si="147"/>
        <v>41905.429155092592</v>
      </c>
      <c r="S1911" s="14">
        <f t="shared" si="148"/>
        <v>41935.429155092592</v>
      </c>
      <c r="T1911">
        <f t="shared" si="149"/>
        <v>2014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8275</v>
      </c>
      <c r="O1912" t="s">
        <v>8304</v>
      </c>
      <c r="P1912">
        <f t="shared" si="145"/>
        <v>39</v>
      </c>
      <c r="Q1912">
        <f t="shared" si="146"/>
        <v>117.49</v>
      </c>
      <c r="R1912" s="14">
        <f t="shared" si="147"/>
        <v>42264.963159722218</v>
      </c>
      <c r="S1912" s="14">
        <f t="shared" si="148"/>
        <v>42308.947916666672</v>
      </c>
      <c r="T1912">
        <f t="shared" si="149"/>
        <v>2015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8275</v>
      </c>
      <c r="O1913" t="s">
        <v>8304</v>
      </c>
      <c r="P1913">
        <f t="shared" si="145"/>
        <v>0</v>
      </c>
      <c r="Q1913">
        <f t="shared" si="146"/>
        <v>10</v>
      </c>
      <c r="R1913" s="14">
        <f t="shared" si="147"/>
        <v>41830.033958333333</v>
      </c>
      <c r="S1913" s="14">
        <f t="shared" si="148"/>
        <v>41860.033958333333</v>
      </c>
      <c r="T1913">
        <f t="shared" si="149"/>
        <v>2014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8275</v>
      </c>
      <c r="O1914" t="s">
        <v>8304</v>
      </c>
      <c r="P1914">
        <f t="shared" si="145"/>
        <v>59</v>
      </c>
      <c r="Q1914">
        <f t="shared" si="146"/>
        <v>70.599999999999994</v>
      </c>
      <c r="R1914" s="14">
        <f t="shared" si="147"/>
        <v>42129.226388888885</v>
      </c>
      <c r="S1914" s="14">
        <f t="shared" si="148"/>
        <v>42159.226388888885</v>
      </c>
      <c r="T1914">
        <f t="shared" si="149"/>
        <v>2015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8275</v>
      </c>
      <c r="O1915" t="s">
        <v>8304</v>
      </c>
      <c r="P1915">
        <f t="shared" si="145"/>
        <v>1</v>
      </c>
      <c r="Q1915">
        <f t="shared" si="146"/>
        <v>24.5</v>
      </c>
      <c r="R1915" s="14">
        <f t="shared" si="147"/>
        <v>41890.511319444442</v>
      </c>
      <c r="S1915" s="14">
        <f t="shared" si="148"/>
        <v>41920.511319444442</v>
      </c>
      <c r="T1915">
        <f t="shared" si="149"/>
        <v>2014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8275</v>
      </c>
      <c r="O1916" t="s">
        <v>8304</v>
      </c>
      <c r="P1916">
        <f t="shared" si="145"/>
        <v>9</v>
      </c>
      <c r="Q1916">
        <f t="shared" si="146"/>
        <v>30</v>
      </c>
      <c r="R1916" s="14">
        <f t="shared" si="147"/>
        <v>41929.174456018518</v>
      </c>
      <c r="S1916" s="14">
        <f t="shared" si="148"/>
        <v>41944.165972222225</v>
      </c>
      <c r="T1916">
        <f t="shared" si="149"/>
        <v>2014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8275</v>
      </c>
      <c r="O1917" t="s">
        <v>8304</v>
      </c>
      <c r="P1917">
        <f t="shared" si="145"/>
        <v>2</v>
      </c>
      <c r="Q1917">
        <f t="shared" si="146"/>
        <v>2</v>
      </c>
      <c r="R1917" s="14">
        <f t="shared" si="147"/>
        <v>41864.04886574074</v>
      </c>
      <c r="S1917" s="14">
        <f t="shared" si="148"/>
        <v>41884.04886574074</v>
      </c>
      <c r="T1917">
        <f t="shared" si="149"/>
        <v>2014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8275</v>
      </c>
      <c r="O1918" t="s">
        <v>8304</v>
      </c>
      <c r="P1918">
        <f t="shared" si="145"/>
        <v>1</v>
      </c>
      <c r="Q1918">
        <f t="shared" si="146"/>
        <v>17</v>
      </c>
      <c r="R1918" s="14">
        <f t="shared" si="147"/>
        <v>42656.717303240745</v>
      </c>
      <c r="S1918" s="14">
        <f t="shared" si="148"/>
        <v>42681.758969907409</v>
      </c>
      <c r="T1918">
        <f t="shared" si="149"/>
        <v>2016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8275</v>
      </c>
      <c r="O1919" t="s">
        <v>8304</v>
      </c>
      <c r="P1919">
        <f t="shared" si="145"/>
        <v>53</v>
      </c>
      <c r="Q1919">
        <f t="shared" si="146"/>
        <v>2928.93</v>
      </c>
      <c r="R1919" s="14">
        <f t="shared" si="147"/>
        <v>42746.270057870366</v>
      </c>
      <c r="S1919" s="14">
        <f t="shared" si="148"/>
        <v>42776.270057870366</v>
      </c>
      <c r="T1919">
        <f t="shared" si="149"/>
        <v>2017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8275</v>
      </c>
      <c r="O1920" t="s">
        <v>8304</v>
      </c>
      <c r="P1920">
        <f t="shared" si="145"/>
        <v>1</v>
      </c>
      <c r="Q1920">
        <f t="shared" si="146"/>
        <v>28.89</v>
      </c>
      <c r="R1920" s="14">
        <f t="shared" si="147"/>
        <v>41828.789942129632</v>
      </c>
      <c r="S1920" s="14">
        <f t="shared" si="148"/>
        <v>41863.789942129632</v>
      </c>
      <c r="T1920">
        <f t="shared" si="149"/>
        <v>2014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8275</v>
      </c>
      <c r="O1921" t="s">
        <v>8304</v>
      </c>
      <c r="P1921">
        <f t="shared" si="145"/>
        <v>47</v>
      </c>
      <c r="Q1921">
        <f t="shared" si="146"/>
        <v>29.63</v>
      </c>
      <c r="R1921" s="14">
        <f t="shared" si="147"/>
        <v>42113.875567129624</v>
      </c>
      <c r="S1921" s="14">
        <f t="shared" si="148"/>
        <v>42143.875567129624</v>
      </c>
      <c r="T1921">
        <f t="shared" si="149"/>
        <v>2015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8275</v>
      </c>
      <c r="O1922" t="s">
        <v>8304</v>
      </c>
      <c r="P1922">
        <f t="shared" si="145"/>
        <v>43</v>
      </c>
      <c r="Q1922">
        <f t="shared" si="146"/>
        <v>40.98</v>
      </c>
      <c r="R1922" s="14">
        <f t="shared" si="147"/>
        <v>42270.875706018516</v>
      </c>
      <c r="S1922" s="14">
        <f t="shared" si="148"/>
        <v>42298.958333333328</v>
      </c>
      <c r="T1922">
        <f t="shared" si="149"/>
        <v>2015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8281</v>
      </c>
      <c r="O1923" t="s">
        <v>8285</v>
      </c>
      <c r="P1923">
        <f t="shared" ref="P1923:P1986" si="150">ROUND(E1923/D1923*100,0)</f>
        <v>137</v>
      </c>
      <c r="Q1923">
        <f t="shared" ref="Q1923:Q1986" si="151">IFERROR(ROUND(E1923/L1923,2),0)</f>
        <v>54</v>
      </c>
      <c r="R1923" s="14">
        <f t="shared" ref="R1923:R1986" si="152">(((J1923/60)/60)/24)+DATE(1970,1,1)</f>
        <v>41074.221562500003</v>
      </c>
      <c r="S1923" s="14">
        <f t="shared" ref="S1923:S1986" si="153">(((I1923/60)/60)/24)+DATE(1970,1,1)</f>
        <v>41104.221562500003</v>
      </c>
      <c r="T1923">
        <f t="shared" ref="T1923:T1986" si="154">YEAR(R1923)</f>
        <v>2012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8281</v>
      </c>
      <c r="O1924" t="s">
        <v>8285</v>
      </c>
      <c r="P1924">
        <f t="shared" si="150"/>
        <v>116</v>
      </c>
      <c r="Q1924">
        <f t="shared" si="151"/>
        <v>36.11</v>
      </c>
      <c r="R1924" s="14">
        <f t="shared" si="152"/>
        <v>41590.255868055552</v>
      </c>
      <c r="S1924" s="14">
        <f t="shared" si="153"/>
        <v>41620.255868055552</v>
      </c>
      <c r="T1924">
        <f t="shared" si="154"/>
        <v>2013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8281</v>
      </c>
      <c r="O1925" t="s">
        <v>8285</v>
      </c>
      <c r="P1925">
        <f t="shared" si="150"/>
        <v>241</v>
      </c>
      <c r="Q1925">
        <f t="shared" si="151"/>
        <v>23.15</v>
      </c>
      <c r="R1925" s="14">
        <f t="shared" si="152"/>
        <v>40772.848749999997</v>
      </c>
      <c r="S1925" s="14">
        <f t="shared" si="153"/>
        <v>40813.207638888889</v>
      </c>
      <c r="T1925">
        <f t="shared" si="154"/>
        <v>2011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8281</v>
      </c>
      <c r="O1926" t="s">
        <v>8285</v>
      </c>
      <c r="P1926">
        <f t="shared" si="150"/>
        <v>114</v>
      </c>
      <c r="Q1926">
        <f t="shared" si="151"/>
        <v>104</v>
      </c>
      <c r="R1926" s="14">
        <f t="shared" si="152"/>
        <v>41626.761053240742</v>
      </c>
      <c r="S1926" s="14">
        <f t="shared" si="153"/>
        <v>41654.814583333333</v>
      </c>
      <c r="T1926">
        <f t="shared" si="154"/>
        <v>2013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8281</v>
      </c>
      <c r="O1927" t="s">
        <v>8285</v>
      </c>
      <c r="P1927">
        <f t="shared" si="150"/>
        <v>110</v>
      </c>
      <c r="Q1927">
        <f t="shared" si="151"/>
        <v>31.83</v>
      </c>
      <c r="R1927" s="14">
        <f t="shared" si="152"/>
        <v>41535.90148148148</v>
      </c>
      <c r="S1927" s="14">
        <f t="shared" si="153"/>
        <v>41558</v>
      </c>
      <c r="T1927">
        <f t="shared" si="154"/>
        <v>2013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8281</v>
      </c>
      <c r="O1928" t="s">
        <v>8285</v>
      </c>
      <c r="P1928">
        <f t="shared" si="150"/>
        <v>195</v>
      </c>
      <c r="Q1928">
        <f t="shared" si="151"/>
        <v>27.39</v>
      </c>
      <c r="R1928" s="14">
        <f t="shared" si="152"/>
        <v>40456.954351851848</v>
      </c>
      <c r="S1928" s="14">
        <f t="shared" si="153"/>
        <v>40484.018055555556</v>
      </c>
      <c r="T1928">
        <f t="shared" si="154"/>
        <v>2010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8281</v>
      </c>
      <c r="O1929" t="s">
        <v>8285</v>
      </c>
      <c r="P1929">
        <f t="shared" si="150"/>
        <v>103</v>
      </c>
      <c r="Q1929">
        <f t="shared" si="151"/>
        <v>56.36</v>
      </c>
      <c r="R1929" s="14">
        <f t="shared" si="152"/>
        <v>40960.861562500002</v>
      </c>
      <c r="S1929" s="14">
        <f t="shared" si="153"/>
        <v>40976.207638888889</v>
      </c>
      <c r="T1929">
        <f t="shared" si="154"/>
        <v>2012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8281</v>
      </c>
      <c r="O1930" t="s">
        <v>8285</v>
      </c>
      <c r="P1930">
        <f t="shared" si="150"/>
        <v>103</v>
      </c>
      <c r="Q1930">
        <f t="shared" si="151"/>
        <v>77.349999999999994</v>
      </c>
      <c r="R1930" s="14">
        <f t="shared" si="152"/>
        <v>41371.648078703707</v>
      </c>
      <c r="S1930" s="14">
        <f t="shared" si="153"/>
        <v>41401.648078703707</v>
      </c>
      <c r="T1930">
        <f t="shared" si="154"/>
        <v>2013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8281</v>
      </c>
      <c r="O1931" t="s">
        <v>8285</v>
      </c>
      <c r="P1931">
        <f t="shared" si="150"/>
        <v>100</v>
      </c>
      <c r="Q1931">
        <f t="shared" si="151"/>
        <v>42.8</v>
      </c>
      <c r="R1931" s="14">
        <f t="shared" si="152"/>
        <v>40687.021597222221</v>
      </c>
      <c r="S1931" s="14">
        <f t="shared" si="153"/>
        <v>40729.021597222221</v>
      </c>
      <c r="T1931">
        <f t="shared" si="154"/>
        <v>2011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8281</v>
      </c>
      <c r="O1932" t="s">
        <v>8285</v>
      </c>
      <c r="P1932">
        <f t="shared" si="150"/>
        <v>127</v>
      </c>
      <c r="Q1932">
        <f t="shared" si="151"/>
        <v>48.85</v>
      </c>
      <c r="R1932" s="14">
        <f t="shared" si="152"/>
        <v>41402.558819444443</v>
      </c>
      <c r="S1932" s="14">
        <f t="shared" si="153"/>
        <v>41462.558819444443</v>
      </c>
      <c r="T1932">
        <f t="shared" si="154"/>
        <v>2013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8281</v>
      </c>
      <c r="O1933" t="s">
        <v>8285</v>
      </c>
      <c r="P1933">
        <f t="shared" si="150"/>
        <v>121</v>
      </c>
      <c r="Q1933">
        <f t="shared" si="151"/>
        <v>48.24</v>
      </c>
      <c r="R1933" s="14">
        <f t="shared" si="152"/>
        <v>41037.892465277779</v>
      </c>
      <c r="S1933" s="14">
        <f t="shared" si="153"/>
        <v>41051.145833333336</v>
      </c>
      <c r="T1933">
        <f t="shared" si="154"/>
        <v>2012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8281</v>
      </c>
      <c r="O1934" t="s">
        <v>8285</v>
      </c>
      <c r="P1934">
        <f t="shared" si="150"/>
        <v>107</v>
      </c>
      <c r="Q1934">
        <f t="shared" si="151"/>
        <v>70.209999999999994</v>
      </c>
      <c r="R1934" s="14">
        <f t="shared" si="152"/>
        <v>40911.809872685182</v>
      </c>
      <c r="S1934" s="14">
        <f t="shared" si="153"/>
        <v>40932.809872685182</v>
      </c>
      <c r="T1934">
        <f t="shared" si="154"/>
        <v>2012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8281</v>
      </c>
      <c r="O1935" t="s">
        <v>8285</v>
      </c>
      <c r="P1935">
        <f t="shared" si="150"/>
        <v>172</v>
      </c>
      <c r="Q1935">
        <f t="shared" si="151"/>
        <v>94.05</v>
      </c>
      <c r="R1935" s="14">
        <f t="shared" si="152"/>
        <v>41879.130868055552</v>
      </c>
      <c r="S1935" s="14">
        <f t="shared" si="153"/>
        <v>41909.130868055552</v>
      </c>
      <c r="T1935">
        <f t="shared" si="154"/>
        <v>2014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8281</v>
      </c>
      <c r="O1936" t="s">
        <v>8285</v>
      </c>
      <c r="P1936">
        <f t="shared" si="150"/>
        <v>124</v>
      </c>
      <c r="Q1936">
        <f t="shared" si="151"/>
        <v>80.27</v>
      </c>
      <c r="R1936" s="14">
        <f t="shared" si="152"/>
        <v>40865.867141203707</v>
      </c>
      <c r="S1936" s="14">
        <f t="shared" si="153"/>
        <v>40902.208333333336</v>
      </c>
      <c r="T1936">
        <f t="shared" si="154"/>
        <v>2011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8281</v>
      </c>
      <c r="O1937" t="s">
        <v>8285</v>
      </c>
      <c r="P1937">
        <f t="shared" si="150"/>
        <v>108</v>
      </c>
      <c r="Q1937">
        <f t="shared" si="151"/>
        <v>54.2</v>
      </c>
      <c r="R1937" s="14">
        <f t="shared" si="152"/>
        <v>41773.932534722226</v>
      </c>
      <c r="S1937" s="14">
        <f t="shared" si="153"/>
        <v>41811.207638888889</v>
      </c>
      <c r="T1937">
        <f t="shared" si="154"/>
        <v>2014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8281</v>
      </c>
      <c r="O1938" t="s">
        <v>8285</v>
      </c>
      <c r="P1938">
        <f t="shared" si="150"/>
        <v>117</v>
      </c>
      <c r="Q1938">
        <f t="shared" si="151"/>
        <v>60.27</v>
      </c>
      <c r="R1938" s="14">
        <f t="shared" si="152"/>
        <v>40852.889699074076</v>
      </c>
      <c r="S1938" s="14">
        <f t="shared" si="153"/>
        <v>40883.249305555553</v>
      </c>
      <c r="T1938">
        <f t="shared" si="154"/>
        <v>2011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8281</v>
      </c>
      <c r="O1939" t="s">
        <v>8285</v>
      </c>
      <c r="P1939">
        <f t="shared" si="150"/>
        <v>187</v>
      </c>
      <c r="Q1939">
        <f t="shared" si="151"/>
        <v>38.74</v>
      </c>
      <c r="R1939" s="14">
        <f t="shared" si="152"/>
        <v>41059.118993055556</v>
      </c>
      <c r="S1939" s="14">
        <f t="shared" si="153"/>
        <v>41075.165972222225</v>
      </c>
      <c r="T1939">
        <f t="shared" si="154"/>
        <v>2012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8281</v>
      </c>
      <c r="O1940" t="s">
        <v>8285</v>
      </c>
      <c r="P1940">
        <f t="shared" si="150"/>
        <v>116</v>
      </c>
      <c r="Q1940">
        <f t="shared" si="151"/>
        <v>152.54</v>
      </c>
      <c r="R1940" s="14">
        <f t="shared" si="152"/>
        <v>41426.259618055556</v>
      </c>
      <c r="S1940" s="14">
        <f t="shared" si="153"/>
        <v>41457.208333333336</v>
      </c>
      <c r="T1940">
        <f t="shared" si="154"/>
        <v>2013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8281</v>
      </c>
      <c r="O1941" t="s">
        <v>8285</v>
      </c>
      <c r="P1941">
        <f t="shared" si="150"/>
        <v>111</v>
      </c>
      <c r="Q1941">
        <f t="shared" si="151"/>
        <v>115.31</v>
      </c>
      <c r="R1941" s="14">
        <f t="shared" si="152"/>
        <v>41313.985046296293</v>
      </c>
      <c r="S1941" s="14">
        <f t="shared" si="153"/>
        <v>41343.943379629629</v>
      </c>
      <c r="T1941">
        <f t="shared" si="154"/>
        <v>2013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8281</v>
      </c>
      <c r="O1942" t="s">
        <v>8285</v>
      </c>
      <c r="P1942">
        <f t="shared" si="150"/>
        <v>171</v>
      </c>
      <c r="Q1942">
        <f t="shared" si="151"/>
        <v>35.840000000000003</v>
      </c>
      <c r="R1942" s="14">
        <f t="shared" si="152"/>
        <v>40670.507326388892</v>
      </c>
      <c r="S1942" s="14">
        <f t="shared" si="153"/>
        <v>40709.165972222225</v>
      </c>
      <c r="T1942">
        <f t="shared" si="154"/>
        <v>2011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8275</v>
      </c>
      <c r="O1943" t="s">
        <v>8305</v>
      </c>
      <c r="P1943">
        <f t="shared" si="150"/>
        <v>126</v>
      </c>
      <c r="Q1943">
        <f t="shared" si="151"/>
        <v>64.569999999999993</v>
      </c>
      <c r="R1943" s="14">
        <f t="shared" si="152"/>
        <v>41744.290868055556</v>
      </c>
      <c r="S1943" s="14">
        <f t="shared" si="153"/>
        <v>41774.290868055556</v>
      </c>
      <c r="T1943">
        <f t="shared" si="154"/>
        <v>2014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8275</v>
      </c>
      <c r="O1944" t="s">
        <v>8305</v>
      </c>
      <c r="P1944">
        <f t="shared" si="150"/>
        <v>138</v>
      </c>
      <c r="Q1944">
        <f t="shared" si="151"/>
        <v>87.44</v>
      </c>
      <c r="R1944" s="14">
        <f t="shared" si="152"/>
        <v>40638.828009259261</v>
      </c>
      <c r="S1944" s="14">
        <f t="shared" si="153"/>
        <v>40728.828009259261</v>
      </c>
      <c r="T1944">
        <f t="shared" si="154"/>
        <v>2011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8275</v>
      </c>
      <c r="O1945" t="s">
        <v>8305</v>
      </c>
      <c r="P1945">
        <f t="shared" si="150"/>
        <v>1705</v>
      </c>
      <c r="Q1945">
        <f t="shared" si="151"/>
        <v>68.819999999999993</v>
      </c>
      <c r="R1945" s="14">
        <f t="shared" si="152"/>
        <v>42548.269861111112</v>
      </c>
      <c r="S1945" s="14">
        <f t="shared" si="153"/>
        <v>42593.269861111112</v>
      </c>
      <c r="T1945">
        <f t="shared" si="154"/>
        <v>2016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8275</v>
      </c>
      <c r="O1946" t="s">
        <v>8305</v>
      </c>
      <c r="P1946">
        <f t="shared" si="150"/>
        <v>788</v>
      </c>
      <c r="Q1946">
        <f t="shared" si="151"/>
        <v>176.2</v>
      </c>
      <c r="R1946" s="14">
        <f t="shared" si="152"/>
        <v>41730.584374999999</v>
      </c>
      <c r="S1946" s="14">
        <f t="shared" si="153"/>
        <v>41760.584374999999</v>
      </c>
      <c r="T1946">
        <f t="shared" si="154"/>
        <v>2014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8275</v>
      </c>
      <c r="O1947" t="s">
        <v>8305</v>
      </c>
      <c r="P1947">
        <f t="shared" si="150"/>
        <v>348</v>
      </c>
      <c r="Q1947">
        <f t="shared" si="151"/>
        <v>511.79</v>
      </c>
      <c r="R1947" s="14">
        <f t="shared" si="152"/>
        <v>42157.251828703709</v>
      </c>
      <c r="S1947" s="14">
        <f t="shared" si="153"/>
        <v>42197.251828703709</v>
      </c>
      <c r="T1947">
        <f t="shared" si="154"/>
        <v>2015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8275</v>
      </c>
      <c r="O1948" t="s">
        <v>8305</v>
      </c>
      <c r="P1948">
        <f t="shared" si="150"/>
        <v>150</v>
      </c>
      <c r="Q1948">
        <f t="shared" si="151"/>
        <v>160.44</v>
      </c>
      <c r="R1948" s="14">
        <f t="shared" si="152"/>
        <v>41689.150011574071</v>
      </c>
      <c r="S1948" s="14">
        <f t="shared" si="153"/>
        <v>41749.108344907407</v>
      </c>
      <c r="T1948">
        <f t="shared" si="154"/>
        <v>2014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8275</v>
      </c>
      <c r="O1949" t="s">
        <v>8305</v>
      </c>
      <c r="P1949">
        <f t="shared" si="150"/>
        <v>101</v>
      </c>
      <c r="Q1949">
        <f t="shared" si="151"/>
        <v>35</v>
      </c>
      <c r="R1949" s="14">
        <f t="shared" si="152"/>
        <v>40102.918055555558</v>
      </c>
      <c r="S1949" s="14">
        <f t="shared" si="153"/>
        <v>40140.249305555553</v>
      </c>
      <c r="T1949">
        <f t="shared" si="154"/>
        <v>2009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8275</v>
      </c>
      <c r="O1950" t="s">
        <v>8305</v>
      </c>
      <c r="P1950">
        <f t="shared" si="150"/>
        <v>800</v>
      </c>
      <c r="Q1950">
        <f t="shared" si="151"/>
        <v>188.51</v>
      </c>
      <c r="R1950" s="14">
        <f t="shared" si="152"/>
        <v>42473.604270833333</v>
      </c>
      <c r="S1950" s="14">
        <f t="shared" si="153"/>
        <v>42527.709722222222</v>
      </c>
      <c r="T1950">
        <f t="shared" si="154"/>
        <v>2016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8275</v>
      </c>
      <c r="O1951" t="s">
        <v>8305</v>
      </c>
      <c r="P1951">
        <f t="shared" si="150"/>
        <v>106</v>
      </c>
      <c r="Q1951">
        <f t="shared" si="151"/>
        <v>56.2</v>
      </c>
      <c r="R1951" s="14">
        <f t="shared" si="152"/>
        <v>41800.423043981478</v>
      </c>
      <c r="S1951" s="14">
        <f t="shared" si="153"/>
        <v>41830.423043981478</v>
      </c>
      <c r="T1951">
        <f t="shared" si="154"/>
        <v>2014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8275</v>
      </c>
      <c r="O1952" t="s">
        <v>8305</v>
      </c>
      <c r="P1952">
        <f t="shared" si="150"/>
        <v>201</v>
      </c>
      <c r="Q1952">
        <f t="shared" si="151"/>
        <v>51.31</v>
      </c>
      <c r="R1952" s="14">
        <f t="shared" si="152"/>
        <v>40624.181400462963</v>
      </c>
      <c r="S1952" s="14">
        <f t="shared" si="153"/>
        <v>40655.181400462963</v>
      </c>
      <c r="T1952">
        <f t="shared" si="154"/>
        <v>2011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8275</v>
      </c>
      <c r="O1953" t="s">
        <v>8305</v>
      </c>
      <c r="P1953">
        <f t="shared" si="150"/>
        <v>212</v>
      </c>
      <c r="Q1953">
        <f t="shared" si="151"/>
        <v>127.36</v>
      </c>
      <c r="R1953" s="14">
        <f t="shared" si="152"/>
        <v>42651.420567129629</v>
      </c>
      <c r="S1953" s="14">
        <f t="shared" si="153"/>
        <v>42681.462233796294</v>
      </c>
      <c r="T1953">
        <f t="shared" si="154"/>
        <v>2016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8275</v>
      </c>
      <c r="O1954" t="s">
        <v>8305</v>
      </c>
      <c r="P1954">
        <f t="shared" si="150"/>
        <v>198</v>
      </c>
      <c r="Q1954">
        <f t="shared" si="151"/>
        <v>101.86</v>
      </c>
      <c r="R1954" s="14">
        <f t="shared" si="152"/>
        <v>41526.60665509259</v>
      </c>
      <c r="S1954" s="14">
        <f t="shared" si="153"/>
        <v>41563.60665509259</v>
      </c>
      <c r="T1954">
        <f t="shared" si="154"/>
        <v>2013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8275</v>
      </c>
      <c r="O1955" t="s">
        <v>8305</v>
      </c>
      <c r="P1955">
        <f t="shared" si="150"/>
        <v>226</v>
      </c>
      <c r="Q1955">
        <f t="shared" si="151"/>
        <v>230.56</v>
      </c>
      <c r="R1955" s="14">
        <f t="shared" si="152"/>
        <v>40941.199826388889</v>
      </c>
      <c r="S1955" s="14">
        <f t="shared" si="153"/>
        <v>40970.125</v>
      </c>
      <c r="T1955">
        <f t="shared" si="154"/>
        <v>2012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8275</v>
      </c>
      <c r="O1956" t="s">
        <v>8305</v>
      </c>
      <c r="P1956">
        <f t="shared" si="150"/>
        <v>699</v>
      </c>
      <c r="Q1956">
        <f t="shared" si="151"/>
        <v>842.11</v>
      </c>
      <c r="R1956" s="14">
        <f t="shared" si="152"/>
        <v>42394.580740740741</v>
      </c>
      <c r="S1956" s="14">
        <f t="shared" si="153"/>
        <v>42441.208333333328</v>
      </c>
      <c r="T1956">
        <f t="shared" si="154"/>
        <v>2016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8275</v>
      </c>
      <c r="O1957" t="s">
        <v>8305</v>
      </c>
      <c r="P1957">
        <f t="shared" si="150"/>
        <v>399</v>
      </c>
      <c r="Q1957">
        <f t="shared" si="151"/>
        <v>577.28</v>
      </c>
      <c r="R1957" s="14">
        <f t="shared" si="152"/>
        <v>41020.271770833337</v>
      </c>
      <c r="S1957" s="14">
        <f t="shared" si="153"/>
        <v>41052.791666666664</v>
      </c>
      <c r="T1957">
        <f t="shared" si="154"/>
        <v>2012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8275</v>
      </c>
      <c r="O1958" t="s">
        <v>8305</v>
      </c>
      <c r="P1958">
        <f t="shared" si="150"/>
        <v>294</v>
      </c>
      <c r="Q1958">
        <f t="shared" si="151"/>
        <v>483.34</v>
      </c>
      <c r="R1958" s="14">
        <f t="shared" si="152"/>
        <v>42067.923668981486</v>
      </c>
      <c r="S1958" s="14">
        <f t="shared" si="153"/>
        <v>42112.882002314815</v>
      </c>
      <c r="T1958">
        <f t="shared" si="154"/>
        <v>2015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8275</v>
      </c>
      <c r="O1959" t="s">
        <v>8305</v>
      </c>
      <c r="P1959">
        <f t="shared" si="150"/>
        <v>168</v>
      </c>
      <c r="Q1959">
        <f t="shared" si="151"/>
        <v>76.14</v>
      </c>
      <c r="R1959" s="14">
        <f t="shared" si="152"/>
        <v>41179.098530092589</v>
      </c>
      <c r="S1959" s="14">
        <f t="shared" si="153"/>
        <v>41209.098530092589</v>
      </c>
      <c r="T1959">
        <f t="shared" si="154"/>
        <v>2012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8275</v>
      </c>
      <c r="O1960" t="s">
        <v>8305</v>
      </c>
      <c r="P1960">
        <f t="shared" si="150"/>
        <v>1436</v>
      </c>
      <c r="Q1960">
        <f t="shared" si="151"/>
        <v>74.11</v>
      </c>
      <c r="R1960" s="14">
        <f t="shared" si="152"/>
        <v>41326.987974537034</v>
      </c>
      <c r="S1960" s="14">
        <f t="shared" si="153"/>
        <v>41356.94630787037</v>
      </c>
      <c r="T1960">
        <f t="shared" si="154"/>
        <v>2013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8275</v>
      </c>
      <c r="O1961" t="s">
        <v>8305</v>
      </c>
      <c r="P1961">
        <f t="shared" si="150"/>
        <v>157</v>
      </c>
      <c r="Q1961">
        <f t="shared" si="151"/>
        <v>36.97</v>
      </c>
      <c r="R1961" s="14">
        <f t="shared" si="152"/>
        <v>41871.845601851855</v>
      </c>
      <c r="S1961" s="14">
        <f t="shared" si="153"/>
        <v>41913</v>
      </c>
      <c r="T1961">
        <f t="shared" si="154"/>
        <v>2014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8275</v>
      </c>
      <c r="O1962" t="s">
        <v>8305</v>
      </c>
      <c r="P1962">
        <f t="shared" si="150"/>
        <v>118</v>
      </c>
      <c r="Q1962">
        <f t="shared" si="151"/>
        <v>2500.9699999999998</v>
      </c>
      <c r="R1962" s="14">
        <f t="shared" si="152"/>
        <v>41964.362743055557</v>
      </c>
      <c r="S1962" s="14">
        <f t="shared" si="153"/>
        <v>41994.362743055557</v>
      </c>
      <c r="T1962">
        <f t="shared" si="154"/>
        <v>2014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8275</v>
      </c>
      <c r="O1963" t="s">
        <v>8305</v>
      </c>
      <c r="P1963">
        <f t="shared" si="150"/>
        <v>1105</v>
      </c>
      <c r="Q1963">
        <f t="shared" si="151"/>
        <v>67.69</v>
      </c>
      <c r="R1963" s="14">
        <f t="shared" si="152"/>
        <v>41148.194641203707</v>
      </c>
      <c r="S1963" s="14">
        <f t="shared" si="153"/>
        <v>41188.165972222225</v>
      </c>
      <c r="T1963">
        <f t="shared" si="154"/>
        <v>2012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8275</v>
      </c>
      <c r="O1964" t="s">
        <v>8305</v>
      </c>
      <c r="P1964">
        <f t="shared" si="150"/>
        <v>193</v>
      </c>
      <c r="Q1964">
        <f t="shared" si="151"/>
        <v>63.05</v>
      </c>
      <c r="R1964" s="14">
        <f t="shared" si="152"/>
        <v>41742.780509259261</v>
      </c>
      <c r="S1964" s="14">
        <f t="shared" si="153"/>
        <v>41772.780509259261</v>
      </c>
      <c r="T1964">
        <f t="shared" si="154"/>
        <v>2014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8275</v>
      </c>
      <c r="O1965" t="s">
        <v>8305</v>
      </c>
      <c r="P1965">
        <f t="shared" si="150"/>
        <v>127</v>
      </c>
      <c r="Q1965">
        <f t="shared" si="151"/>
        <v>117.6</v>
      </c>
      <c r="R1965" s="14">
        <f t="shared" si="152"/>
        <v>41863.429791666669</v>
      </c>
      <c r="S1965" s="14">
        <f t="shared" si="153"/>
        <v>41898.429791666669</v>
      </c>
      <c r="T1965">
        <f t="shared" si="154"/>
        <v>2014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8275</v>
      </c>
      <c r="O1966" t="s">
        <v>8305</v>
      </c>
      <c r="P1966">
        <f t="shared" si="150"/>
        <v>260</v>
      </c>
      <c r="Q1966">
        <f t="shared" si="151"/>
        <v>180.75</v>
      </c>
      <c r="R1966" s="14">
        <f t="shared" si="152"/>
        <v>42452.272824074069</v>
      </c>
      <c r="S1966" s="14">
        <f t="shared" si="153"/>
        <v>42482.272824074069</v>
      </c>
      <c r="T1966">
        <f t="shared" si="154"/>
        <v>2016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8275</v>
      </c>
      <c r="O1967" t="s">
        <v>8305</v>
      </c>
      <c r="P1967">
        <f t="shared" si="150"/>
        <v>262</v>
      </c>
      <c r="Q1967">
        <f t="shared" si="151"/>
        <v>127.32</v>
      </c>
      <c r="R1967" s="14">
        <f t="shared" si="152"/>
        <v>40898.089236111111</v>
      </c>
      <c r="S1967" s="14">
        <f t="shared" si="153"/>
        <v>40920.041666666664</v>
      </c>
      <c r="T1967">
        <f t="shared" si="154"/>
        <v>2011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8275</v>
      </c>
      <c r="O1968" t="s">
        <v>8305</v>
      </c>
      <c r="P1968">
        <f t="shared" si="150"/>
        <v>207</v>
      </c>
      <c r="Q1968">
        <f t="shared" si="151"/>
        <v>136.63999999999999</v>
      </c>
      <c r="R1968" s="14">
        <f t="shared" si="152"/>
        <v>41835.540486111109</v>
      </c>
      <c r="S1968" s="14">
        <f t="shared" si="153"/>
        <v>41865.540486111109</v>
      </c>
      <c r="T1968">
        <f t="shared" si="154"/>
        <v>2014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8275</v>
      </c>
      <c r="O1969" t="s">
        <v>8305</v>
      </c>
      <c r="P1969">
        <f t="shared" si="150"/>
        <v>370</v>
      </c>
      <c r="Q1969">
        <f t="shared" si="151"/>
        <v>182.78</v>
      </c>
      <c r="R1969" s="14">
        <f t="shared" si="152"/>
        <v>41730.663530092592</v>
      </c>
      <c r="S1969" s="14">
        <f t="shared" si="153"/>
        <v>41760.663530092592</v>
      </c>
      <c r="T1969">
        <f t="shared" si="154"/>
        <v>2014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8275</v>
      </c>
      <c r="O1970" t="s">
        <v>8305</v>
      </c>
      <c r="P1970">
        <f t="shared" si="150"/>
        <v>285</v>
      </c>
      <c r="Q1970">
        <f t="shared" si="151"/>
        <v>279.38</v>
      </c>
      <c r="R1970" s="14">
        <f t="shared" si="152"/>
        <v>42676.586979166663</v>
      </c>
      <c r="S1970" s="14">
        <f t="shared" si="153"/>
        <v>42707.628645833334</v>
      </c>
      <c r="T1970">
        <f t="shared" si="154"/>
        <v>2016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8275</v>
      </c>
      <c r="O1971" t="s">
        <v>8305</v>
      </c>
      <c r="P1971">
        <f t="shared" si="150"/>
        <v>579</v>
      </c>
      <c r="Q1971">
        <f t="shared" si="151"/>
        <v>61.38</v>
      </c>
      <c r="R1971" s="14">
        <f t="shared" si="152"/>
        <v>42557.792453703703</v>
      </c>
      <c r="S1971" s="14">
        <f t="shared" si="153"/>
        <v>42587.792453703703</v>
      </c>
      <c r="T1971">
        <f t="shared" si="154"/>
        <v>2016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8275</v>
      </c>
      <c r="O1972" t="s">
        <v>8305</v>
      </c>
      <c r="P1972">
        <f t="shared" si="150"/>
        <v>1132</v>
      </c>
      <c r="Q1972">
        <f t="shared" si="151"/>
        <v>80.73</v>
      </c>
      <c r="R1972" s="14">
        <f t="shared" si="152"/>
        <v>41324.193298611113</v>
      </c>
      <c r="S1972" s="14">
        <f t="shared" si="153"/>
        <v>41384.151631944449</v>
      </c>
      <c r="T1972">
        <f t="shared" si="154"/>
        <v>2013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8275</v>
      </c>
      <c r="O1973" t="s">
        <v>8305</v>
      </c>
      <c r="P1973">
        <f t="shared" si="150"/>
        <v>263</v>
      </c>
      <c r="Q1973">
        <f t="shared" si="151"/>
        <v>272.36</v>
      </c>
      <c r="R1973" s="14">
        <f t="shared" si="152"/>
        <v>41561.500706018516</v>
      </c>
      <c r="S1973" s="14">
        <f t="shared" si="153"/>
        <v>41593.166666666664</v>
      </c>
      <c r="T1973">
        <f t="shared" si="154"/>
        <v>2013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8275</v>
      </c>
      <c r="O1974" t="s">
        <v>8305</v>
      </c>
      <c r="P1974">
        <f t="shared" si="150"/>
        <v>674</v>
      </c>
      <c r="Q1974">
        <f t="shared" si="151"/>
        <v>70.849999999999994</v>
      </c>
      <c r="R1974" s="14">
        <f t="shared" si="152"/>
        <v>41201.012083333335</v>
      </c>
      <c r="S1974" s="14">
        <f t="shared" si="153"/>
        <v>41231.053749999999</v>
      </c>
      <c r="T1974">
        <f t="shared" si="154"/>
        <v>2012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8275</v>
      </c>
      <c r="O1975" t="s">
        <v>8305</v>
      </c>
      <c r="P1975">
        <f t="shared" si="150"/>
        <v>257</v>
      </c>
      <c r="Q1975">
        <f t="shared" si="151"/>
        <v>247.94</v>
      </c>
      <c r="R1975" s="14">
        <f t="shared" si="152"/>
        <v>42549.722962962958</v>
      </c>
      <c r="S1975" s="14">
        <f t="shared" si="153"/>
        <v>42588.291666666672</v>
      </c>
      <c r="T1975">
        <f t="shared" si="154"/>
        <v>2016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8275</v>
      </c>
      <c r="O1976" t="s">
        <v>8305</v>
      </c>
      <c r="P1976">
        <f t="shared" si="150"/>
        <v>375</v>
      </c>
      <c r="Q1976">
        <f t="shared" si="151"/>
        <v>186.81</v>
      </c>
      <c r="R1976" s="14">
        <f t="shared" si="152"/>
        <v>41445.334131944444</v>
      </c>
      <c r="S1976" s="14">
        <f t="shared" si="153"/>
        <v>41505.334131944444</v>
      </c>
      <c r="T1976">
        <f t="shared" si="154"/>
        <v>2013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8275</v>
      </c>
      <c r="O1977" t="s">
        <v>8305</v>
      </c>
      <c r="P1977">
        <f t="shared" si="150"/>
        <v>209</v>
      </c>
      <c r="Q1977">
        <f t="shared" si="151"/>
        <v>131.99</v>
      </c>
      <c r="R1977" s="14">
        <f t="shared" si="152"/>
        <v>41313.755219907405</v>
      </c>
      <c r="S1977" s="14">
        <f t="shared" si="153"/>
        <v>41343.755219907405</v>
      </c>
      <c r="T1977">
        <f t="shared" si="154"/>
        <v>2013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8275</v>
      </c>
      <c r="O1978" t="s">
        <v>8305</v>
      </c>
      <c r="P1978">
        <f t="shared" si="150"/>
        <v>347</v>
      </c>
      <c r="Q1978">
        <f t="shared" si="151"/>
        <v>29.31</v>
      </c>
      <c r="R1978" s="14">
        <f t="shared" si="152"/>
        <v>41438.899594907409</v>
      </c>
      <c r="S1978" s="14">
        <f t="shared" si="153"/>
        <v>41468.899594907409</v>
      </c>
      <c r="T1978">
        <f t="shared" si="154"/>
        <v>2013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8275</v>
      </c>
      <c r="O1979" t="s">
        <v>8305</v>
      </c>
      <c r="P1979">
        <f t="shared" si="150"/>
        <v>402</v>
      </c>
      <c r="Q1979">
        <f t="shared" si="151"/>
        <v>245.02</v>
      </c>
      <c r="R1979" s="14">
        <f t="shared" si="152"/>
        <v>42311.216898148152</v>
      </c>
      <c r="S1979" s="14">
        <f t="shared" si="153"/>
        <v>42357.332638888889</v>
      </c>
      <c r="T1979">
        <f t="shared" si="154"/>
        <v>2015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8275</v>
      </c>
      <c r="O1980" t="s">
        <v>8305</v>
      </c>
      <c r="P1980">
        <f t="shared" si="150"/>
        <v>1027</v>
      </c>
      <c r="Q1980">
        <f t="shared" si="151"/>
        <v>1323.25</v>
      </c>
      <c r="R1980" s="14">
        <f t="shared" si="152"/>
        <v>41039.225601851853</v>
      </c>
      <c r="S1980" s="14">
        <f t="shared" si="153"/>
        <v>41072.291666666664</v>
      </c>
      <c r="T1980">
        <f t="shared" si="154"/>
        <v>2012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8275</v>
      </c>
      <c r="O1981" t="s">
        <v>8305</v>
      </c>
      <c r="P1981">
        <f t="shared" si="150"/>
        <v>115</v>
      </c>
      <c r="Q1981">
        <f t="shared" si="151"/>
        <v>282.66000000000003</v>
      </c>
      <c r="R1981" s="14">
        <f t="shared" si="152"/>
        <v>42290.460023148145</v>
      </c>
      <c r="S1981" s="14">
        <f t="shared" si="153"/>
        <v>42327.207638888889</v>
      </c>
      <c r="T1981">
        <f t="shared" si="154"/>
        <v>2015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8275</v>
      </c>
      <c r="O1982" t="s">
        <v>8305</v>
      </c>
      <c r="P1982">
        <f t="shared" si="150"/>
        <v>355</v>
      </c>
      <c r="Q1982">
        <f t="shared" si="151"/>
        <v>91.21</v>
      </c>
      <c r="R1982" s="14">
        <f t="shared" si="152"/>
        <v>42423.542384259257</v>
      </c>
      <c r="S1982" s="14">
        <f t="shared" si="153"/>
        <v>42463.500717592593</v>
      </c>
      <c r="T1982">
        <f t="shared" si="154"/>
        <v>2016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8306</v>
      </c>
      <c r="P1983">
        <f t="shared" si="150"/>
        <v>5</v>
      </c>
      <c r="Q1983">
        <f t="shared" si="151"/>
        <v>31.75</v>
      </c>
      <c r="R1983" s="14">
        <f t="shared" si="152"/>
        <v>41799.725289351853</v>
      </c>
      <c r="S1983" s="14">
        <f t="shared" si="153"/>
        <v>41829.725289351853</v>
      </c>
      <c r="T1983">
        <f t="shared" si="154"/>
        <v>2014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8306</v>
      </c>
      <c r="P1984">
        <f t="shared" si="150"/>
        <v>0</v>
      </c>
      <c r="Q1984">
        <f t="shared" si="151"/>
        <v>0</v>
      </c>
      <c r="R1984" s="14">
        <f t="shared" si="152"/>
        <v>42678.586655092593</v>
      </c>
      <c r="S1984" s="14">
        <f t="shared" si="153"/>
        <v>42708.628321759257</v>
      </c>
      <c r="T1984">
        <f t="shared" si="154"/>
        <v>2016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8306</v>
      </c>
      <c r="P1985">
        <f t="shared" si="150"/>
        <v>4</v>
      </c>
      <c r="Q1985">
        <f t="shared" si="151"/>
        <v>88.69</v>
      </c>
      <c r="R1985" s="14">
        <f t="shared" si="152"/>
        <v>42593.011782407411</v>
      </c>
      <c r="S1985" s="14">
        <f t="shared" si="153"/>
        <v>42615.291666666672</v>
      </c>
      <c r="T1985">
        <f t="shared" si="154"/>
        <v>2016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8306</v>
      </c>
      <c r="P1986">
        <f t="shared" si="150"/>
        <v>21</v>
      </c>
      <c r="Q1986">
        <f t="shared" si="151"/>
        <v>453.14</v>
      </c>
      <c r="R1986" s="14">
        <f t="shared" si="152"/>
        <v>41913.790289351848</v>
      </c>
      <c r="S1986" s="14">
        <f t="shared" si="153"/>
        <v>41973.831956018519</v>
      </c>
      <c r="T1986">
        <f t="shared" si="154"/>
        <v>2014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8306</v>
      </c>
      <c r="P1987">
        <f t="shared" ref="P1987:P2050" si="155">ROUND(E1987/D1987*100,0)</f>
        <v>3</v>
      </c>
      <c r="Q1987">
        <f t="shared" ref="Q1987:Q2050" si="156">IFERROR(ROUND(E1987/L1987,2),0)</f>
        <v>12.75</v>
      </c>
      <c r="R1987" s="14">
        <f t="shared" ref="R1987:R2050" si="157">(((J1987/60)/60)/24)+DATE(1970,1,1)</f>
        <v>42555.698738425926</v>
      </c>
      <c r="S1987" s="14">
        <f t="shared" ref="S1987:S2050" si="158">(((I1987/60)/60)/24)+DATE(1970,1,1)</f>
        <v>42584.958333333328</v>
      </c>
      <c r="T1987">
        <f t="shared" ref="T1987:T2050" si="159">YEAR(R1987)</f>
        <v>2016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8306</v>
      </c>
      <c r="P1988">
        <f t="shared" si="155"/>
        <v>0</v>
      </c>
      <c r="Q1988">
        <f t="shared" si="156"/>
        <v>1</v>
      </c>
      <c r="R1988" s="14">
        <f t="shared" si="157"/>
        <v>42413.433831018512</v>
      </c>
      <c r="S1988" s="14">
        <f t="shared" si="158"/>
        <v>42443.392164351855</v>
      </c>
      <c r="T1988">
        <f t="shared" si="159"/>
        <v>2016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8306</v>
      </c>
      <c r="P1989">
        <f t="shared" si="155"/>
        <v>42</v>
      </c>
      <c r="Q1989">
        <f t="shared" si="156"/>
        <v>83.43</v>
      </c>
      <c r="R1989" s="14">
        <f t="shared" si="157"/>
        <v>42034.639768518522</v>
      </c>
      <c r="S1989" s="14">
        <f t="shared" si="158"/>
        <v>42064.639768518522</v>
      </c>
      <c r="T1989">
        <f t="shared" si="159"/>
        <v>2015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8306</v>
      </c>
      <c r="P1990">
        <f t="shared" si="155"/>
        <v>0</v>
      </c>
      <c r="Q1990">
        <f t="shared" si="156"/>
        <v>25</v>
      </c>
      <c r="R1990" s="14">
        <f t="shared" si="157"/>
        <v>42206.763217592597</v>
      </c>
      <c r="S1990" s="14">
        <f t="shared" si="158"/>
        <v>42236.763217592597</v>
      </c>
      <c r="T1990">
        <f t="shared" si="159"/>
        <v>2015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8306</v>
      </c>
      <c r="P1991">
        <f t="shared" si="155"/>
        <v>1</v>
      </c>
      <c r="Q1991">
        <f t="shared" si="156"/>
        <v>50</v>
      </c>
      <c r="R1991" s="14">
        <f t="shared" si="157"/>
        <v>42685.680648148147</v>
      </c>
      <c r="S1991" s="14">
        <f t="shared" si="158"/>
        <v>42715.680648148147</v>
      </c>
      <c r="T1991">
        <f t="shared" si="159"/>
        <v>2016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8306</v>
      </c>
      <c r="P1992">
        <f t="shared" si="155"/>
        <v>17</v>
      </c>
      <c r="Q1992">
        <f t="shared" si="156"/>
        <v>101.8</v>
      </c>
      <c r="R1992" s="14">
        <f t="shared" si="157"/>
        <v>42398.195972222224</v>
      </c>
      <c r="S1992" s="14">
        <f t="shared" si="158"/>
        <v>42413.195972222224</v>
      </c>
      <c r="T1992">
        <f t="shared" si="159"/>
        <v>2016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8306</v>
      </c>
      <c r="P1993">
        <f t="shared" si="155"/>
        <v>7</v>
      </c>
      <c r="Q1993">
        <f t="shared" si="156"/>
        <v>46.67</v>
      </c>
      <c r="R1993" s="14">
        <f t="shared" si="157"/>
        <v>42167.89335648148</v>
      </c>
      <c r="S1993" s="14">
        <f t="shared" si="158"/>
        <v>42188.89335648148</v>
      </c>
      <c r="T1993">
        <f t="shared" si="159"/>
        <v>2015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8306</v>
      </c>
      <c r="P1994">
        <f t="shared" si="155"/>
        <v>0</v>
      </c>
      <c r="Q1994">
        <f t="shared" si="156"/>
        <v>1</v>
      </c>
      <c r="R1994" s="14">
        <f t="shared" si="157"/>
        <v>42023.143414351856</v>
      </c>
      <c r="S1994" s="14">
        <f t="shared" si="158"/>
        <v>42053.143414351856</v>
      </c>
      <c r="T1994">
        <f t="shared" si="159"/>
        <v>2015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8306</v>
      </c>
      <c r="P1995">
        <f t="shared" si="155"/>
        <v>0</v>
      </c>
      <c r="Q1995">
        <f t="shared" si="156"/>
        <v>0</v>
      </c>
      <c r="R1995" s="14">
        <f t="shared" si="157"/>
        <v>42329.58839120371</v>
      </c>
      <c r="S1995" s="14">
        <f t="shared" si="158"/>
        <v>42359.58839120371</v>
      </c>
      <c r="T1995">
        <f t="shared" si="159"/>
        <v>2015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8306</v>
      </c>
      <c r="P1996">
        <f t="shared" si="155"/>
        <v>0</v>
      </c>
      <c r="Q1996">
        <f t="shared" si="156"/>
        <v>0</v>
      </c>
      <c r="R1996" s="14">
        <f t="shared" si="157"/>
        <v>42651.006273148145</v>
      </c>
      <c r="S1996" s="14">
        <f t="shared" si="158"/>
        <v>42711.047939814816</v>
      </c>
      <c r="T1996">
        <f t="shared" si="159"/>
        <v>2016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8306</v>
      </c>
      <c r="P1997">
        <f t="shared" si="155"/>
        <v>8</v>
      </c>
      <c r="Q1997">
        <f t="shared" si="156"/>
        <v>26</v>
      </c>
      <c r="R1997" s="14">
        <f t="shared" si="157"/>
        <v>42181.902037037042</v>
      </c>
      <c r="S1997" s="14">
        <f t="shared" si="158"/>
        <v>42201.902037037042</v>
      </c>
      <c r="T1997">
        <f t="shared" si="159"/>
        <v>2015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8306</v>
      </c>
      <c r="P1998">
        <f t="shared" si="155"/>
        <v>0</v>
      </c>
      <c r="Q1998">
        <f t="shared" si="156"/>
        <v>0</v>
      </c>
      <c r="R1998" s="14">
        <f t="shared" si="157"/>
        <v>41800.819571759261</v>
      </c>
      <c r="S1998" s="14">
        <f t="shared" si="158"/>
        <v>41830.819571759261</v>
      </c>
      <c r="T1998">
        <f t="shared" si="159"/>
        <v>2014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8306</v>
      </c>
      <c r="P1999">
        <f t="shared" si="155"/>
        <v>0</v>
      </c>
      <c r="Q1999">
        <f t="shared" si="156"/>
        <v>0</v>
      </c>
      <c r="R1999" s="14">
        <f t="shared" si="157"/>
        <v>41847.930694444447</v>
      </c>
      <c r="S1999" s="14">
        <f t="shared" si="158"/>
        <v>41877.930694444447</v>
      </c>
      <c r="T1999">
        <f t="shared" si="159"/>
        <v>2014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8306</v>
      </c>
      <c r="P2000">
        <f t="shared" si="155"/>
        <v>26</v>
      </c>
      <c r="Q2000">
        <f t="shared" si="156"/>
        <v>218.33</v>
      </c>
      <c r="R2000" s="14">
        <f t="shared" si="157"/>
        <v>41807.118495370371</v>
      </c>
      <c r="S2000" s="14">
        <f t="shared" si="158"/>
        <v>41852.118495370371</v>
      </c>
      <c r="T2000">
        <f t="shared" si="159"/>
        <v>2014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8306</v>
      </c>
      <c r="P2001">
        <f t="shared" si="155"/>
        <v>1</v>
      </c>
      <c r="Q2001">
        <f t="shared" si="156"/>
        <v>33.71</v>
      </c>
      <c r="R2001" s="14">
        <f t="shared" si="157"/>
        <v>41926.482731481483</v>
      </c>
      <c r="S2001" s="14">
        <f t="shared" si="158"/>
        <v>41956.524398148147</v>
      </c>
      <c r="T2001">
        <f t="shared" si="159"/>
        <v>2014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8306</v>
      </c>
      <c r="P2002">
        <f t="shared" si="155"/>
        <v>13</v>
      </c>
      <c r="Q2002">
        <f t="shared" si="156"/>
        <v>25</v>
      </c>
      <c r="R2002" s="14">
        <f t="shared" si="157"/>
        <v>42345.951539351852</v>
      </c>
      <c r="S2002" s="14">
        <f t="shared" si="158"/>
        <v>42375.951539351852</v>
      </c>
      <c r="T2002">
        <f t="shared" si="159"/>
        <v>2015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8275</v>
      </c>
      <c r="O2003" t="s">
        <v>8305</v>
      </c>
      <c r="P2003">
        <f t="shared" si="155"/>
        <v>382</v>
      </c>
      <c r="Q2003">
        <f t="shared" si="156"/>
        <v>128.38999999999999</v>
      </c>
      <c r="R2003" s="14">
        <f t="shared" si="157"/>
        <v>42136.209675925929</v>
      </c>
      <c r="S2003" s="14">
        <f t="shared" si="158"/>
        <v>42167.833333333328</v>
      </c>
      <c r="T2003">
        <f t="shared" si="159"/>
        <v>2015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8275</v>
      </c>
      <c r="O2004" t="s">
        <v>8305</v>
      </c>
      <c r="P2004">
        <f t="shared" si="155"/>
        <v>217</v>
      </c>
      <c r="Q2004">
        <f t="shared" si="156"/>
        <v>78.83</v>
      </c>
      <c r="R2004" s="14">
        <f t="shared" si="157"/>
        <v>42728.71230324074</v>
      </c>
      <c r="S2004" s="14">
        <f t="shared" si="158"/>
        <v>42758.71230324074</v>
      </c>
      <c r="T2004">
        <f t="shared" si="159"/>
        <v>2016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8275</v>
      </c>
      <c r="O2005" t="s">
        <v>8305</v>
      </c>
      <c r="P2005">
        <f t="shared" si="155"/>
        <v>312</v>
      </c>
      <c r="Q2005">
        <f t="shared" si="156"/>
        <v>91.76</v>
      </c>
      <c r="R2005" s="14">
        <f t="shared" si="157"/>
        <v>40347.125601851854</v>
      </c>
      <c r="S2005" s="14">
        <f t="shared" si="158"/>
        <v>40361.958333333336</v>
      </c>
      <c r="T2005">
        <f t="shared" si="159"/>
        <v>2010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8275</v>
      </c>
      <c r="O2006" t="s">
        <v>8305</v>
      </c>
      <c r="P2006">
        <f t="shared" si="155"/>
        <v>234</v>
      </c>
      <c r="Q2006">
        <f t="shared" si="156"/>
        <v>331.1</v>
      </c>
      <c r="R2006" s="14">
        <f t="shared" si="157"/>
        <v>41800.604895833334</v>
      </c>
      <c r="S2006" s="14">
        <f t="shared" si="158"/>
        <v>41830.604895833334</v>
      </c>
      <c r="T2006">
        <f t="shared" si="159"/>
        <v>2014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8275</v>
      </c>
      <c r="O2007" t="s">
        <v>8305</v>
      </c>
      <c r="P2007">
        <f t="shared" si="155"/>
        <v>124</v>
      </c>
      <c r="Q2007">
        <f t="shared" si="156"/>
        <v>194.26</v>
      </c>
      <c r="R2007" s="14">
        <f t="shared" si="157"/>
        <v>41535.812708333331</v>
      </c>
      <c r="S2007" s="14">
        <f t="shared" si="158"/>
        <v>41563.165972222225</v>
      </c>
      <c r="T2007">
        <f t="shared" si="159"/>
        <v>2013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8275</v>
      </c>
      <c r="O2008" t="s">
        <v>8305</v>
      </c>
      <c r="P2008">
        <f t="shared" si="155"/>
        <v>248</v>
      </c>
      <c r="Q2008">
        <f t="shared" si="156"/>
        <v>408.98</v>
      </c>
      <c r="R2008" s="14">
        <f t="shared" si="157"/>
        <v>41941.500520833331</v>
      </c>
      <c r="S2008" s="14">
        <f t="shared" si="158"/>
        <v>41976.542187500003</v>
      </c>
      <c r="T2008">
        <f t="shared" si="159"/>
        <v>2014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8275</v>
      </c>
      <c r="O2009" t="s">
        <v>8305</v>
      </c>
      <c r="P2009">
        <f t="shared" si="155"/>
        <v>116</v>
      </c>
      <c r="Q2009">
        <f t="shared" si="156"/>
        <v>84.46</v>
      </c>
      <c r="R2009" s="14">
        <f t="shared" si="157"/>
        <v>40347.837800925925</v>
      </c>
      <c r="S2009" s="14">
        <f t="shared" si="158"/>
        <v>40414.166666666664</v>
      </c>
      <c r="T2009">
        <f t="shared" si="159"/>
        <v>2010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8275</v>
      </c>
      <c r="O2010" t="s">
        <v>8305</v>
      </c>
      <c r="P2010">
        <f t="shared" si="155"/>
        <v>117</v>
      </c>
      <c r="Q2010">
        <f t="shared" si="156"/>
        <v>44.85</v>
      </c>
      <c r="R2010" s="14">
        <f t="shared" si="157"/>
        <v>40761.604421296295</v>
      </c>
      <c r="S2010" s="14">
        <f t="shared" si="158"/>
        <v>40805.604421296295</v>
      </c>
      <c r="T2010">
        <f t="shared" si="159"/>
        <v>2011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8275</v>
      </c>
      <c r="O2011" t="s">
        <v>8305</v>
      </c>
      <c r="P2011">
        <f t="shared" si="155"/>
        <v>305</v>
      </c>
      <c r="Q2011">
        <f t="shared" si="156"/>
        <v>383.36</v>
      </c>
      <c r="R2011" s="14">
        <f t="shared" si="157"/>
        <v>42661.323414351849</v>
      </c>
      <c r="S2011" s="14">
        <f t="shared" si="158"/>
        <v>42697.365081018521</v>
      </c>
      <c r="T2011">
        <f t="shared" si="159"/>
        <v>2016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8275</v>
      </c>
      <c r="O2012" t="s">
        <v>8305</v>
      </c>
      <c r="P2012">
        <f t="shared" si="155"/>
        <v>320</v>
      </c>
      <c r="Q2012">
        <f t="shared" si="156"/>
        <v>55.28</v>
      </c>
      <c r="R2012" s="14">
        <f t="shared" si="157"/>
        <v>42570.996423611112</v>
      </c>
      <c r="S2012" s="14">
        <f t="shared" si="158"/>
        <v>42600.996423611112</v>
      </c>
      <c r="T2012">
        <f t="shared" si="159"/>
        <v>2016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8275</v>
      </c>
      <c r="O2013" t="s">
        <v>8305</v>
      </c>
      <c r="P2013">
        <f t="shared" si="155"/>
        <v>820</v>
      </c>
      <c r="Q2013">
        <f t="shared" si="156"/>
        <v>422.02</v>
      </c>
      <c r="R2013" s="14">
        <f t="shared" si="157"/>
        <v>42347.358483796299</v>
      </c>
      <c r="S2013" s="14">
        <f t="shared" si="158"/>
        <v>42380.958333333328</v>
      </c>
      <c r="T2013">
        <f t="shared" si="159"/>
        <v>2015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8275</v>
      </c>
      <c r="O2014" t="s">
        <v>8305</v>
      </c>
      <c r="P2014">
        <f t="shared" si="155"/>
        <v>235</v>
      </c>
      <c r="Q2014">
        <f t="shared" si="156"/>
        <v>64.180000000000007</v>
      </c>
      <c r="R2014" s="14">
        <f t="shared" si="157"/>
        <v>42010.822233796294</v>
      </c>
      <c r="S2014" s="14">
        <f t="shared" si="158"/>
        <v>42040.822233796294</v>
      </c>
      <c r="T2014">
        <f t="shared" si="159"/>
        <v>2015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8275</v>
      </c>
      <c r="O2015" t="s">
        <v>8305</v>
      </c>
      <c r="P2015">
        <f t="shared" si="155"/>
        <v>495</v>
      </c>
      <c r="Q2015">
        <f t="shared" si="156"/>
        <v>173.58</v>
      </c>
      <c r="R2015" s="14">
        <f t="shared" si="157"/>
        <v>42499.960810185185</v>
      </c>
      <c r="S2015" s="14">
        <f t="shared" si="158"/>
        <v>42559.960810185185</v>
      </c>
      <c r="T2015">
        <f t="shared" si="159"/>
        <v>2016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8275</v>
      </c>
      <c r="O2016" t="s">
        <v>8305</v>
      </c>
      <c r="P2016">
        <f t="shared" si="155"/>
        <v>7814</v>
      </c>
      <c r="Q2016">
        <f t="shared" si="156"/>
        <v>88.6</v>
      </c>
      <c r="R2016" s="14">
        <f t="shared" si="157"/>
        <v>41324.214571759258</v>
      </c>
      <c r="S2016" s="14">
        <f t="shared" si="158"/>
        <v>41358.172905092593</v>
      </c>
      <c r="T2016">
        <f t="shared" si="159"/>
        <v>2013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8275</v>
      </c>
      <c r="O2017" t="s">
        <v>8305</v>
      </c>
      <c r="P2017">
        <f t="shared" si="155"/>
        <v>113</v>
      </c>
      <c r="Q2017">
        <f t="shared" si="156"/>
        <v>50.22</v>
      </c>
      <c r="R2017" s="14">
        <f t="shared" si="157"/>
        <v>40765.876886574071</v>
      </c>
      <c r="S2017" s="14">
        <f t="shared" si="158"/>
        <v>40795.876886574071</v>
      </c>
      <c r="T2017">
        <f t="shared" si="159"/>
        <v>2011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8275</v>
      </c>
      <c r="O2018" t="s">
        <v>8305</v>
      </c>
      <c r="P2018">
        <f t="shared" si="155"/>
        <v>922</v>
      </c>
      <c r="Q2018">
        <f t="shared" si="156"/>
        <v>192.39</v>
      </c>
      <c r="R2018" s="14">
        <f t="shared" si="157"/>
        <v>41312.88077546296</v>
      </c>
      <c r="S2018" s="14">
        <f t="shared" si="158"/>
        <v>41342.88077546296</v>
      </c>
      <c r="T2018">
        <f t="shared" si="159"/>
        <v>2013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8275</v>
      </c>
      <c r="O2019" t="s">
        <v>8305</v>
      </c>
      <c r="P2019">
        <f t="shared" si="155"/>
        <v>125</v>
      </c>
      <c r="Q2019">
        <f t="shared" si="156"/>
        <v>73.42</v>
      </c>
      <c r="R2019" s="14">
        <f t="shared" si="157"/>
        <v>40961.057349537034</v>
      </c>
      <c r="S2019" s="14">
        <f t="shared" si="158"/>
        <v>40992.166666666664</v>
      </c>
      <c r="T2019">
        <f t="shared" si="159"/>
        <v>2012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8275</v>
      </c>
      <c r="O2020" t="s">
        <v>8305</v>
      </c>
      <c r="P2020">
        <f t="shared" si="155"/>
        <v>102</v>
      </c>
      <c r="Q2020">
        <f t="shared" si="156"/>
        <v>147.68</v>
      </c>
      <c r="R2020" s="14">
        <f t="shared" si="157"/>
        <v>42199.365844907406</v>
      </c>
      <c r="S2020" s="14">
        <f t="shared" si="158"/>
        <v>42229.365844907406</v>
      </c>
      <c r="T2020">
        <f t="shared" si="159"/>
        <v>2015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8275</v>
      </c>
      <c r="O2021" t="s">
        <v>8305</v>
      </c>
      <c r="P2021">
        <f t="shared" si="155"/>
        <v>485</v>
      </c>
      <c r="Q2021">
        <f t="shared" si="156"/>
        <v>108.97</v>
      </c>
      <c r="R2021" s="14">
        <f t="shared" si="157"/>
        <v>42605.70857638889</v>
      </c>
      <c r="S2021" s="14">
        <f t="shared" si="158"/>
        <v>42635.70857638889</v>
      </c>
      <c r="T2021">
        <f t="shared" si="159"/>
        <v>2016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8275</v>
      </c>
      <c r="O2022" t="s">
        <v>8305</v>
      </c>
      <c r="P2022">
        <f t="shared" si="155"/>
        <v>192</v>
      </c>
      <c r="Q2022">
        <f t="shared" si="156"/>
        <v>23.65</v>
      </c>
      <c r="R2022" s="14">
        <f t="shared" si="157"/>
        <v>41737.097499999996</v>
      </c>
      <c r="S2022" s="14">
        <f t="shared" si="158"/>
        <v>41773.961111111108</v>
      </c>
      <c r="T2022">
        <f t="shared" si="159"/>
        <v>2014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8275</v>
      </c>
      <c r="O2023" t="s">
        <v>8305</v>
      </c>
      <c r="P2023">
        <f t="shared" si="155"/>
        <v>281</v>
      </c>
      <c r="Q2023">
        <f t="shared" si="156"/>
        <v>147.94999999999999</v>
      </c>
      <c r="R2023" s="14">
        <f t="shared" si="157"/>
        <v>41861.070567129631</v>
      </c>
      <c r="S2023" s="14">
        <f t="shared" si="158"/>
        <v>41906.070567129631</v>
      </c>
      <c r="T2023">
        <f t="shared" si="159"/>
        <v>2014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8275</v>
      </c>
      <c r="O2024" t="s">
        <v>8305</v>
      </c>
      <c r="P2024">
        <f t="shared" si="155"/>
        <v>125</v>
      </c>
      <c r="Q2024">
        <f t="shared" si="156"/>
        <v>385.04</v>
      </c>
      <c r="R2024" s="14">
        <f t="shared" si="157"/>
        <v>42502.569120370375</v>
      </c>
      <c r="S2024" s="14">
        <f t="shared" si="158"/>
        <v>42532.569120370375</v>
      </c>
      <c r="T2024">
        <f t="shared" si="159"/>
        <v>2016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8275</v>
      </c>
      <c r="O2025" t="s">
        <v>8305</v>
      </c>
      <c r="P2025">
        <f t="shared" si="155"/>
        <v>161</v>
      </c>
      <c r="Q2025">
        <f t="shared" si="156"/>
        <v>457.39</v>
      </c>
      <c r="R2025" s="14">
        <f t="shared" si="157"/>
        <v>42136.420752314814</v>
      </c>
      <c r="S2025" s="14">
        <f t="shared" si="158"/>
        <v>42166.420752314814</v>
      </c>
      <c r="T2025">
        <f t="shared" si="159"/>
        <v>2015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8275</v>
      </c>
      <c r="O2026" t="s">
        <v>8305</v>
      </c>
      <c r="P2026">
        <f t="shared" si="155"/>
        <v>585</v>
      </c>
      <c r="Q2026">
        <f t="shared" si="156"/>
        <v>222.99</v>
      </c>
      <c r="R2026" s="14">
        <f t="shared" si="157"/>
        <v>41099.966944444444</v>
      </c>
      <c r="S2026" s="14">
        <f t="shared" si="158"/>
        <v>41134.125</v>
      </c>
      <c r="T2026">
        <f t="shared" si="159"/>
        <v>2012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8275</v>
      </c>
      <c r="O2027" t="s">
        <v>8305</v>
      </c>
      <c r="P2027">
        <f t="shared" si="155"/>
        <v>201</v>
      </c>
      <c r="Q2027">
        <f t="shared" si="156"/>
        <v>220.74</v>
      </c>
      <c r="R2027" s="14">
        <f t="shared" si="157"/>
        <v>42136.184560185182</v>
      </c>
      <c r="S2027" s="14">
        <f t="shared" si="158"/>
        <v>42166.184560185182</v>
      </c>
      <c r="T2027">
        <f t="shared" si="159"/>
        <v>2015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8275</v>
      </c>
      <c r="O2028" t="s">
        <v>8305</v>
      </c>
      <c r="P2028">
        <f t="shared" si="155"/>
        <v>133</v>
      </c>
      <c r="Q2028">
        <f t="shared" si="156"/>
        <v>73.5</v>
      </c>
      <c r="R2028" s="14">
        <f t="shared" si="157"/>
        <v>41704.735937500001</v>
      </c>
      <c r="S2028" s="14">
        <f t="shared" si="158"/>
        <v>41750.165972222225</v>
      </c>
      <c r="T2028">
        <f t="shared" si="159"/>
        <v>2014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8275</v>
      </c>
      <c r="O2029" t="s">
        <v>8305</v>
      </c>
      <c r="P2029">
        <f t="shared" si="155"/>
        <v>120</v>
      </c>
      <c r="Q2029">
        <f t="shared" si="156"/>
        <v>223.1</v>
      </c>
      <c r="R2029" s="14">
        <f t="shared" si="157"/>
        <v>42048.813877314817</v>
      </c>
      <c r="S2029" s="14">
        <f t="shared" si="158"/>
        <v>42093.772210648152</v>
      </c>
      <c r="T2029">
        <f t="shared" si="159"/>
        <v>2015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8275</v>
      </c>
      <c r="O2030" t="s">
        <v>8305</v>
      </c>
      <c r="P2030">
        <f t="shared" si="155"/>
        <v>126</v>
      </c>
      <c r="Q2030">
        <f t="shared" si="156"/>
        <v>47.91</v>
      </c>
      <c r="R2030" s="14">
        <f t="shared" si="157"/>
        <v>40215.919050925928</v>
      </c>
      <c r="S2030" s="14">
        <f t="shared" si="158"/>
        <v>40252.913194444445</v>
      </c>
      <c r="T2030">
        <f t="shared" si="159"/>
        <v>2010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8275</v>
      </c>
      <c r="O2031" t="s">
        <v>8305</v>
      </c>
      <c r="P2031">
        <f t="shared" si="155"/>
        <v>361</v>
      </c>
      <c r="Q2031">
        <f t="shared" si="156"/>
        <v>96.06</v>
      </c>
      <c r="R2031" s="14">
        <f t="shared" si="157"/>
        <v>41848.021770833337</v>
      </c>
      <c r="S2031" s="14">
        <f t="shared" si="158"/>
        <v>41878.021770833337</v>
      </c>
      <c r="T2031">
        <f t="shared" si="159"/>
        <v>2014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8275</v>
      </c>
      <c r="O2032" t="s">
        <v>8305</v>
      </c>
      <c r="P2032">
        <f t="shared" si="155"/>
        <v>226</v>
      </c>
      <c r="Q2032">
        <f t="shared" si="156"/>
        <v>118.61</v>
      </c>
      <c r="R2032" s="14">
        <f t="shared" si="157"/>
        <v>41212.996481481481</v>
      </c>
      <c r="S2032" s="14">
        <f t="shared" si="158"/>
        <v>41242.996481481481</v>
      </c>
      <c r="T2032">
        <f t="shared" si="159"/>
        <v>2012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8275</v>
      </c>
      <c r="O2033" t="s">
        <v>8305</v>
      </c>
      <c r="P2033">
        <f t="shared" si="155"/>
        <v>120</v>
      </c>
      <c r="Q2033">
        <f t="shared" si="156"/>
        <v>118.45</v>
      </c>
      <c r="R2033" s="14">
        <f t="shared" si="157"/>
        <v>41975.329317129625</v>
      </c>
      <c r="S2033" s="14">
        <f t="shared" si="158"/>
        <v>42013.041666666672</v>
      </c>
      <c r="T2033">
        <f t="shared" si="159"/>
        <v>2014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8275</v>
      </c>
      <c r="O2034" t="s">
        <v>8305</v>
      </c>
      <c r="P2034">
        <f t="shared" si="155"/>
        <v>304</v>
      </c>
      <c r="Q2034">
        <f t="shared" si="156"/>
        <v>143.21</v>
      </c>
      <c r="R2034" s="14">
        <f t="shared" si="157"/>
        <v>42689.565671296295</v>
      </c>
      <c r="S2034" s="14">
        <f t="shared" si="158"/>
        <v>42719.208333333328</v>
      </c>
      <c r="T2034">
        <f t="shared" si="159"/>
        <v>2016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8275</v>
      </c>
      <c r="O2035" t="s">
        <v>8305</v>
      </c>
      <c r="P2035">
        <f t="shared" si="155"/>
        <v>179</v>
      </c>
      <c r="Q2035">
        <f t="shared" si="156"/>
        <v>282.72000000000003</v>
      </c>
      <c r="R2035" s="14">
        <f t="shared" si="157"/>
        <v>41725.082384259258</v>
      </c>
      <c r="S2035" s="14">
        <f t="shared" si="158"/>
        <v>41755.082384259258</v>
      </c>
      <c r="T2035">
        <f t="shared" si="159"/>
        <v>2014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8275</v>
      </c>
      <c r="O2036" t="s">
        <v>8305</v>
      </c>
      <c r="P2036">
        <f t="shared" si="155"/>
        <v>387</v>
      </c>
      <c r="Q2036">
        <f t="shared" si="156"/>
        <v>593.94000000000005</v>
      </c>
      <c r="R2036" s="14">
        <f t="shared" si="157"/>
        <v>42076.130011574074</v>
      </c>
      <c r="S2036" s="14">
        <f t="shared" si="158"/>
        <v>42131.290277777778</v>
      </c>
      <c r="T2036">
        <f t="shared" si="159"/>
        <v>2015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8275</v>
      </c>
      <c r="O2037" t="s">
        <v>8305</v>
      </c>
      <c r="P2037">
        <f t="shared" si="155"/>
        <v>211</v>
      </c>
      <c r="Q2037">
        <f t="shared" si="156"/>
        <v>262.16000000000003</v>
      </c>
      <c r="R2037" s="14">
        <f t="shared" si="157"/>
        <v>42311.625081018516</v>
      </c>
      <c r="S2037" s="14">
        <f t="shared" si="158"/>
        <v>42357.041666666672</v>
      </c>
      <c r="T2037">
        <f t="shared" si="159"/>
        <v>2015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8275</v>
      </c>
      <c r="O2038" t="s">
        <v>8305</v>
      </c>
      <c r="P2038">
        <f t="shared" si="155"/>
        <v>132</v>
      </c>
      <c r="Q2038">
        <f t="shared" si="156"/>
        <v>46.58</v>
      </c>
      <c r="R2038" s="14">
        <f t="shared" si="157"/>
        <v>41738.864803240744</v>
      </c>
      <c r="S2038" s="14">
        <f t="shared" si="158"/>
        <v>41768.864803240744</v>
      </c>
      <c r="T2038">
        <f t="shared" si="159"/>
        <v>2014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8275</v>
      </c>
      <c r="O2039" t="s">
        <v>8305</v>
      </c>
      <c r="P2039">
        <f t="shared" si="155"/>
        <v>300</v>
      </c>
      <c r="Q2039">
        <f t="shared" si="156"/>
        <v>70.040000000000006</v>
      </c>
      <c r="R2039" s="14">
        <f t="shared" si="157"/>
        <v>41578.210104166668</v>
      </c>
      <c r="S2039" s="14">
        <f t="shared" si="158"/>
        <v>41638.251770833333</v>
      </c>
      <c r="T2039">
        <f t="shared" si="159"/>
        <v>2013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8275</v>
      </c>
      <c r="O2040" t="s">
        <v>8305</v>
      </c>
      <c r="P2040">
        <f t="shared" si="155"/>
        <v>421</v>
      </c>
      <c r="Q2040">
        <f t="shared" si="156"/>
        <v>164.91</v>
      </c>
      <c r="R2040" s="14">
        <f t="shared" si="157"/>
        <v>41424.27107638889</v>
      </c>
      <c r="S2040" s="14">
        <f t="shared" si="158"/>
        <v>41456.75</v>
      </c>
      <c r="T2040">
        <f t="shared" si="159"/>
        <v>2013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8275</v>
      </c>
      <c r="O2041" t="s">
        <v>8305</v>
      </c>
      <c r="P2041">
        <f t="shared" si="155"/>
        <v>136</v>
      </c>
      <c r="Q2041">
        <f t="shared" si="156"/>
        <v>449.26</v>
      </c>
      <c r="R2041" s="14">
        <f t="shared" si="157"/>
        <v>42675.438946759255</v>
      </c>
      <c r="S2041" s="14">
        <f t="shared" si="158"/>
        <v>42705.207638888889</v>
      </c>
      <c r="T2041">
        <f t="shared" si="159"/>
        <v>2016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8275</v>
      </c>
      <c r="O2042" t="s">
        <v>8305</v>
      </c>
      <c r="P2042">
        <f t="shared" si="155"/>
        <v>248</v>
      </c>
      <c r="Q2042">
        <f t="shared" si="156"/>
        <v>27.47</v>
      </c>
      <c r="R2042" s="14">
        <f t="shared" si="157"/>
        <v>41578.927118055559</v>
      </c>
      <c r="S2042" s="14">
        <f t="shared" si="158"/>
        <v>41593.968784722223</v>
      </c>
      <c r="T2042">
        <f t="shared" si="159"/>
        <v>2013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8275</v>
      </c>
      <c r="O2043" t="s">
        <v>8305</v>
      </c>
      <c r="P2043">
        <f t="shared" si="155"/>
        <v>182</v>
      </c>
      <c r="Q2043">
        <f t="shared" si="156"/>
        <v>143.97999999999999</v>
      </c>
      <c r="R2043" s="14">
        <f t="shared" si="157"/>
        <v>42654.525775462964</v>
      </c>
      <c r="S2043" s="14">
        <f t="shared" si="158"/>
        <v>42684.567442129628</v>
      </c>
      <c r="T2043">
        <f t="shared" si="159"/>
        <v>2016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8275</v>
      </c>
      <c r="O2044" t="s">
        <v>8305</v>
      </c>
      <c r="P2044">
        <f t="shared" si="155"/>
        <v>124</v>
      </c>
      <c r="Q2044">
        <f t="shared" si="156"/>
        <v>88.24</v>
      </c>
      <c r="R2044" s="14">
        <f t="shared" si="157"/>
        <v>42331.708032407405</v>
      </c>
      <c r="S2044" s="14">
        <f t="shared" si="158"/>
        <v>42391.708032407405</v>
      </c>
      <c r="T2044">
        <f t="shared" si="159"/>
        <v>2015</v>
      </c>
    </row>
    <row r="2045" spans="1:20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8275</v>
      </c>
      <c r="O2045" t="s">
        <v>8305</v>
      </c>
      <c r="P2045">
        <f t="shared" si="155"/>
        <v>506</v>
      </c>
      <c r="Q2045">
        <f t="shared" si="156"/>
        <v>36.33</v>
      </c>
      <c r="R2045" s="14">
        <f t="shared" si="157"/>
        <v>42661.176817129628</v>
      </c>
      <c r="S2045" s="14">
        <f t="shared" si="158"/>
        <v>42715.207638888889</v>
      </c>
      <c r="T2045">
        <f t="shared" si="159"/>
        <v>2016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8275</v>
      </c>
      <c r="O2046" t="s">
        <v>8305</v>
      </c>
      <c r="P2046">
        <f t="shared" si="155"/>
        <v>108</v>
      </c>
      <c r="Q2046">
        <f t="shared" si="156"/>
        <v>90.18</v>
      </c>
      <c r="R2046" s="14">
        <f t="shared" si="157"/>
        <v>42138.684189814812</v>
      </c>
      <c r="S2046" s="14">
        <f t="shared" si="158"/>
        <v>42168.684189814812</v>
      </c>
      <c r="T2046">
        <f t="shared" si="159"/>
        <v>2015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8275</v>
      </c>
      <c r="O2047" t="s">
        <v>8305</v>
      </c>
      <c r="P2047">
        <f t="shared" si="155"/>
        <v>819</v>
      </c>
      <c r="Q2047">
        <f t="shared" si="156"/>
        <v>152.62</v>
      </c>
      <c r="R2047" s="14">
        <f t="shared" si="157"/>
        <v>41069.088506944441</v>
      </c>
      <c r="S2047" s="14">
        <f t="shared" si="158"/>
        <v>41099.088506944441</v>
      </c>
      <c r="T2047">
        <f t="shared" si="159"/>
        <v>2012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8275</v>
      </c>
      <c r="O2048" t="s">
        <v>8305</v>
      </c>
      <c r="P2048">
        <f t="shared" si="155"/>
        <v>121</v>
      </c>
      <c r="Q2048">
        <f t="shared" si="156"/>
        <v>55.81</v>
      </c>
      <c r="R2048" s="14">
        <f t="shared" si="157"/>
        <v>41387.171805555554</v>
      </c>
      <c r="S2048" s="14">
        <f t="shared" si="158"/>
        <v>41417.171805555554</v>
      </c>
      <c r="T2048">
        <f t="shared" si="159"/>
        <v>2013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8275</v>
      </c>
      <c r="O2049" t="s">
        <v>8305</v>
      </c>
      <c r="P2049">
        <f t="shared" si="155"/>
        <v>103</v>
      </c>
      <c r="Q2049">
        <f t="shared" si="156"/>
        <v>227.85</v>
      </c>
      <c r="R2049" s="14">
        <f t="shared" si="157"/>
        <v>42081.903587962966</v>
      </c>
      <c r="S2049" s="14">
        <f t="shared" si="158"/>
        <v>42111</v>
      </c>
      <c r="T2049">
        <f t="shared" si="159"/>
        <v>2015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8275</v>
      </c>
      <c r="O2050" t="s">
        <v>8305</v>
      </c>
      <c r="P2050">
        <f t="shared" si="155"/>
        <v>148</v>
      </c>
      <c r="Q2050">
        <f t="shared" si="156"/>
        <v>91.83</v>
      </c>
      <c r="R2050" s="14">
        <f t="shared" si="157"/>
        <v>41387.651516203703</v>
      </c>
      <c r="S2050" s="14">
        <f t="shared" si="158"/>
        <v>41417.651516203703</v>
      </c>
      <c r="T2050">
        <f t="shared" si="159"/>
        <v>2013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8275</v>
      </c>
      <c r="O2051" t="s">
        <v>8305</v>
      </c>
      <c r="P2051">
        <f t="shared" ref="P2051:P2114" si="160">ROUND(E2051/D2051*100,0)</f>
        <v>120</v>
      </c>
      <c r="Q2051">
        <f t="shared" ref="Q2051:Q2114" si="161">IFERROR(ROUND(E2051/L2051,2),0)</f>
        <v>80.989999999999995</v>
      </c>
      <c r="R2051" s="14">
        <f t="shared" ref="R2051:R2114" si="162">(((J2051/60)/60)/24)+DATE(1970,1,1)</f>
        <v>41575.527349537035</v>
      </c>
      <c r="S2051" s="14">
        <f t="shared" ref="S2051:S2114" si="163">(((I2051/60)/60)/24)+DATE(1970,1,1)</f>
        <v>41610.957638888889</v>
      </c>
      <c r="T2051">
        <f t="shared" ref="T2051:T2114" si="164">YEAR(R2051)</f>
        <v>2013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8275</v>
      </c>
      <c r="O2052" t="s">
        <v>8305</v>
      </c>
      <c r="P2052">
        <f t="shared" si="160"/>
        <v>473</v>
      </c>
      <c r="Q2052">
        <f t="shared" si="161"/>
        <v>278.39</v>
      </c>
      <c r="R2052" s="14">
        <f t="shared" si="162"/>
        <v>42115.071504629625</v>
      </c>
      <c r="S2052" s="14">
        <f t="shared" si="163"/>
        <v>42155.071504629625</v>
      </c>
      <c r="T2052">
        <f t="shared" si="164"/>
        <v>2015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8275</v>
      </c>
      <c r="O2053" t="s">
        <v>8305</v>
      </c>
      <c r="P2053">
        <f t="shared" si="160"/>
        <v>130</v>
      </c>
      <c r="Q2053">
        <f t="shared" si="161"/>
        <v>43.1</v>
      </c>
      <c r="R2053" s="14">
        <f t="shared" si="162"/>
        <v>41604.022418981483</v>
      </c>
      <c r="S2053" s="14">
        <f t="shared" si="163"/>
        <v>41634.022418981483</v>
      </c>
      <c r="T2053">
        <f t="shared" si="164"/>
        <v>2013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8275</v>
      </c>
      <c r="O2054" t="s">
        <v>8305</v>
      </c>
      <c r="P2054">
        <f t="shared" si="160"/>
        <v>353</v>
      </c>
      <c r="Q2054">
        <f t="shared" si="161"/>
        <v>326.29000000000002</v>
      </c>
      <c r="R2054" s="14">
        <f t="shared" si="162"/>
        <v>42375.08394675926</v>
      </c>
      <c r="S2054" s="14">
        <f t="shared" si="163"/>
        <v>42420.08394675926</v>
      </c>
      <c r="T2054">
        <f t="shared" si="164"/>
        <v>2016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8275</v>
      </c>
      <c r="O2055" t="s">
        <v>8305</v>
      </c>
      <c r="P2055">
        <f t="shared" si="160"/>
        <v>101</v>
      </c>
      <c r="Q2055">
        <f t="shared" si="161"/>
        <v>41.74</v>
      </c>
      <c r="R2055" s="14">
        <f t="shared" si="162"/>
        <v>42303.617488425924</v>
      </c>
      <c r="S2055" s="14">
        <f t="shared" si="163"/>
        <v>42333.659155092595</v>
      </c>
      <c r="T2055">
        <f t="shared" si="164"/>
        <v>2015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8275</v>
      </c>
      <c r="O2056" t="s">
        <v>8305</v>
      </c>
      <c r="P2056">
        <f t="shared" si="160"/>
        <v>114</v>
      </c>
      <c r="Q2056">
        <f t="shared" si="161"/>
        <v>64.02</v>
      </c>
      <c r="R2056" s="14">
        <f t="shared" si="162"/>
        <v>41731.520949074074</v>
      </c>
      <c r="S2056" s="14">
        <f t="shared" si="163"/>
        <v>41761.520949074074</v>
      </c>
      <c r="T2056">
        <f t="shared" si="164"/>
        <v>2014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8275</v>
      </c>
      <c r="O2057" t="s">
        <v>8305</v>
      </c>
      <c r="P2057">
        <f t="shared" si="160"/>
        <v>167</v>
      </c>
      <c r="Q2057">
        <f t="shared" si="161"/>
        <v>99.46</v>
      </c>
      <c r="R2057" s="14">
        <f t="shared" si="162"/>
        <v>41946.674108796295</v>
      </c>
      <c r="S2057" s="14">
        <f t="shared" si="163"/>
        <v>41976.166666666672</v>
      </c>
      <c r="T2057">
        <f t="shared" si="164"/>
        <v>2014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8275</v>
      </c>
      <c r="O2058" t="s">
        <v>8305</v>
      </c>
      <c r="P2058">
        <f t="shared" si="160"/>
        <v>153</v>
      </c>
      <c r="Q2058">
        <f t="shared" si="161"/>
        <v>138.49</v>
      </c>
      <c r="R2058" s="14">
        <f t="shared" si="162"/>
        <v>41351.76090277778</v>
      </c>
      <c r="S2058" s="14">
        <f t="shared" si="163"/>
        <v>41381.76090277778</v>
      </c>
      <c r="T2058">
        <f t="shared" si="164"/>
        <v>2013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8275</v>
      </c>
      <c r="O2059" t="s">
        <v>8305</v>
      </c>
      <c r="P2059">
        <f t="shared" si="160"/>
        <v>202</v>
      </c>
      <c r="Q2059">
        <f t="shared" si="161"/>
        <v>45.55</v>
      </c>
      <c r="R2059" s="14">
        <f t="shared" si="162"/>
        <v>42396.494583333333</v>
      </c>
      <c r="S2059" s="14">
        <f t="shared" si="163"/>
        <v>42426.494583333333</v>
      </c>
      <c r="T2059">
        <f t="shared" si="164"/>
        <v>2016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8275</v>
      </c>
      <c r="O2060" t="s">
        <v>8305</v>
      </c>
      <c r="P2060">
        <f t="shared" si="160"/>
        <v>168</v>
      </c>
      <c r="Q2060">
        <f t="shared" si="161"/>
        <v>10.51</v>
      </c>
      <c r="R2060" s="14">
        <f t="shared" si="162"/>
        <v>42026.370717592596</v>
      </c>
      <c r="S2060" s="14">
        <f t="shared" si="163"/>
        <v>42065.833333333328</v>
      </c>
      <c r="T2060">
        <f t="shared" si="164"/>
        <v>2015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8275</v>
      </c>
      <c r="O2061" t="s">
        <v>8305</v>
      </c>
      <c r="P2061">
        <f t="shared" si="160"/>
        <v>143</v>
      </c>
      <c r="Q2061">
        <f t="shared" si="161"/>
        <v>114.77</v>
      </c>
      <c r="R2061" s="14">
        <f t="shared" si="162"/>
        <v>42361.602476851855</v>
      </c>
      <c r="S2061" s="14">
        <f t="shared" si="163"/>
        <v>42400.915972222225</v>
      </c>
      <c r="T2061">
        <f t="shared" si="164"/>
        <v>2015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8275</v>
      </c>
      <c r="O2062" t="s">
        <v>8305</v>
      </c>
      <c r="P2062">
        <f t="shared" si="160"/>
        <v>196</v>
      </c>
      <c r="Q2062">
        <f t="shared" si="161"/>
        <v>36</v>
      </c>
      <c r="R2062" s="14">
        <f t="shared" si="162"/>
        <v>41783.642939814818</v>
      </c>
      <c r="S2062" s="14">
        <f t="shared" si="163"/>
        <v>41843.642939814818</v>
      </c>
      <c r="T2062">
        <f t="shared" si="164"/>
        <v>2014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8275</v>
      </c>
      <c r="O2063" t="s">
        <v>8305</v>
      </c>
      <c r="P2063">
        <f t="shared" si="160"/>
        <v>108</v>
      </c>
      <c r="Q2063">
        <f t="shared" si="161"/>
        <v>154.16999999999999</v>
      </c>
      <c r="R2063" s="14">
        <f t="shared" si="162"/>
        <v>42705.764513888891</v>
      </c>
      <c r="S2063" s="14">
        <f t="shared" si="163"/>
        <v>42735.764513888891</v>
      </c>
      <c r="T2063">
        <f t="shared" si="164"/>
        <v>2016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8275</v>
      </c>
      <c r="O2064" t="s">
        <v>8305</v>
      </c>
      <c r="P2064">
        <f t="shared" si="160"/>
        <v>115</v>
      </c>
      <c r="Q2064">
        <f t="shared" si="161"/>
        <v>566.39</v>
      </c>
      <c r="R2064" s="14">
        <f t="shared" si="162"/>
        <v>42423.3830787037</v>
      </c>
      <c r="S2064" s="14">
        <f t="shared" si="163"/>
        <v>42453.341412037036</v>
      </c>
      <c r="T2064">
        <f t="shared" si="164"/>
        <v>2016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8275</v>
      </c>
      <c r="O2065" t="s">
        <v>8305</v>
      </c>
      <c r="P2065">
        <f t="shared" si="160"/>
        <v>148</v>
      </c>
      <c r="Q2065">
        <f t="shared" si="161"/>
        <v>120.86</v>
      </c>
      <c r="R2065" s="14">
        <f t="shared" si="162"/>
        <v>42472.73265046296</v>
      </c>
      <c r="S2065" s="14">
        <f t="shared" si="163"/>
        <v>42505.73265046296</v>
      </c>
      <c r="T2065">
        <f t="shared" si="164"/>
        <v>2016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8275</v>
      </c>
      <c r="O2066" t="s">
        <v>8305</v>
      </c>
      <c r="P2066">
        <f t="shared" si="160"/>
        <v>191</v>
      </c>
      <c r="Q2066">
        <f t="shared" si="161"/>
        <v>86.16</v>
      </c>
      <c r="R2066" s="14">
        <f t="shared" si="162"/>
        <v>41389.364849537036</v>
      </c>
      <c r="S2066" s="14">
        <f t="shared" si="163"/>
        <v>41425.5</v>
      </c>
      <c r="T2066">
        <f t="shared" si="164"/>
        <v>2013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8275</v>
      </c>
      <c r="O2067" t="s">
        <v>8305</v>
      </c>
      <c r="P2067">
        <f t="shared" si="160"/>
        <v>199</v>
      </c>
      <c r="Q2067">
        <f t="shared" si="161"/>
        <v>51.21</v>
      </c>
      <c r="R2067" s="14">
        <f t="shared" si="162"/>
        <v>41603.333668981482</v>
      </c>
      <c r="S2067" s="14">
        <f t="shared" si="163"/>
        <v>41633.333668981482</v>
      </c>
      <c r="T2067">
        <f t="shared" si="164"/>
        <v>2013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8275</v>
      </c>
      <c r="O2068" t="s">
        <v>8305</v>
      </c>
      <c r="P2068">
        <f t="shared" si="160"/>
        <v>219</v>
      </c>
      <c r="Q2068">
        <f t="shared" si="161"/>
        <v>67.260000000000005</v>
      </c>
      <c r="R2068" s="14">
        <f t="shared" si="162"/>
        <v>41844.771793981483</v>
      </c>
      <c r="S2068" s="14">
        <f t="shared" si="163"/>
        <v>41874.771793981483</v>
      </c>
      <c r="T2068">
        <f t="shared" si="164"/>
        <v>2014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8275</v>
      </c>
      <c r="O2069" t="s">
        <v>8305</v>
      </c>
      <c r="P2069">
        <f t="shared" si="160"/>
        <v>127</v>
      </c>
      <c r="Q2069">
        <f t="shared" si="161"/>
        <v>62.8</v>
      </c>
      <c r="R2069" s="14">
        <f t="shared" si="162"/>
        <v>42115.853888888887</v>
      </c>
      <c r="S2069" s="14">
        <f t="shared" si="163"/>
        <v>42148.853888888887</v>
      </c>
      <c r="T2069">
        <f t="shared" si="164"/>
        <v>2015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8275</v>
      </c>
      <c r="O2070" t="s">
        <v>8305</v>
      </c>
      <c r="P2070">
        <f t="shared" si="160"/>
        <v>105</v>
      </c>
      <c r="Q2070">
        <f t="shared" si="161"/>
        <v>346.13</v>
      </c>
      <c r="R2070" s="14">
        <f t="shared" si="162"/>
        <v>42633.841608796298</v>
      </c>
      <c r="S2070" s="14">
        <f t="shared" si="163"/>
        <v>42663.841608796298</v>
      </c>
      <c r="T2070">
        <f t="shared" si="164"/>
        <v>2016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8275</v>
      </c>
      <c r="O2071" t="s">
        <v>8305</v>
      </c>
      <c r="P2071">
        <f t="shared" si="160"/>
        <v>128</v>
      </c>
      <c r="Q2071">
        <f t="shared" si="161"/>
        <v>244.12</v>
      </c>
      <c r="R2071" s="14">
        <f t="shared" si="162"/>
        <v>42340.972118055557</v>
      </c>
      <c r="S2071" s="14">
        <f t="shared" si="163"/>
        <v>42371.972118055557</v>
      </c>
      <c r="T2071">
        <f t="shared" si="164"/>
        <v>2015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8275</v>
      </c>
      <c r="O2072" t="s">
        <v>8305</v>
      </c>
      <c r="P2072">
        <f t="shared" si="160"/>
        <v>317</v>
      </c>
      <c r="Q2072">
        <f t="shared" si="161"/>
        <v>259.25</v>
      </c>
      <c r="R2072" s="14">
        <f t="shared" si="162"/>
        <v>42519.6565162037</v>
      </c>
      <c r="S2072" s="14">
        <f t="shared" si="163"/>
        <v>42549.6565162037</v>
      </c>
      <c r="T2072">
        <f t="shared" si="164"/>
        <v>2016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8275</v>
      </c>
      <c r="O2073" t="s">
        <v>8305</v>
      </c>
      <c r="P2073">
        <f t="shared" si="160"/>
        <v>281</v>
      </c>
      <c r="Q2073">
        <f t="shared" si="161"/>
        <v>201.96</v>
      </c>
      <c r="R2073" s="14">
        <f t="shared" si="162"/>
        <v>42600.278749999998</v>
      </c>
      <c r="S2073" s="14">
        <f t="shared" si="163"/>
        <v>42645.278749999998</v>
      </c>
      <c r="T2073">
        <f t="shared" si="164"/>
        <v>2016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8275</v>
      </c>
      <c r="O2074" t="s">
        <v>8305</v>
      </c>
      <c r="P2074">
        <f t="shared" si="160"/>
        <v>111</v>
      </c>
      <c r="Q2074">
        <f t="shared" si="161"/>
        <v>226.21</v>
      </c>
      <c r="R2074" s="14">
        <f t="shared" si="162"/>
        <v>42467.581388888888</v>
      </c>
      <c r="S2074" s="14">
        <f t="shared" si="163"/>
        <v>42497.581388888888</v>
      </c>
      <c r="T2074">
        <f t="shared" si="164"/>
        <v>2016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8275</v>
      </c>
      <c r="O2075" t="s">
        <v>8305</v>
      </c>
      <c r="P2075">
        <f t="shared" si="160"/>
        <v>153</v>
      </c>
      <c r="Q2075">
        <f t="shared" si="161"/>
        <v>324.69</v>
      </c>
      <c r="R2075" s="14">
        <f t="shared" si="162"/>
        <v>42087.668032407411</v>
      </c>
      <c r="S2075" s="14">
        <f t="shared" si="163"/>
        <v>42132.668032407411</v>
      </c>
      <c r="T2075">
        <f t="shared" si="164"/>
        <v>2015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8275</v>
      </c>
      <c r="O2076" t="s">
        <v>8305</v>
      </c>
      <c r="P2076">
        <f t="shared" si="160"/>
        <v>103</v>
      </c>
      <c r="Q2076">
        <f t="shared" si="161"/>
        <v>205</v>
      </c>
      <c r="R2076" s="14">
        <f t="shared" si="162"/>
        <v>42466.826180555552</v>
      </c>
      <c r="S2076" s="14">
        <f t="shared" si="163"/>
        <v>42496.826180555552</v>
      </c>
      <c r="T2076">
        <f t="shared" si="164"/>
        <v>2016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8275</v>
      </c>
      <c r="O2077" t="s">
        <v>8305</v>
      </c>
      <c r="P2077">
        <f t="shared" si="160"/>
        <v>1678</v>
      </c>
      <c r="Q2077">
        <f t="shared" si="161"/>
        <v>20.47</v>
      </c>
      <c r="R2077" s="14">
        <f t="shared" si="162"/>
        <v>41450.681574074071</v>
      </c>
      <c r="S2077" s="14">
        <f t="shared" si="163"/>
        <v>41480.681574074071</v>
      </c>
      <c r="T2077">
        <f t="shared" si="164"/>
        <v>2013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8275</v>
      </c>
      <c r="O2078" t="s">
        <v>8305</v>
      </c>
      <c r="P2078">
        <f t="shared" si="160"/>
        <v>543</v>
      </c>
      <c r="Q2078">
        <f t="shared" si="161"/>
        <v>116.35</v>
      </c>
      <c r="R2078" s="14">
        <f t="shared" si="162"/>
        <v>41803.880659722221</v>
      </c>
      <c r="S2078" s="14">
        <f t="shared" si="163"/>
        <v>41843.880659722221</v>
      </c>
      <c r="T2078">
        <f t="shared" si="164"/>
        <v>2014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8275</v>
      </c>
      <c r="O2079" t="s">
        <v>8305</v>
      </c>
      <c r="P2079">
        <f t="shared" si="160"/>
        <v>116</v>
      </c>
      <c r="Q2079">
        <f t="shared" si="161"/>
        <v>307.2</v>
      </c>
      <c r="R2079" s="14">
        <f t="shared" si="162"/>
        <v>42103.042546296296</v>
      </c>
      <c r="S2079" s="14">
        <f t="shared" si="163"/>
        <v>42160.875</v>
      </c>
      <c r="T2079">
        <f t="shared" si="164"/>
        <v>2015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8275</v>
      </c>
      <c r="O2080" t="s">
        <v>8305</v>
      </c>
      <c r="P2080">
        <f t="shared" si="160"/>
        <v>131</v>
      </c>
      <c r="Q2080">
        <f t="shared" si="161"/>
        <v>546.69000000000005</v>
      </c>
      <c r="R2080" s="14">
        <f t="shared" si="162"/>
        <v>42692.771493055552</v>
      </c>
      <c r="S2080" s="14">
        <f t="shared" si="163"/>
        <v>42722.771493055552</v>
      </c>
      <c r="T2080">
        <f t="shared" si="164"/>
        <v>2016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8275</v>
      </c>
      <c r="O2081" t="s">
        <v>8305</v>
      </c>
      <c r="P2081">
        <f t="shared" si="160"/>
        <v>288</v>
      </c>
      <c r="Q2081">
        <f t="shared" si="161"/>
        <v>47.47</v>
      </c>
      <c r="R2081" s="14">
        <f t="shared" si="162"/>
        <v>42150.71056712963</v>
      </c>
      <c r="S2081" s="14">
        <f t="shared" si="163"/>
        <v>42180.791666666672</v>
      </c>
      <c r="T2081">
        <f t="shared" si="164"/>
        <v>2015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8275</v>
      </c>
      <c r="O2082" t="s">
        <v>8305</v>
      </c>
      <c r="P2082">
        <f t="shared" si="160"/>
        <v>508</v>
      </c>
      <c r="Q2082">
        <f t="shared" si="161"/>
        <v>101.56</v>
      </c>
      <c r="R2082" s="14">
        <f t="shared" si="162"/>
        <v>42289.957175925927</v>
      </c>
      <c r="S2082" s="14">
        <f t="shared" si="163"/>
        <v>42319.998842592591</v>
      </c>
      <c r="T2082">
        <f t="shared" si="164"/>
        <v>2015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8281</v>
      </c>
      <c r="O2083" t="s">
        <v>8285</v>
      </c>
      <c r="P2083">
        <f t="shared" si="160"/>
        <v>115</v>
      </c>
      <c r="Q2083">
        <f t="shared" si="161"/>
        <v>72.91</v>
      </c>
      <c r="R2083" s="14">
        <f t="shared" si="162"/>
        <v>41004.156886574077</v>
      </c>
      <c r="S2083" s="14">
        <f t="shared" si="163"/>
        <v>41045.207638888889</v>
      </c>
      <c r="T2083">
        <f t="shared" si="164"/>
        <v>2012</v>
      </c>
    </row>
    <row r="2084" spans="1:20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8281</v>
      </c>
      <c r="O2084" t="s">
        <v>8285</v>
      </c>
      <c r="P2084">
        <f t="shared" si="160"/>
        <v>111</v>
      </c>
      <c r="Q2084">
        <f t="shared" si="161"/>
        <v>43.71</v>
      </c>
      <c r="R2084" s="14">
        <f t="shared" si="162"/>
        <v>40811.120324074072</v>
      </c>
      <c r="S2084" s="14">
        <f t="shared" si="163"/>
        <v>40871.161990740737</v>
      </c>
      <c r="T2084">
        <f t="shared" si="164"/>
        <v>2011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8281</v>
      </c>
      <c r="O2085" t="s">
        <v>8285</v>
      </c>
      <c r="P2085">
        <f t="shared" si="160"/>
        <v>113</v>
      </c>
      <c r="Q2085">
        <f t="shared" si="161"/>
        <v>34</v>
      </c>
      <c r="R2085" s="14">
        <f t="shared" si="162"/>
        <v>41034.72216435185</v>
      </c>
      <c r="S2085" s="14">
        <f t="shared" si="163"/>
        <v>41064.72216435185</v>
      </c>
      <c r="T2085">
        <f t="shared" si="164"/>
        <v>2012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8281</v>
      </c>
      <c r="O2086" t="s">
        <v>8285</v>
      </c>
      <c r="P2086">
        <f t="shared" si="160"/>
        <v>108</v>
      </c>
      <c r="Q2086">
        <f t="shared" si="161"/>
        <v>70.650000000000006</v>
      </c>
      <c r="R2086" s="14">
        <f t="shared" si="162"/>
        <v>41731.833124999997</v>
      </c>
      <c r="S2086" s="14">
        <f t="shared" si="163"/>
        <v>41763.290972222225</v>
      </c>
      <c r="T2086">
        <f t="shared" si="164"/>
        <v>2014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8281</v>
      </c>
      <c r="O2087" t="s">
        <v>8285</v>
      </c>
      <c r="P2087">
        <f t="shared" si="160"/>
        <v>124</v>
      </c>
      <c r="Q2087">
        <f t="shared" si="161"/>
        <v>89.3</v>
      </c>
      <c r="R2087" s="14">
        <f t="shared" si="162"/>
        <v>41075.835497685184</v>
      </c>
      <c r="S2087" s="14">
        <f t="shared" si="163"/>
        <v>41105.835497685184</v>
      </c>
      <c r="T2087">
        <f t="shared" si="164"/>
        <v>2012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8281</v>
      </c>
      <c r="O2088" t="s">
        <v>8285</v>
      </c>
      <c r="P2088">
        <f t="shared" si="160"/>
        <v>101</v>
      </c>
      <c r="Q2088">
        <f t="shared" si="161"/>
        <v>115.09</v>
      </c>
      <c r="R2088" s="14">
        <f t="shared" si="162"/>
        <v>40860.67050925926</v>
      </c>
      <c r="S2088" s="14">
        <f t="shared" si="163"/>
        <v>40891.207638888889</v>
      </c>
      <c r="T2088">
        <f t="shared" si="164"/>
        <v>2011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8281</v>
      </c>
      <c r="O2089" t="s">
        <v>8285</v>
      </c>
      <c r="P2089">
        <f t="shared" si="160"/>
        <v>104</v>
      </c>
      <c r="Q2089">
        <f t="shared" si="161"/>
        <v>62.12</v>
      </c>
      <c r="R2089" s="14">
        <f t="shared" si="162"/>
        <v>40764.204375000001</v>
      </c>
      <c r="S2089" s="14">
        <f t="shared" si="163"/>
        <v>40794.204375000001</v>
      </c>
      <c r="T2089">
        <f t="shared" si="164"/>
        <v>2011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8281</v>
      </c>
      <c r="O2090" t="s">
        <v>8285</v>
      </c>
      <c r="P2090">
        <f t="shared" si="160"/>
        <v>116</v>
      </c>
      <c r="Q2090">
        <f t="shared" si="161"/>
        <v>46.2</v>
      </c>
      <c r="R2090" s="14">
        <f t="shared" si="162"/>
        <v>40395.714722222219</v>
      </c>
      <c r="S2090" s="14">
        <f t="shared" si="163"/>
        <v>40432.165972222225</v>
      </c>
      <c r="T2090">
        <f t="shared" si="164"/>
        <v>2010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8281</v>
      </c>
      <c r="O2091" t="s">
        <v>8285</v>
      </c>
      <c r="P2091">
        <f t="shared" si="160"/>
        <v>120</v>
      </c>
      <c r="Q2091">
        <f t="shared" si="161"/>
        <v>48.55</v>
      </c>
      <c r="R2091" s="14">
        <f t="shared" si="162"/>
        <v>41453.076319444444</v>
      </c>
      <c r="S2091" s="14">
        <f t="shared" si="163"/>
        <v>41488.076319444444</v>
      </c>
      <c r="T2091">
        <f t="shared" si="164"/>
        <v>2013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8281</v>
      </c>
      <c r="O2092" t="s">
        <v>8285</v>
      </c>
      <c r="P2092">
        <f t="shared" si="160"/>
        <v>115</v>
      </c>
      <c r="Q2092">
        <f t="shared" si="161"/>
        <v>57.52</v>
      </c>
      <c r="R2092" s="14">
        <f t="shared" si="162"/>
        <v>41299.381423611114</v>
      </c>
      <c r="S2092" s="14">
        <f t="shared" si="163"/>
        <v>41329.381423611114</v>
      </c>
      <c r="T2092">
        <f t="shared" si="164"/>
        <v>2013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8281</v>
      </c>
      <c r="O2093" t="s">
        <v>8285</v>
      </c>
      <c r="P2093">
        <f t="shared" si="160"/>
        <v>120</v>
      </c>
      <c r="Q2093">
        <f t="shared" si="161"/>
        <v>88.15</v>
      </c>
      <c r="R2093" s="14">
        <f t="shared" si="162"/>
        <v>40555.322662037033</v>
      </c>
      <c r="S2093" s="14">
        <f t="shared" si="163"/>
        <v>40603.833333333336</v>
      </c>
      <c r="T2093">
        <f t="shared" si="164"/>
        <v>2011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8281</v>
      </c>
      <c r="O2094" t="s">
        <v>8285</v>
      </c>
      <c r="P2094">
        <f t="shared" si="160"/>
        <v>101</v>
      </c>
      <c r="Q2094">
        <f t="shared" si="161"/>
        <v>110.49</v>
      </c>
      <c r="R2094" s="14">
        <f t="shared" si="162"/>
        <v>40763.707546296297</v>
      </c>
      <c r="S2094" s="14">
        <f t="shared" si="163"/>
        <v>40823.707546296297</v>
      </c>
      <c r="T2094">
        <f t="shared" si="164"/>
        <v>2011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8281</v>
      </c>
      <c r="O2095" t="s">
        <v>8285</v>
      </c>
      <c r="P2095">
        <f t="shared" si="160"/>
        <v>102</v>
      </c>
      <c r="Q2095">
        <f t="shared" si="161"/>
        <v>66.83</v>
      </c>
      <c r="R2095" s="14">
        <f t="shared" si="162"/>
        <v>41205.854537037041</v>
      </c>
      <c r="S2095" s="14">
        <f t="shared" si="163"/>
        <v>41265.896203703705</v>
      </c>
      <c r="T2095">
        <f t="shared" si="164"/>
        <v>2012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8281</v>
      </c>
      <c r="O2096" t="s">
        <v>8285</v>
      </c>
      <c r="P2096">
        <f t="shared" si="160"/>
        <v>121</v>
      </c>
      <c r="Q2096">
        <f t="shared" si="161"/>
        <v>58.6</v>
      </c>
      <c r="R2096" s="14">
        <f t="shared" si="162"/>
        <v>40939.02002314815</v>
      </c>
      <c r="S2096" s="14">
        <f t="shared" si="163"/>
        <v>40973.125</v>
      </c>
      <c r="T2096">
        <f t="shared" si="164"/>
        <v>2012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8281</v>
      </c>
      <c r="O2097" t="s">
        <v>8285</v>
      </c>
      <c r="P2097">
        <f t="shared" si="160"/>
        <v>100</v>
      </c>
      <c r="Q2097">
        <f t="shared" si="161"/>
        <v>113.64</v>
      </c>
      <c r="R2097" s="14">
        <f t="shared" si="162"/>
        <v>40758.733483796292</v>
      </c>
      <c r="S2097" s="14">
        <f t="shared" si="163"/>
        <v>40818.733483796292</v>
      </c>
      <c r="T2097">
        <f t="shared" si="164"/>
        <v>2011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8281</v>
      </c>
      <c r="O2098" t="s">
        <v>8285</v>
      </c>
      <c r="P2098">
        <f t="shared" si="160"/>
        <v>102</v>
      </c>
      <c r="Q2098">
        <f t="shared" si="161"/>
        <v>43.57</v>
      </c>
      <c r="R2098" s="14">
        <f t="shared" si="162"/>
        <v>41192.758506944447</v>
      </c>
      <c r="S2098" s="14">
        <f t="shared" si="163"/>
        <v>41208.165972222225</v>
      </c>
      <c r="T2098">
        <f t="shared" si="164"/>
        <v>2012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8281</v>
      </c>
      <c r="O2099" t="s">
        <v>8285</v>
      </c>
      <c r="P2099">
        <f t="shared" si="160"/>
        <v>100</v>
      </c>
      <c r="Q2099">
        <f t="shared" si="161"/>
        <v>78.95</v>
      </c>
      <c r="R2099" s="14">
        <f t="shared" si="162"/>
        <v>40818.58489583333</v>
      </c>
      <c r="S2099" s="14">
        <f t="shared" si="163"/>
        <v>40878.626562500001</v>
      </c>
      <c r="T2099">
        <f t="shared" si="164"/>
        <v>2011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8281</v>
      </c>
      <c r="O2100" t="s">
        <v>8285</v>
      </c>
      <c r="P2100">
        <f t="shared" si="160"/>
        <v>100</v>
      </c>
      <c r="Q2100">
        <f t="shared" si="161"/>
        <v>188.13</v>
      </c>
      <c r="R2100" s="14">
        <f t="shared" si="162"/>
        <v>40946.11383101852</v>
      </c>
      <c r="S2100" s="14">
        <f t="shared" si="163"/>
        <v>40976.11383101852</v>
      </c>
      <c r="T2100">
        <f t="shared" si="164"/>
        <v>2012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8281</v>
      </c>
      <c r="O2101" t="s">
        <v>8285</v>
      </c>
      <c r="P2101">
        <f t="shared" si="160"/>
        <v>132</v>
      </c>
      <c r="Q2101">
        <f t="shared" si="161"/>
        <v>63.03</v>
      </c>
      <c r="R2101" s="14">
        <f t="shared" si="162"/>
        <v>42173.746342592596</v>
      </c>
      <c r="S2101" s="14">
        <f t="shared" si="163"/>
        <v>42187.152777777781</v>
      </c>
      <c r="T2101">
        <f t="shared" si="164"/>
        <v>2015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8281</v>
      </c>
      <c r="O2102" t="s">
        <v>8285</v>
      </c>
      <c r="P2102">
        <f t="shared" si="160"/>
        <v>137</v>
      </c>
      <c r="Q2102">
        <f t="shared" si="161"/>
        <v>30.37</v>
      </c>
      <c r="R2102" s="14">
        <f t="shared" si="162"/>
        <v>41074.834965277776</v>
      </c>
      <c r="S2102" s="14">
        <f t="shared" si="163"/>
        <v>41090.165972222225</v>
      </c>
      <c r="T2102">
        <f t="shared" si="164"/>
        <v>2012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8281</v>
      </c>
      <c r="O2103" t="s">
        <v>8285</v>
      </c>
      <c r="P2103">
        <f t="shared" si="160"/>
        <v>113</v>
      </c>
      <c r="Q2103">
        <f t="shared" si="161"/>
        <v>51.48</v>
      </c>
      <c r="R2103" s="14">
        <f t="shared" si="162"/>
        <v>40892.149467592593</v>
      </c>
      <c r="S2103" s="14">
        <f t="shared" si="163"/>
        <v>40952.149467592593</v>
      </c>
      <c r="T2103">
        <f t="shared" si="164"/>
        <v>2011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8281</v>
      </c>
      <c r="O2104" t="s">
        <v>8285</v>
      </c>
      <c r="P2104">
        <f t="shared" si="160"/>
        <v>136</v>
      </c>
      <c r="Q2104">
        <f t="shared" si="161"/>
        <v>35.79</v>
      </c>
      <c r="R2104" s="14">
        <f t="shared" si="162"/>
        <v>40638.868611111109</v>
      </c>
      <c r="S2104" s="14">
        <f t="shared" si="163"/>
        <v>40668.868611111109</v>
      </c>
      <c r="T2104">
        <f t="shared" si="164"/>
        <v>2011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8281</v>
      </c>
      <c r="O2105" t="s">
        <v>8285</v>
      </c>
      <c r="P2105">
        <f t="shared" si="160"/>
        <v>146</v>
      </c>
      <c r="Q2105">
        <f t="shared" si="161"/>
        <v>98.82</v>
      </c>
      <c r="R2105" s="14">
        <f t="shared" si="162"/>
        <v>41192.754942129628</v>
      </c>
      <c r="S2105" s="14">
        <f t="shared" si="163"/>
        <v>41222.7966087963</v>
      </c>
      <c r="T2105">
        <f t="shared" si="164"/>
        <v>2012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8281</v>
      </c>
      <c r="O2106" t="s">
        <v>8285</v>
      </c>
      <c r="P2106">
        <f t="shared" si="160"/>
        <v>130</v>
      </c>
      <c r="Q2106">
        <f t="shared" si="161"/>
        <v>28</v>
      </c>
      <c r="R2106" s="14">
        <f t="shared" si="162"/>
        <v>41394.074467592596</v>
      </c>
      <c r="S2106" s="14">
        <f t="shared" si="163"/>
        <v>41425</v>
      </c>
      <c r="T2106">
        <f t="shared" si="164"/>
        <v>2013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8281</v>
      </c>
      <c r="O2107" t="s">
        <v>8285</v>
      </c>
      <c r="P2107">
        <f t="shared" si="160"/>
        <v>254</v>
      </c>
      <c r="Q2107">
        <f t="shared" si="161"/>
        <v>51.31</v>
      </c>
      <c r="R2107" s="14">
        <f t="shared" si="162"/>
        <v>41951.788807870369</v>
      </c>
      <c r="S2107" s="14">
        <f t="shared" si="163"/>
        <v>41964.166666666672</v>
      </c>
      <c r="T2107">
        <f t="shared" si="164"/>
        <v>2014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8281</v>
      </c>
      <c r="O2108" t="s">
        <v>8285</v>
      </c>
      <c r="P2108">
        <f t="shared" si="160"/>
        <v>107</v>
      </c>
      <c r="Q2108">
        <f t="shared" si="161"/>
        <v>53.52</v>
      </c>
      <c r="R2108" s="14">
        <f t="shared" si="162"/>
        <v>41270.21497685185</v>
      </c>
      <c r="S2108" s="14">
        <f t="shared" si="163"/>
        <v>41300.21497685185</v>
      </c>
      <c r="T2108">
        <f t="shared" si="164"/>
        <v>2012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8281</v>
      </c>
      <c r="O2109" t="s">
        <v>8285</v>
      </c>
      <c r="P2109">
        <f t="shared" si="160"/>
        <v>108</v>
      </c>
      <c r="Q2109">
        <f t="shared" si="161"/>
        <v>37.15</v>
      </c>
      <c r="R2109" s="14">
        <f t="shared" si="162"/>
        <v>41934.71056712963</v>
      </c>
      <c r="S2109" s="14">
        <f t="shared" si="163"/>
        <v>41955.752233796295</v>
      </c>
      <c r="T2109">
        <f t="shared" si="164"/>
        <v>2014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8281</v>
      </c>
      <c r="O2110" t="s">
        <v>8285</v>
      </c>
      <c r="P2110">
        <f t="shared" si="160"/>
        <v>107</v>
      </c>
      <c r="Q2110">
        <f t="shared" si="161"/>
        <v>89.9</v>
      </c>
      <c r="R2110" s="14">
        <f t="shared" si="162"/>
        <v>41135.175694444442</v>
      </c>
      <c r="S2110" s="14">
        <f t="shared" si="163"/>
        <v>41162.163194444445</v>
      </c>
      <c r="T2110">
        <f t="shared" si="164"/>
        <v>2012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8281</v>
      </c>
      <c r="O2111" t="s">
        <v>8285</v>
      </c>
      <c r="P2111">
        <f t="shared" si="160"/>
        <v>107</v>
      </c>
      <c r="Q2111">
        <f t="shared" si="161"/>
        <v>106.53</v>
      </c>
      <c r="R2111" s="14">
        <f t="shared" si="162"/>
        <v>42160.708530092597</v>
      </c>
      <c r="S2111" s="14">
        <f t="shared" si="163"/>
        <v>42190.708530092597</v>
      </c>
      <c r="T2111">
        <f t="shared" si="164"/>
        <v>2015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8281</v>
      </c>
      <c r="O2112" t="s">
        <v>8285</v>
      </c>
      <c r="P2112">
        <f t="shared" si="160"/>
        <v>100</v>
      </c>
      <c r="Q2112">
        <f t="shared" si="161"/>
        <v>52.82</v>
      </c>
      <c r="R2112" s="14">
        <f t="shared" si="162"/>
        <v>41759.670937499999</v>
      </c>
      <c r="S2112" s="14">
        <f t="shared" si="163"/>
        <v>41787.207638888889</v>
      </c>
      <c r="T2112">
        <f t="shared" si="164"/>
        <v>2014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8281</v>
      </c>
      <c r="O2113" t="s">
        <v>8285</v>
      </c>
      <c r="P2113">
        <f t="shared" si="160"/>
        <v>107</v>
      </c>
      <c r="Q2113">
        <f t="shared" si="161"/>
        <v>54.62</v>
      </c>
      <c r="R2113" s="14">
        <f t="shared" si="162"/>
        <v>40703.197048611109</v>
      </c>
      <c r="S2113" s="14">
        <f t="shared" si="163"/>
        <v>40770.041666666664</v>
      </c>
      <c r="T2113">
        <f t="shared" si="164"/>
        <v>2011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8281</v>
      </c>
      <c r="O2114" t="s">
        <v>8285</v>
      </c>
      <c r="P2114">
        <f t="shared" si="160"/>
        <v>100</v>
      </c>
      <c r="Q2114">
        <f t="shared" si="161"/>
        <v>27.27</v>
      </c>
      <c r="R2114" s="14">
        <f t="shared" si="162"/>
        <v>41365.928159722222</v>
      </c>
      <c r="S2114" s="14">
        <f t="shared" si="163"/>
        <v>41379.928159722222</v>
      </c>
      <c r="T2114">
        <f t="shared" si="164"/>
        <v>2013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8281</v>
      </c>
      <c r="O2115" t="s">
        <v>8285</v>
      </c>
      <c r="P2115">
        <f t="shared" ref="P2115:P2178" si="165">ROUND(E2115/D2115*100,0)</f>
        <v>105</v>
      </c>
      <c r="Q2115">
        <f t="shared" ref="Q2115:Q2178" si="166">IFERROR(ROUND(E2115/L2115,2),0)</f>
        <v>68.599999999999994</v>
      </c>
      <c r="R2115" s="14">
        <f t="shared" ref="R2115:R2178" si="167">(((J2115/60)/60)/24)+DATE(1970,1,1)</f>
        <v>41870.86546296296</v>
      </c>
      <c r="S2115" s="14">
        <f t="shared" ref="S2115:S2178" si="168">(((I2115/60)/60)/24)+DATE(1970,1,1)</f>
        <v>41905.86546296296</v>
      </c>
      <c r="T2115">
        <f t="shared" ref="T2115:T2178" si="169">YEAR(R2115)</f>
        <v>2014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8281</v>
      </c>
      <c r="O2116" t="s">
        <v>8285</v>
      </c>
      <c r="P2116">
        <f t="shared" si="165"/>
        <v>105</v>
      </c>
      <c r="Q2116">
        <f t="shared" si="166"/>
        <v>35.61</v>
      </c>
      <c r="R2116" s="14">
        <f t="shared" si="167"/>
        <v>40458.815625000003</v>
      </c>
      <c r="S2116" s="14">
        <f t="shared" si="168"/>
        <v>40521.207638888889</v>
      </c>
      <c r="T2116">
        <f t="shared" si="169"/>
        <v>2010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8281</v>
      </c>
      <c r="O2117" t="s">
        <v>8285</v>
      </c>
      <c r="P2117">
        <f t="shared" si="165"/>
        <v>226</v>
      </c>
      <c r="Q2117">
        <f t="shared" si="166"/>
        <v>94.03</v>
      </c>
      <c r="R2117" s="14">
        <f t="shared" si="167"/>
        <v>40564.081030092595</v>
      </c>
      <c r="S2117" s="14">
        <f t="shared" si="168"/>
        <v>40594.081030092595</v>
      </c>
      <c r="T2117">
        <f t="shared" si="169"/>
        <v>2011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8281</v>
      </c>
      <c r="O2118" t="s">
        <v>8285</v>
      </c>
      <c r="P2118">
        <f t="shared" si="165"/>
        <v>101</v>
      </c>
      <c r="Q2118">
        <f t="shared" si="166"/>
        <v>526.46</v>
      </c>
      <c r="R2118" s="14">
        <f t="shared" si="167"/>
        <v>41136.777812500004</v>
      </c>
      <c r="S2118" s="14">
        <f t="shared" si="168"/>
        <v>41184.777812500004</v>
      </c>
      <c r="T2118">
        <f t="shared" si="169"/>
        <v>2012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8281</v>
      </c>
      <c r="O2119" t="s">
        <v>8285</v>
      </c>
      <c r="P2119">
        <f t="shared" si="165"/>
        <v>148</v>
      </c>
      <c r="Q2119">
        <f t="shared" si="166"/>
        <v>50.66</v>
      </c>
      <c r="R2119" s="14">
        <f t="shared" si="167"/>
        <v>42290.059594907405</v>
      </c>
      <c r="S2119" s="14">
        <f t="shared" si="168"/>
        <v>42304.207638888889</v>
      </c>
      <c r="T2119">
        <f t="shared" si="169"/>
        <v>2015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8281</v>
      </c>
      <c r="O2120" t="s">
        <v>8285</v>
      </c>
      <c r="P2120">
        <f t="shared" si="165"/>
        <v>135</v>
      </c>
      <c r="Q2120">
        <f t="shared" si="166"/>
        <v>79.180000000000007</v>
      </c>
      <c r="R2120" s="14">
        <f t="shared" si="167"/>
        <v>40718.839537037034</v>
      </c>
      <c r="S2120" s="14">
        <f t="shared" si="168"/>
        <v>40748.839537037034</v>
      </c>
      <c r="T2120">
        <f t="shared" si="169"/>
        <v>2011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8281</v>
      </c>
      <c r="O2121" t="s">
        <v>8285</v>
      </c>
      <c r="P2121">
        <f t="shared" si="165"/>
        <v>101</v>
      </c>
      <c r="Q2121">
        <f t="shared" si="166"/>
        <v>91.59</v>
      </c>
      <c r="R2121" s="14">
        <f t="shared" si="167"/>
        <v>41107.130150462966</v>
      </c>
      <c r="S2121" s="14">
        <f t="shared" si="168"/>
        <v>41137.130150462966</v>
      </c>
      <c r="T2121">
        <f t="shared" si="169"/>
        <v>2012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8281</v>
      </c>
      <c r="O2122" t="s">
        <v>8285</v>
      </c>
      <c r="P2122">
        <f t="shared" si="165"/>
        <v>101</v>
      </c>
      <c r="Q2122">
        <f t="shared" si="166"/>
        <v>116.96</v>
      </c>
      <c r="R2122" s="14">
        <f t="shared" si="167"/>
        <v>41591.964537037034</v>
      </c>
      <c r="S2122" s="14">
        <f t="shared" si="168"/>
        <v>41640.964537037034</v>
      </c>
      <c r="T2122">
        <f t="shared" si="169"/>
        <v>2013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8289</v>
      </c>
      <c r="O2123" t="s">
        <v>8290</v>
      </c>
      <c r="P2123">
        <f t="shared" si="165"/>
        <v>1</v>
      </c>
      <c r="Q2123">
        <f t="shared" si="166"/>
        <v>28.4</v>
      </c>
      <c r="R2123" s="14">
        <f t="shared" si="167"/>
        <v>42716.7424537037</v>
      </c>
      <c r="S2123" s="14">
        <f t="shared" si="168"/>
        <v>42746.7424537037</v>
      </c>
      <c r="T2123">
        <f t="shared" si="169"/>
        <v>2016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8289</v>
      </c>
      <c r="O2124" t="s">
        <v>8290</v>
      </c>
      <c r="P2124">
        <f t="shared" si="165"/>
        <v>0</v>
      </c>
      <c r="Q2124">
        <f t="shared" si="166"/>
        <v>103.33</v>
      </c>
      <c r="R2124" s="14">
        <f t="shared" si="167"/>
        <v>42712.300567129627</v>
      </c>
      <c r="S2124" s="14">
        <f t="shared" si="168"/>
        <v>42742.300567129627</v>
      </c>
      <c r="T2124">
        <f t="shared" si="169"/>
        <v>2016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8289</v>
      </c>
      <c r="O2125" t="s">
        <v>8290</v>
      </c>
      <c r="P2125">
        <f t="shared" si="165"/>
        <v>10</v>
      </c>
      <c r="Q2125">
        <f t="shared" si="166"/>
        <v>10</v>
      </c>
      <c r="R2125" s="14">
        <f t="shared" si="167"/>
        <v>40198.424849537041</v>
      </c>
      <c r="S2125" s="14">
        <f t="shared" si="168"/>
        <v>40252.290972222225</v>
      </c>
      <c r="T2125">
        <f t="shared" si="169"/>
        <v>2010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8289</v>
      </c>
      <c r="O2126" t="s">
        <v>8290</v>
      </c>
      <c r="P2126">
        <f t="shared" si="165"/>
        <v>10</v>
      </c>
      <c r="Q2126">
        <f t="shared" si="166"/>
        <v>23</v>
      </c>
      <c r="R2126" s="14">
        <f t="shared" si="167"/>
        <v>40464.028182870366</v>
      </c>
      <c r="S2126" s="14">
        <f t="shared" si="168"/>
        <v>40512.208333333336</v>
      </c>
      <c r="T2126">
        <f t="shared" si="169"/>
        <v>2010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8289</v>
      </c>
      <c r="O2127" t="s">
        <v>8290</v>
      </c>
      <c r="P2127">
        <f t="shared" si="165"/>
        <v>1</v>
      </c>
      <c r="Q2127">
        <f t="shared" si="166"/>
        <v>31.56</v>
      </c>
      <c r="R2127" s="14">
        <f t="shared" si="167"/>
        <v>42191.023530092592</v>
      </c>
      <c r="S2127" s="14">
        <f t="shared" si="168"/>
        <v>42221.023530092592</v>
      </c>
      <c r="T2127">
        <f t="shared" si="169"/>
        <v>2015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8289</v>
      </c>
      <c r="O2128" t="s">
        <v>8290</v>
      </c>
      <c r="P2128">
        <f t="shared" si="165"/>
        <v>0</v>
      </c>
      <c r="Q2128">
        <f t="shared" si="166"/>
        <v>5</v>
      </c>
      <c r="R2128" s="14">
        <f t="shared" si="167"/>
        <v>41951.973229166666</v>
      </c>
      <c r="S2128" s="14">
        <f t="shared" si="168"/>
        <v>41981.973229166666</v>
      </c>
      <c r="T2128">
        <f t="shared" si="169"/>
        <v>2014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8289</v>
      </c>
      <c r="O2129" t="s">
        <v>8290</v>
      </c>
      <c r="P2129">
        <f t="shared" si="165"/>
        <v>29</v>
      </c>
      <c r="Q2129">
        <f t="shared" si="166"/>
        <v>34.22</v>
      </c>
      <c r="R2129" s="14">
        <f t="shared" si="167"/>
        <v>42045.50535879629</v>
      </c>
      <c r="S2129" s="14">
        <f t="shared" si="168"/>
        <v>42075.463692129633</v>
      </c>
      <c r="T2129">
        <f t="shared" si="169"/>
        <v>2015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8289</v>
      </c>
      <c r="O2130" t="s">
        <v>8290</v>
      </c>
      <c r="P2130">
        <f t="shared" si="165"/>
        <v>0</v>
      </c>
      <c r="Q2130">
        <f t="shared" si="166"/>
        <v>25</v>
      </c>
      <c r="R2130" s="14">
        <f t="shared" si="167"/>
        <v>41843.772789351853</v>
      </c>
      <c r="S2130" s="14">
        <f t="shared" si="168"/>
        <v>41903.772789351853</v>
      </c>
      <c r="T2130">
        <f t="shared" si="169"/>
        <v>2014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8289</v>
      </c>
      <c r="O2131" t="s">
        <v>8290</v>
      </c>
      <c r="P2131">
        <f t="shared" si="165"/>
        <v>12</v>
      </c>
      <c r="Q2131">
        <f t="shared" si="166"/>
        <v>19.670000000000002</v>
      </c>
      <c r="R2131" s="14">
        <f t="shared" si="167"/>
        <v>42409.024305555555</v>
      </c>
      <c r="S2131" s="14">
        <f t="shared" si="168"/>
        <v>42439.024305555555</v>
      </c>
      <c r="T2131">
        <f t="shared" si="169"/>
        <v>2016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8289</v>
      </c>
      <c r="O2132" t="s">
        <v>8290</v>
      </c>
      <c r="P2132">
        <f t="shared" si="165"/>
        <v>0</v>
      </c>
      <c r="Q2132">
        <f t="shared" si="166"/>
        <v>21.25</v>
      </c>
      <c r="R2132" s="14">
        <f t="shared" si="167"/>
        <v>41832.086377314816</v>
      </c>
      <c r="S2132" s="14">
        <f t="shared" si="168"/>
        <v>41867.086377314816</v>
      </c>
      <c r="T2132">
        <f t="shared" si="169"/>
        <v>2014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8289</v>
      </c>
      <c r="O2133" t="s">
        <v>8290</v>
      </c>
      <c r="P2133">
        <f t="shared" si="165"/>
        <v>5</v>
      </c>
      <c r="Q2133">
        <f t="shared" si="166"/>
        <v>8.33</v>
      </c>
      <c r="R2133" s="14">
        <f t="shared" si="167"/>
        <v>42167.207071759258</v>
      </c>
      <c r="S2133" s="14">
        <f t="shared" si="168"/>
        <v>42197.207071759258</v>
      </c>
      <c r="T2133">
        <f t="shared" si="169"/>
        <v>2015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8289</v>
      </c>
      <c r="O2134" t="s">
        <v>8290</v>
      </c>
      <c r="P2134">
        <f t="shared" si="165"/>
        <v>2</v>
      </c>
      <c r="Q2134">
        <f t="shared" si="166"/>
        <v>21.34</v>
      </c>
      <c r="R2134" s="14">
        <f t="shared" si="167"/>
        <v>41643.487175925926</v>
      </c>
      <c r="S2134" s="14">
        <f t="shared" si="168"/>
        <v>41673.487175925926</v>
      </c>
      <c r="T2134">
        <f t="shared" si="169"/>
        <v>2014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8289</v>
      </c>
      <c r="O2135" t="s">
        <v>8290</v>
      </c>
      <c r="P2135">
        <f t="shared" si="165"/>
        <v>2</v>
      </c>
      <c r="Q2135">
        <f t="shared" si="166"/>
        <v>5.33</v>
      </c>
      <c r="R2135" s="14">
        <f t="shared" si="167"/>
        <v>40619.097210648149</v>
      </c>
      <c r="S2135" s="14">
        <f t="shared" si="168"/>
        <v>40657.290972222225</v>
      </c>
      <c r="T2135">
        <f t="shared" si="169"/>
        <v>2011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8289</v>
      </c>
      <c r="O2136" t="s">
        <v>8290</v>
      </c>
      <c r="P2136">
        <f t="shared" si="165"/>
        <v>2</v>
      </c>
      <c r="Q2136">
        <f t="shared" si="166"/>
        <v>34.67</v>
      </c>
      <c r="R2136" s="14">
        <f t="shared" si="167"/>
        <v>41361.886469907404</v>
      </c>
      <c r="S2136" s="14">
        <f t="shared" si="168"/>
        <v>41391.886469907404</v>
      </c>
      <c r="T2136">
        <f t="shared" si="169"/>
        <v>2013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8289</v>
      </c>
      <c r="O2137" t="s">
        <v>8290</v>
      </c>
      <c r="P2137">
        <f t="shared" si="165"/>
        <v>10</v>
      </c>
      <c r="Q2137">
        <f t="shared" si="166"/>
        <v>21.73</v>
      </c>
      <c r="R2137" s="14">
        <f t="shared" si="167"/>
        <v>41156.963344907403</v>
      </c>
      <c r="S2137" s="14">
        <f t="shared" si="168"/>
        <v>41186.963344907403</v>
      </c>
      <c r="T2137">
        <f t="shared" si="169"/>
        <v>2012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8289</v>
      </c>
      <c r="O2138" t="s">
        <v>8290</v>
      </c>
      <c r="P2138">
        <f t="shared" si="165"/>
        <v>0</v>
      </c>
      <c r="Q2138">
        <f t="shared" si="166"/>
        <v>11.92</v>
      </c>
      <c r="R2138" s="14">
        <f t="shared" si="167"/>
        <v>41536.509097222224</v>
      </c>
      <c r="S2138" s="14">
        <f t="shared" si="168"/>
        <v>41566.509097222224</v>
      </c>
      <c r="T2138">
        <f t="shared" si="169"/>
        <v>2013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8289</v>
      </c>
      <c r="O2139" t="s">
        <v>8290</v>
      </c>
      <c r="P2139">
        <f t="shared" si="165"/>
        <v>28</v>
      </c>
      <c r="Q2139">
        <f t="shared" si="166"/>
        <v>26.6</v>
      </c>
      <c r="R2139" s="14">
        <f t="shared" si="167"/>
        <v>41948.771168981482</v>
      </c>
      <c r="S2139" s="14">
        <f t="shared" si="168"/>
        <v>41978.771168981482</v>
      </c>
      <c r="T2139">
        <f t="shared" si="169"/>
        <v>2014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8289</v>
      </c>
      <c r="O2140" t="s">
        <v>8290</v>
      </c>
      <c r="P2140">
        <f t="shared" si="165"/>
        <v>13</v>
      </c>
      <c r="Q2140">
        <f t="shared" si="166"/>
        <v>10.67</v>
      </c>
      <c r="R2140" s="14">
        <f t="shared" si="167"/>
        <v>41557.013182870374</v>
      </c>
      <c r="S2140" s="14">
        <f t="shared" si="168"/>
        <v>41587.054849537039</v>
      </c>
      <c r="T2140">
        <f t="shared" si="169"/>
        <v>2013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8289</v>
      </c>
      <c r="O2141" t="s">
        <v>8290</v>
      </c>
      <c r="P2141">
        <f t="shared" si="165"/>
        <v>5</v>
      </c>
      <c r="Q2141">
        <f t="shared" si="166"/>
        <v>29.04</v>
      </c>
      <c r="R2141" s="14">
        <f t="shared" si="167"/>
        <v>42647.750092592592</v>
      </c>
      <c r="S2141" s="14">
        <f t="shared" si="168"/>
        <v>42677.750092592592</v>
      </c>
      <c r="T2141">
        <f t="shared" si="169"/>
        <v>2016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8289</v>
      </c>
      <c r="O2142" t="s">
        <v>8290</v>
      </c>
      <c r="P2142">
        <f t="shared" si="165"/>
        <v>0</v>
      </c>
      <c r="Q2142">
        <f t="shared" si="166"/>
        <v>50.91</v>
      </c>
      <c r="R2142" s="14">
        <f t="shared" si="167"/>
        <v>41255.833611111113</v>
      </c>
      <c r="S2142" s="14">
        <f t="shared" si="168"/>
        <v>41285.833611111113</v>
      </c>
      <c r="T2142">
        <f t="shared" si="169"/>
        <v>2012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8289</v>
      </c>
      <c r="O2143" t="s">
        <v>8290</v>
      </c>
      <c r="P2143">
        <f t="shared" si="165"/>
        <v>0</v>
      </c>
      <c r="Q2143">
        <f t="shared" si="166"/>
        <v>0</v>
      </c>
      <c r="R2143" s="14">
        <f t="shared" si="167"/>
        <v>41927.235636574071</v>
      </c>
      <c r="S2143" s="14">
        <f t="shared" si="168"/>
        <v>41957.277303240742</v>
      </c>
      <c r="T2143">
        <f t="shared" si="169"/>
        <v>2014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8289</v>
      </c>
      <c r="O2144" t="s">
        <v>8290</v>
      </c>
      <c r="P2144">
        <f t="shared" si="165"/>
        <v>6</v>
      </c>
      <c r="Q2144">
        <f t="shared" si="166"/>
        <v>50.08</v>
      </c>
      <c r="R2144" s="14">
        <f t="shared" si="167"/>
        <v>42340.701504629629</v>
      </c>
      <c r="S2144" s="14">
        <f t="shared" si="168"/>
        <v>42368.701504629629</v>
      </c>
      <c r="T2144">
        <f t="shared" si="169"/>
        <v>2015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8289</v>
      </c>
      <c r="O2145" t="s">
        <v>8290</v>
      </c>
      <c r="P2145">
        <f t="shared" si="165"/>
        <v>11</v>
      </c>
      <c r="Q2145">
        <f t="shared" si="166"/>
        <v>45</v>
      </c>
      <c r="R2145" s="14">
        <f t="shared" si="167"/>
        <v>40332.886712962965</v>
      </c>
      <c r="S2145" s="14">
        <f t="shared" si="168"/>
        <v>40380.791666666664</v>
      </c>
      <c r="T2145">
        <f t="shared" si="169"/>
        <v>2010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8289</v>
      </c>
      <c r="O2146" t="s">
        <v>8290</v>
      </c>
      <c r="P2146">
        <f t="shared" si="165"/>
        <v>2</v>
      </c>
      <c r="Q2146">
        <f t="shared" si="166"/>
        <v>25.29</v>
      </c>
      <c r="R2146" s="14">
        <f t="shared" si="167"/>
        <v>41499.546759259261</v>
      </c>
      <c r="S2146" s="14">
        <f t="shared" si="168"/>
        <v>41531.546759259261</v>
      </c>
      <c r="T2146">
        <f t="shared" si="169"/>
        <v>2013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8289</v>
      </c>
      <c r="O2147" t="s">
        <v>8290</v>
      </c>
      <c r="P2147">
        <f t="shared" si="165"/>
        <v>30</v>
      </c>
      <c r="Q2147">
        <f t="shared" si="166"/>
        <v>51.29</v>
      </c>
      <c r="R2147" s="14">
        <f t="shared" si="167"/>
        <v>41575.237430555557</v>
      </c>
      <c r="S2147" s="14">
        <f t="shared" si="168"/>
        <v>41605.279097222221</v>
      </c>
      <c r="T2147">
        <f t="shared" si="169"/>
        <v>2013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8289</v>
      </c>
      <c r="O2148" t="s">
        <v>8290</v>
      </c>
      <c r="P2148">
        <f t="shared" si="165"/>
        <v>0</v>
      </c>
      <c r="Q2148">
        <f t="shared" si="166"/>
        <v>1</v>
      </c>
      <c r="R2148" s="14">
        <f t="shared" si="167"/>
        <v>42397.679513888885</v>
      </c>
      <c r="S2148" s="14">
        <f t="shared" si="168"/>
        <v>42411.679513888885</v>
      </c>
      <c r="T2148">
        <f t="shared" si="169"/>
        <v>2016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8289</v>
      </c>
      <c r="O2149" t="s">
        <v>8290</v>
      </c>
      <c r="P2149">
        <f t="shared" si="165"/>
        <v>1</v>
      </c>
      <c r="Q2149">
        <f t="shared" si="166"/>
        <v>49.38</v>
      </c>
      <c r="R2149" s="14">
        <f t="shared" si="167"/>
        <v>41927.295694444445</v>
      </c>
      <c r="S2149" s="14">
        <f t="shared" si="168"/>
        <v>41959.337361111116</v>
      </c>
      <c r="T2149">
        <f t="shared" si="169"/>
        <v>2014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8289</v>
      </c>
      <c r="O2150" t="s">
        <v>8290</v>
      </c>
      <c r="P2150">
        <f t="shared" si="165"/>
        <v>2</v>
      </c>
      <c r="Q2150">
        <f t="shared" si="166"/>
        <v>1</v>
      </c>
      <c r="R2150" s="14">
        <f t="shared" si="167"/>
        <v>42066.733587962968</v>
      </c>
      <c r="S2150" s="14">
        <f t="shared" si="168"/>
        <v>42096.691921296297</v>
      </c>
      <c r="T2150">
        <f t="shared" si="169"/>
        <v>2015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8289</v>
      </c>
      <c r="O2151" t="s">
        <v>8290</v>
      </c>
      <c r="P2151">
        <f t="shared" si="165"/>
        <v>0</v>
      </c>
      <c r="Q2151">
        <f t="shared" si="166"/>
        <v>0</v>
      </c>
      <c r="R2151" s="14">
        <f t="shared" si="167"/>
        <v>40355.024953703702</v>
      </c>
      <c r="S2151" s="14">
        <f t="shared" si="168"/>
        <v>40390</v>
      </c>
      <c r="T2151">
        <f t="shared" si="169"/>
        <v>2010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8289</v>
      </c>
      <c r="O2152" t="s">
        <v>8290</v>
      </c>
      <c r="P2152">
        <f t="shared" si="165"/>
        <v>1</v>
      </c>
      <c r="Q2152">
        <f t="shared" si="166"/>
        <v>101.25</v>
      </c>
      <c r="R2152" s="14">
        <f t="shared" si="167"/>
        <v>42534.284710648149</v>
      </c>
      <c r="S2152" s="14">
        <f t="shared" si="168"/>
        <v>42564.284710648149</v>
      </c>
      <c r="T2152">
        <f t="shared" si="169"/>
        <v>2016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8289</v>
      </c>
      <c r="O2153" t="s">
        <v>8290</v>
      </c>
      <c r="P2153">
        <f t="shared" si="165"/>
        <v>0</v>
      </c>
      <c r="Q2153">
        <f t="shared" si="166"/>
        <v>19.670000000000002</v>
      </c>
      <c r="R2153" s="14">
        <f t="shared" si="167"/>
        <v>42520.847384259265</v>
      </c>
      <c r="S2153" s="14">
        <f t="shared" si="168"/>
        <v>42550.847384259265</v>
      </c>
      <c r="T2153">
        <f t="shared" si="169"/>
        <v>2016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8289</v>
      </c>
      <c r="O2154" t="s">
        <v>8290</v>
      </c>
      <c r="P2154">
        <f t="shared" si="165"/>
        <v>0</v>
      </c>
      <c r="Q2154">
        <f t="shared" si="166"/>
        <v>12.5</v>
      </c>
      <c r="R2154" s="14">
        <f t="shared" si="167"/>
        <v>41683.832280092596</v>
      </c>
      <c r="S2154" s="14">
        <f t="shared" si="168"/>
        <v>41713.790613425925</v>
      </c>
      <c r="T2154">
        <f t="shared" si="169"/>
        <v>2014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8289</v>
      </c>
      <c r="O2155" t="s">
        <v>8290</v>
      </c>
      <c r="P2155">
        <f t="shared" si="165"/>
        <v>0</v>
      </c>
      <c r="Q2155">
        <f t="shared" si="166"/>
        <v>8.5</v>
      </c>
      <c r="R2155" s="14">
        <f t="shared" si="167"/>
        <v>41974.911087962959</v>
      </c>
      <c r="S2155" s="14">
        <f t="shared" si="168"/>
        <v>42014.332638888889</v>
      </c>
      <c r="T2155">
        <f t="shared" si="169"/>
        <v>2014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8289</v>
      </c>
      <c r="O2156" t="s">
        <v>8290</v>
      </c>
      <c r="P2156">
        <f t="shared" si="165"/>
        <v>1</v>
      </c>
      <c r="Q2156">
        <f t="shared" si="166"/>
        <v>1</v>
      </c>
      <c r="R2156" s="14">
        <f t="shared" si="167"/>
        <v>41647.632256944446</v>
      </c>
      <c r="S2156" s="14">
        <f t="shared" si="168"/>
        <v>41667.632256944446</v>
      </c>
      <c r="T2156">
        <f t="shared" si="169"/>
        <v>2014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8289</v>
      </c>
      <c r="O2157" t="s">
        <v>8290</v>
      </c>
      <c r="P2157">
        <f t="shared" si="165"/>
        <v>2</v>
      </c>
      <c r="Q2157">
        <f t="shared" si="166"/>
        <v>23</v>
      </c>
      <c r="R2157" s="14">
        <f t="shared" si="167"/>
        <v>42430.747511574074</v>
      </c>
      <c r="S2157" s="14">
        <f t="shared" si="168"/>
        <v>42460.70584490741</v>
      </c>
      <c r="T2157">
        <f t="shared" si="169"/>
        <v>2016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8289</v>
      </c>
      <c r="O2158" t="s">
        <v>8290</v>
      </c>
      <c r="P2158">
        <f t="shared" si="165"/>
        <v>3</v>
      </c>
      <c r="Q2158">
        <f t="shared" si="166"/>
        <v>17.989999999999998</v>
      </c>
      <c r="R2158" s="14">
        <f t="shared" si="167"/>
        <v>41488.85423611111</v>
      </c>
      <c r="S2158" s="14">
        <f t="shared" si="168"/>
        <v>41533.85423611111</v>
      </c>
      <c r="T2158">
        <f t="shared" si="169"/>
        <v>2013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8289</v>
      </c>
      <c r="O2159" t="s">
        <v>8290</v>
      </c>
      <c r="P2159">
        <f t="shared" si="165"/>
        <v>28</v>
      </c>
      <c r="Q2159">
        <f t="shared" si="166"/>
        <v>370.95</v>
      </c>
      <c r="R2159" s="14">
        <f t="shared" si="167"/>
        <v>42694.98128472222</v>
      </c>
      <c r="S2159" s="14">
        <f t="shared" si="168"/>
        <v>42727.332638888889</v>
      </c>
      <c r="T2159">
        <f t="shared" si="169"/>
        <v>2016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8289</v>
      </c>
      <c r="O2160" t="s">
        <v>8290</v>
      </c>
      <c r="P2160">
        <f t="shared" si="165"/>
        <v>7</v>
      </c>
      <c r="Q2160">
        <f t="shared" si="166"/>
        <v>63.57</v>
      </c>
      <c r="R2160" s="14">
        <f t="shared" si="167"/>
        <v>41264.853865740741</v>
      </c>
      <c r="S2160" s="14">
        <f t="shared" si="168"/>
        <v>41309.853865740741</v>
      </c>
      <c r="T2160">
        <f t="shared" si="169"/>
        <v>2012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8289</v>
      </c>
      <c r="O2161" t="s">
        <v>8290</v>
      </c>
      <c r="P2161">
        <f t="shared" si="165"/>
        <v>1</v>
      </c>
      <c r="Q2161">
        <f t="shared" si="166"/>
        <v>13</v>
      </c>
      <c r="R2161" s="14">
        <f t="shared" si="167"/>
        <v>40710.731180555551</v>
      </c>
      <c r="S2161" s="14">
        <f t="shared" si="168"/>
        <v>40740.731180555551</v>
      </c>
      <c r="T2161">
        <f t="shared" si="169"/>
        <v>2011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8289</v>
      </c>
      <c r="O2162" t="s">
        <v>8290</v>
      </c>
      <c r="P2162">
        <f t="shared" si="165"/>
        <v>1</v>
      </c>
      <c r="Q2162">
        <f t="shared" si="166"/>
        <v>5.31</v>
      </c>
      <c r="R2162" s="14">
        <f t="shared" si="167"/>
        <v>41018.711863425924</v>
      </c>
      <c r="S2162" s="14">
        <f t="shared" si="168"/>
        <v>41048.711863425924</v>
      </c>
      <c r="T2162">
        <f t="shared" si="169"/>
        <v>2012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8281</v>
      </c>
      <c r="O2163" t="s">
        <v>8282</v>
      </c>
      <c r="P2163">
        <f t="shared" si="165"/>
        <v>116</v>
      </c>
      <c r="Q2163">
        <f t="shared" si="166"/>
        <v>35.619999999999997</v>
      </c>
      <c r="R2163" s="14">
        <f t="shared" si="167"/>
        <v>42240.852534722217</v>
      </c>
      <c r="S2163" s="14">
        <f t="shared" si="168"/>
        <v>42270.852534722217</v>
      </c>
      <c r="T2163">
        <f t="shared" si="169"/>
        <v>2015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8281</v>
      </c>
      <c r="O2164" t="s">
        <v>8282</v>
      </c>
      <c r="P2164">
        <f t="shared" si="165"/>
        <v>112</v>
      </c>
      <c r="Q2164">
        <f t="shared" si="166"/>
        <v>87.1</v>
      </c>
      <c r="R2164" s="14">
        <f t="shared" si="167"/>
        <v>41813.766099537039</v>
      </c>
      <c r="S2164" s="14">
        <f t="shared" si="168"/>
        <v>41844.766099537039</v>
      </c>
      <c r="T2164">
        <f t="shared" si="169"/>
        <v>2014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8281</v>
      </c>
      <c r="O2165" t="s">
        <v>8282</v>
      </c>
      <c r="P2165">
        <f t="shared" si="165"/>
        <v>132</v>
      </c>
      <c r="Q2165">
        <f t="shared" si="166"/>
        <v>75.11</v>
      </c>
      <c r="R2165" s="14">
        <f t="shared" si="167"/>
        <v>42111.899537037039</v>
      </c>
      <c r="S2165" s="14">
        <f t="shared" si="168"/>
        <v>42163.159722222219</v>
      </c>
      <c r="T2165">
        <f t="shared" si="169"/>
        <v>2015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8281</v>
      </c>
      <c r="O2166" t="s">
        <v>8282</v>
      </c>
      <c r="P2166">
        <f t="shared" si="165"/>
        <v>103</v>
      </c>
      <c r="Q2166">
        <f t="shared" si="166"/>
        <v>68.010000000000005</v>
      </c>
      <c r="R2166" s="14">
        <f t="shared" si="167"/>
        <v>42515.71775462963</v>
      </c>
      <c r="S2166" s="14">
        <f t="shared" si="168"/>
        <v>42546.165972222225</v>
      </c>
      <c r="T2166">
        <f t="shared" si="169"/>
        <v>2016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8281</v>
      </c>
      <c r="O2167" t="s">
        <v>8282</v>
      </c>
      <c r="P2167">
        <f t="shared" si="165"/>
        <v>139</v>
      </c>
      <c r="Q2167">
        <f t="shared" si="166"/>
        <v>29.62</v>
      </c>
      <c r="R2167" s="14">
        <f t="shared" si="167"/>
        <v>42438.667071759264</v>
      </c>
      <c r="S2167" s="14">
        <f t="shared" si="168"/>
        <v>42468.625405092593</v>
      </c>
      <c r="T2167">
        <f t="shared" si="169"/>
        <v>2016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8281</v>
      </c>
      <c r="O2168" t="s">
        <v>8282</v>
      </c>
      <c r="P2168">
        <f t="shared" si="165"/>
        <v>147</v>
      </c>
      <c r="Q2168">
        <f t="shared" si="166"/>
        <v>91.63</v>
      </c>
      <c r="R2168" s="14">
        <f t="shared" si="167"/>
        <v>41933.838171296295</v>
      </c>
      <c r="S2168" s="14">
        <f t="shared" si="168"/>
        <v>41978.879837962959</v>
      </c>
      <c r="T2168">
        <f t="shared" si="169"/>
        <v>2014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8281</v>
      </c>
      <c r="O2169" t="s">
        <v>8282</v>
      </c>
      <c r="P2169">
        <f t="shared" si="165"/>
        <v>120</v>
      </c>
      <c r="Q2169">
        <f t="shared" si="166"/>
        <v>22.5</v>
      </c>
      <c r="R2169" s="14">
        <f t="shared" si="167"/>
        <v>41153.066400462965</v>
      </c>
      <c r="S2169" s="14">
        <f t="shared" si="168"/>
        <v>41167.066400462965</v>
      </c>
      <c r="T2169">
        <f t="shared" si="169"/>
        <v>2012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8281</v>
      </c>
      <c r="O2170" t="s">
        <v>8282</v>
      </c>
      <c r="P2170">
        <f t="shared" si="165"/>
        <v>122</v>
      </c>
      <c r="Q2170">
        <f t="shared" si="166"/>
        <v>64.37</v>
      </c>
      <c r="R2170" s="14">
        <f t="shared" si="167"/>
        <v>42745.600243055553</v>
      </c>
      <c r="S2170" s="14">
        <f t="shared" si="168"/>
        <v>42776.208333333328</v>
      </c>
      <c r="T2170">
        <f t="shared" si="169"/>
        <v>2017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8281</v>
      </c>
      <c r="O2171" t="s">
        <v>8282</v>
      </c>
      <c r="P2171">
        <f t="shared" si="165"/>
        <v>100</v>
      </c>
      <c r="Q2171">
        <f t="shared" si="166"/>
        <v>21.86</v>
      </c>
      <c r="R2171" s="14">
        <f t="shared" si="167"/>
        <v>42793.700821759259</v>
      </c>
      <c r="S2171" s="14">
        <f t="shared" si="168"/>
        <v>42796.700821759259</v>
      </c>
      <c r="T2171">
        <f t="shared" si="169"/>
        <v>2017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8281</v>
      </c>
      <c r="O2172" t="s">
        <v>8282</v>
      </c>
      <c r="P2172">
        <f t="shared" si="165"/>
        <v>181</v>
      </c>
      <c r="Q2172">
        <f t="shared" si="166"/>
        <v>33.32</v>
      </c>
      <c r="R2172" s="14">
        <f t="shared" si="167"/>
        <v>42198.750254629631</v>
      </c>
      <c r="S2172" s="14">
        <f t="shared" si="168"/>
        <v>42238.750254629631</v>
      </c>
      <c r="T2172">
        <f t="shared" si="169"/>
        <v>2015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8281</v>
      </c>
      <c r="O2173" t="s">
        <v>8282</v>
      </c>
      <c r="P2173">
        <f t="shared" si="165"/>
        <v>106</v>
      </c>
      <c r="Q2173">
        <f t="shared" si="166"/>
        <v>90.28</v>
      </c>
      <c r="R2173" s="14">
        <f t="shared" si="167"/>
        <v>42141.95711805555</v>
      </c>
      <c r="S2173" s="14">
        <f t="shared" si="168"/>
        <v>42177.208333333328</v>
      </c>
      <c r="T2173">
        <f t="shared" si="169"/>
        <v>2015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8281</v>
      </c>
      <c r="O2174" t="s">
        <v>8282</v>
      </c>
      <c r="P2174">
        <f t="shared" si="165"/>
        <v>100</v>
      </c>
      <c r="Q2174">
        <f t="shared" si="166"/>
        <v>76.92</v>
      </c>
      <c r="R2174" s="14">
        <f t="shared" si="167"/>
        <v>42082.580092592587</v>
      </c>
      <c r="S2174" s="14">
        <f t="shared" si="168"/>
        <v>42112.580092592587</v>
      </c>
      <c r="T2174">
        <f t="shared" si="169"/>
        <v>2015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8281</v>
      </c>
      <c r="O2175" t="s">
        <v>8282</v>
      </c>
      <c r="P2175">
        <f t="shared" si="165"/>
        <v>127</v>
      </c>
      <c r="Q2175">
        <f t="shared" si="166"/>
        <v>59.23</v>
      </c>
      <c r="R2175" s="14">
        <f t="shared" si="167"/>
        <v>41495.692627314813</v>
      </c>
      <c r="S2175" s="14">
        <f t="shared" si="168"/>
        <v>41527.165972222225</v>
      </c>
      <c r="T2175">
        <f t="shared" si="169"/>
        <v>2013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8281</v>
      </c>
      <c r="O2176" t="s">
        <v>8282</v>
      </c>
      <c r="P2176">
        <f t="shared" si="165"/>
        <v>103</v>
      </c>
      <c r="Q2176">
        <f t="shared" si="166"/>
        <v>65.38</v>
      </c>
      <c r="R2176" s="14">
        <f t="shared" si="167"/>
        <v>42465.542905092589</v>
      </c>
      <c r="S2176" s="14">
        <f t="shared" si="168"/>
        <v>42495.542905092589</v>
      </c>
      <c r="T2176">
        <f t="shared" si="169"/>
        <v>2016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8281</v>
      </c>
      <c r="O2177" t="s">
        <v>8282</v>
      </c>
      <c r="P2177">
        <f t="shared" si="165"/>
        <v>250</v>
      </c>
      <c r="Q2177">
        <f t="shared" si="166"/>
        <v>67.31</v>
      </c>
      <c r="R2177" s="14">
        <f t="shared" si="167"/>
        <v>42565.009097222224</v>
      </c>
      <c r="S2177" s="14">
        <f t="shared" si="168"/>
        <v>42572.009097222224</v>
      </c>
      <c r="T2177">
        <f t="shared" si="169"/>
        <v>2016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8281</v>
      </c>
      <c r="O2178" t="s">
        <v>8282</v>
      </c>
      <c r="P2178">
        <f t="shared" si="165"/>
        <v>126</v>
      </c>
      <c r="Q2178">
        <f t="shared" si="166"/>
        <v>88.75</v>
      </c>
      <c r="R2178" s="14">
        <f t="shared" si="167"/>
        <v>42096.633206018523</v>
      </c>
      <c r="S2178" s="14">
        <f t="shared" si="168"/>
        <v>42126.633206018523</v>
      </c>
      <c r="T2178">
        <f t="shared" si="169"/>
        <v>2015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8281</v>
      </c>
      <c r="O2179" t="s">
        <v>8282</v>
      </c>
      <c r="P2179">
        <f t="shared" ref="P2179:P2242" si="170">ROUND(E2179/D2179*100,0)</f>
        <v>100</v>
      </c>
      <c r="Q2179">
        <f t="shared" ref="Q2179:Q2242" si="171">IFERROR(ROUND(E2179/L2179,2),0)</f>
        <v>65.87</v>
      </c>
      <c r="R2179" s="14">
        <f t="shared" ref="R2179:R2242" si="172">(((J2179/60)/60)/24)+DATE(1970,1,1)</f>
        <v>42502.250775462962</v>
      </c>
      <c r="S2179" s="14">
        <f t="shared" ref="S2179:S2242" si="173">(((I2179/60)/60)/24)+DATE(1970,1,1)</f>
        <v>42527.250775462962</v>
      </c>
      <c r="T2179">
        <f t="shared" ref="T2179:T2242" si="174">YEAR(R2179)</f>
        <v>2016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8281</v>
      </c>
      <c r="O2180" t="s">
        <v>8282</v>
      </c>
      <c r="P2180">
        <f t="shared" si="170"/>
        <v>139</v>
      </c>
      <c r="Q2180">
        <f t="shared" si="171"/>
        <v>40.35</v>
      </c>
      <c r="R2180" s="14">
        <f t="shared" si="172"/>
        <v>42723.63653935185</v>
      </c>
      <c r="S2180" s="14">
        <f t="shared" si="173"/>
        <v>42753.63653935185</v>
      </c>
      <c r="T2180">
        <f t="shared" si="174"/>
        <v>2016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8281</v>
      </c>
      <c r="O2181" t="s">
        <v>8282</v>
      </c>
      <c r="P2181">
        <f t="shared" si="170"/>
        <v>161</v>
      </c>
      <c r="Q2181">
        <f t="shared" si="171"/>
        <v>76.86</v>
      </c>
      <c r="R2181" s="14">
        <f t="shared" si="172"/>
        <v>42075.171203703707</v>
      </c>
      <c r="S2181" s="14">
        <f t="shared" si="173"/>
        <v>42105.171203703707</v>
      </c>
      <c r="T2181">
        <f t="shared" si="174"/>
        <v>2015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8281</v>
      </c>
      <c r="O2182" t="s">
        <v>8282</v>
      </c>
      <c r="P2182">
        <f t="shared" si="170"/>
        <v>107</v>
      </c>
      <c r="Q2182">
        <f t="shared" si="171"/>
        <v>68.709999999999994</v>
      </c>
      <c r="R2182" s="14">
        <f t="shared" si="172"/>
        <v>42279.669768518521</v>
      </c>
      <c r="S2182" s="14">
        <f t="shared" si="173"/>
        <v>42321.711435185185</v>
      </c>
      <c r="T2182">
        <f t="shared" si="174"/>
        <v>2015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8289</v>
      </c>
      <c r="O2183" t="s">
        <v>8307</v>
      </c>
      <c r="P2183">
        <f t="shared" si="170"/>
        <v>153</v>
      </c>
      <c r="Q2183">
        <f t="shared" si="171"/>
        <v>57.77</v>
      </c>
      <c r="R2183" s="14">
        <f t="shared" si="172"/>
        <v>42773.005243055552</v>
      </c>
      <c r="S2183" s="14">
        <f t="shared" si="173"/>
        <v>42787.005243055552</v>
      </c>
      <c r="T2183">
        <f t="shared" si="174"/>
        <v>2017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8289</v>
      </c>
      <c r="O2184" t="s">
        <v>8307</v>
      </c>
      <c r="P2184">
        <f t="shared" si="170"/>
        <v>524</v>
      </c>
      <c r="Q2184">
        <f t="shared" si="171"/>
        <v>44.17</v>
      </c>
      <c r="R2184" s="14">
        <f t="shared" si="172"/>
        <v>41879.900752314818</v>
      </c>
      <c r="S2184" s="14">
        <f t="shared" si="173"/>
        <v>41914.900752314818</v>
      </c>
      <c r="T2184">
        <f t="shared" si="174"/>
        <v>2014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8289</v>
      </c>
      <c r="O2185" t="s">
        <v>8307</v>
      </c>
      <c r="P2185">
        <f t="shared" si="170"/>
        <v>489</v>
      </c>
      <c r="Q2185">
        <f t="shared" si="171"/>
        <v>31.57</v>
      </c>
      <c r="R2185" s="14">
        <f t="shared" si="172"/>
        <v>42745.365474537044</v>
      </c>
      <c r="S2185" s="14">
        <f t="shared" si="173"/>
        <v>42775.208333333328</v>
      </c>
      <c r="T2185">
        <f t="shared" si="174"/>
        <v>2017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8289</v>
      </c>
      <c r="O2186" t="s">
        <v>8307</v>
      </c>
      <c r="P2186">
        <f t="shared" si="170"/>
        <v>285</v>
      </c>
      <c r="Q2186">
        <f t="shared" si="171"/>
        <v>107.05</v>
      </c>
      <c r="R2186" s="14">
        <f t="shared" si="172"/>
        <v>42380.690289351856</v>
      </c>
      <c r="S2186" s="14">
        <f t="shared" si="173"/>
        <v>42394.666666666672</v>
      </c>
      <c r="T2186">
        <f t="shared" si="174"/>
        <v>2016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8289</v>
      </c>
      <c r="O2187" t="s">
        <v>8307</v>
      </c>
      <c r="P2187">
        <f t="shared" si="170"/>
        <v>1857</v>
      </c>
      <c r="Q2187">
        <f t="shared" si="171"/>
        <v>149.03</v>
      </c>
      <c r="R2187" s="14">
        <f t="shared" si="172"/>
        <v>41319.349988425929</v>
      </c>
      <c r="S2187" s="14">
        <f t="shared" si="173"/>
        <v>41359.349988425929</v>
      </c>
      <c r="T2187">
        <f t="shared" si="174"/>
        <v>2013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8289</v>
      </c>
      <c r="O2188" t="s">
        <v>8307</v>
      </c>
      <c r="P2188">
        <f t="shared" si="170"/>
        <v>110</v>
      </c>
      <c r="Q2188">
        <f t="shared" si="171"/>
        <v>55.96</v>
      </c>
      <c r="R2188" s="14">
        <f t="shared" si="172"/>
        <v>42583.615081018521</v>
      </c>
      <c r="S2188" s="14">
        <f t="shared" si="173"/>
        <v>42620.083333333328</v>
      </c>
      <c r="T2188">
        <f t="shared" si="174"/>
        <v>2016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8289</v>
      </c>
      <c r="O2189" t="s">
        <v>8307</v>
      </c>
      <c r="P2189">
        <f t="shared" si="170"/>
        <v>1015</v>
      </c>
      <c r="Q2189">
        <f t="shared" si="171"/>
        <v>56.97</v>
      </c>
      <c r="R2189" s="14">
        <f t="shared" si="172"/>
        <v>42068.209097222221</v>
      </c>
      <c r="S2189" s="14">
        <f t="shared" si="173"/>
        <v>42097.165972222225</v>
      </c>
      <c r="T2189">
        <f t="shared" si="174"/>
        <v>2015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8289</v>
      </c>
      <c r="O2190" t="s">
        <v>8307</v>
      </c>
      <c r="P2190">
        <f t="shared" si="170"/>
        <v>412</v>
      </c>
      <c r="Q2190">
        <f t="shared" si="171"/>
        <v>44.06</v>
      </c>
      <c r="R2190" s="14">
        <f t="shared" si="172"/>
        <v>42633.586122685185</v>
      </c>
      <c r="S2190" s="14">
        <f t="shared" si="173"/>
        <v>42668.708333333328</v>
      </c>
      <c r="T2190">
        <f t="shared" si="174"/>
        <v>2016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8289</v>
      </c>
      <c r="O2191" t="s">
        <v>8307</v>
      </c>
      <c r="P2191">
        <f t="shared" si="170"/>
        <v>503</v>
      </c>
      <c r="Q2191">
        <f t="shared" si="171"/>
        <v>68.63</v>
      </c>
      <c r="R2191" s="14">
        <f t="shared" si="172"/>
        <v>42467.788194444445</v>
      </c>
      <c r="S2191" s="14">
        <f t="shared" si="173"/>
        <v>42481.916666666672</v>
      </c>
      <c r="T2191">
        <f t="shared" si="174"/>
        <v>2016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8289</v>
      </c>
      <c r="O2192" t="s">
        <v>8307</v>
      </c>
      <c r="P2192">
        <f t="shared" si="170"/>
        <v>185</v>
      </c>
      <c r="Q2192">
        <f t="shared" si="171"/>
        <v>65.319999999999993</v>
      </c>
      <c r="R2192" s="14">
        <f t="shared" si="172"/>
        <v>42417.625046296293</v>
      </c>
      <c r="S2192" s="14">
        <f t="shared" si="173"/>
        <v>42452.290972222225</v>
      </c>
      <c r="T2192">
        <f t="shared" si="174"/>
        <v>2016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8289</v>
      </c>
      <c r="O2193" t="s">
        <v>8307</v>
      </c>
      <c r="P2193">
        <f t="shared" si="170"/>
        <v>120</v>
      </c>
      <c r="Q2193">
        <f t="shared" si="171"/>
        <v>35.92</v>
      </c>
      <c r="R2193" s="14">
        <f t="shared" si="172"/>
        <v>42768.833645833336</v>
      </c>
      <c r="S2193" s="14">
        <f t="shared" si="173"/>
        <v>42780.833645833336</v>
      </c>
      <c r="T2193">
        <f t="shared" si="174"/>
        <v>2017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8289</v>
      </c>
      <c r="O2194" t="s">
        <v>8307</v>
      </c>
      <c r="P2194">
        <f t="shared" si="170"/>
        <v>1081</v>
      </c>
      <c r="Q2194">
        <f t="shared" si="171"/>
        <v>40.07</v>
      </c>
      <c r="R2194" s="14">
        <f t="shared" si="172"/>
        <v>42691.8512037037</v>
      </c>
      <c r="S2194" s="14">
        <f t="shared" si="173"/>
        <v>42719.958333333328</v>
      </c>
      <c r="T2194">
        <f t="shared" si="174"/>
        <v>2016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8289</v>
      </c>
      <c r="O2195" t="s">
        <v>8307</v>
      </c>
      <c r="P2195">
        <f t="shared" si="170"/>
        <v>452</v>
      </c>
      <c r="Q2195">
        <f t="shared" si="171"/>
        <v>75.650000000000006</v>
      </c>
      <c r="R2195" s="14">
        <f t="shared" si="172"/>
        <v>42664.405925925923</v>
      </c>
      <c r="S2195" s="14">
        <f t="shared" si="173"/>
        <v>42695.207638888889</v>
      </c>
      <c r="T2195">
        <f t="shared" si="174"/>
        <v>2016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8289</v>
      </c>
      <c r="O2196" t="s">
        <v>8307</v>
      </c>
      <c r="P2196">
        <f t="shared" si="170"/>
        <v>537</v>
      </c>
      <c r="Q2196">
        <f t="shared" si="171"/>
        <v>61.2</v>
      </c>
      <c r="R2196" s="14">
        <f t="shared" si="172"/>
        <v>42425.757986111115</v>
      </c>
      <c r="S2196" s="14">
        <f t="shared" si="173"/>
        <v>42455.716319444444</v>
      </c>
      <c r="T2196">
        <f t="shared" si="174"/>
        <v>2016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8289</v>
      </c>
      <c r="O2197" t="s">
        <v>8307</v>
      </c>
      <c r="P2197">
        <f t="shared" si="170"/>
        <v>120</v>
      </c>
      <c r="Q2197">
        <f t="shared" si="171"/>
        <v>48.13</v>
      </c>
      <c r="R2197" s="14">
        <f t="shared" si="172"/>
        <v>42197.771990740745</v>
      </c>
      <c r="S2197" s="14">
        <f t="shared" si="173"/>
        <v>42227.771990740745</v>
      </c>
      <c r="T2197">
        <f t="shared" si="174"/>
        <v>2015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8289</v>
      </c>
      <c r="O2198" t="s">
        <v>8307</v>
      </c>
      <c r="P2198">
        <f t="shared" si="170"/>
        <v>114</v>
      </c>
      <c r="Q2198">
        <f t="shared" si="171"/>
        <v>68.11</v>
      </c>
      <c r="R2198" s="14">
        <f t="shared" si="172"/>
        <v>42675.487291666665</v>
      </c>
      <c r="S2198" s="14">
        <f t="shared" si="173"/>
        <v>42706.291666666672</v>
      </c>
      <c r="T2198">
        <f t="shared" si="174"/>
        <v>2016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8289</v>
      </c>
      <c r="O2199" t="s">
        <v>8307</v>
      </c>
      <c r="P2199">
        <f t="shared" si="170"/>
        <v>951</v>
      </c>
      <c r="Q2199">
        <f t="shared" si="171"/>
        <v>65.89</v>
      </c>
      <c r="R2199" s="14">
        <f t="shared" si="172"/>
        <v>42033.584016203706</v>
      </c>
      <c r="S2199" s="14">
        <f t="shared" si="173"/>
        <v>42063.584016203706</v>
      </c>
      <c r="T2199">
        <f t="shared" si="174"/>
        <v>2015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8289</v>
      </c>
      <c r="O2200" t="s">
        <v>8307</v>
      </c>
      <c r="P2200">
        <f t="shared" si="170"/>
        <v>133</v>
      </c>
      <c r="Q2200">
        <f t="shared" si="171"/>
        <v>81.650000000000006</v>
      </c>
      <c r="R2200" s="14">
        <f t="shared" si="172"/>
        <v>42292.513888888891</v>
      </c>
      <c r="S2200" s="14">
        <f t="shared" si="173"/>
        <v>42322.555555555555</v>
      </c>
      <c r="T2200">
        <f t="shared" si="174"/>
        <v>2015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8289</v>
      </c>
      <c r="O2201" t="s">
        <v>8307</v>
      </c>
      <c r="P2201">
        <f t="shared" si="170"/>
        <v>147</v>
      </c>
      <c r="Q2201">
        <f t="shared" si="171"/>
        <v>52.7</v>
      </c>
      <c r="R2201" s="14">
        <f t="shared" si="172"/>
        <v>42262.416643518518</v>
      </c>
      <c r="S2201" s="14">
        <f t="shared" si="173"/>
        <v>42292.416643518518</v>
      </c>
      <c r="T2201">
        <f t="shared" si="174"/>
        <v>2015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8289</v>
      </c>
      <c r="O2202" t="s">
        <v>8307</v>
      </c>
      <c r="P2202">
        <f t="shared" si="170"/>
        <v>542</v>
      </c>
      <c r="Q2202">
        <f t="shared" si="171"/>
        <v>41.23</v>
      </c>
      <c r="R2202" s="14">
        <f t="shared" si="172"/>
        <v>42163.625787037032</v>
      </c>
      <c r="S2202" s="14">
        <f t="shared" si="173"/>
        <v>42191.125</v>
      </c>
      <c r="T2202">
        <f t="shared" si="174"/>
        <v>2015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8281</v>
      </c>
      <c r="O2203" t="s">
        <v>8286</v>
      </c>
      <c r="P2203">
        <f t="shared" si="170"/>
        <v>383</v>
      </c>
      <c r="Q2203">
        <f t="shared" si="171"/>
        <v>15.04</v>
      </c>
      <c r="R2203" s="14">
        <f t="shared" si="172"/>
        <v>41276.846817129634</v>
      </c>
      <c r="S2203" s="14">
        <f t="shared" si="173"/>
        <v>41290.846817129634</v>
      </c>
      <c r="T2203">
        <f t="shared" si="174"/>
        <v>2013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8281</v>
      </c>
      <c r="O2204" t="s">
        <v>8286</v>
      </c>
      <c r="P2204">
        <f t="shared" si="170"/>
        <v>704</v>
      </c>
      <c r="Q2204">
        <f t="shared" si="171"/>
        <v>39.07</v>
      </c>
      <c r="R2204" s="14">
        <f t="shared" si="172"/>
        <v>41184.849166666667</v>
      </c>
      <c r="S2204" s="14">
        <f t="shared" si="173"/>
        <v>41214.849166666667</v>
      </c>
      <c r="T2204">
        <f t="shared" si="174"/>
        <v>2012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8281</v>
      </c>
      <c r="O2205" t="s">
        <v>8286</v>
      </c>
      <c r="P2205">
        <f t="shared" si="170"/>
        <v>110</v>
      </c>
      <c r="Q2205">
        <f t="shared" si="171"/>
        <v>43.82</v>
      </c>
      <c r="R2205" s="14">
        <f t="shared" si="172"/>
        <v>42241.85974537037</v>
      </c>
      <c r="S2205" s="14">
        <f t="shared" si="173"/>
        <v>42271.85974537037</v>
      </c>
      <c r="T2205">
        <f t="shared" si="174"/>
        <v>2015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8281</v>
      </c>
      <c r="O2206" t="s">
        <v>8286</v>
      </c>
      <c r="P2206">
        <f t="shared" si="170"/>
        <v>133</v>
      </c>
      <c r="Q2206">
        <f t="shared" si="171"/>
        <v>27.3</v>
      </c>
      <c r="R2206" s="14">
        <f t="shared" si="172"/>
        <v>41312.311562499999</v>
      </c>
      <c r="S2206" s="14">
        <f t="shared" si="173"/>
        <v>41342.311562499999</v>
      </c>
      <c r="T2206">
        <f t="shared" si="174"/>
        <v>2013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8281</v>
      </c>
      <c r="O2207" t="s">
        <v>8286</v>
      </c>
      <c r="P2207">
        <f t="shared" si="170"/>
        <v>152</v>
      </c>
      <c r="Q2207">
        <f t="shared" si="171"/>
        <v>42.22</v>
      </c>
      <c r="R2207" s="14">
        <f t="shared" si="172"/>
        <v>41031.82163194444</v>
      </c>
      <c r="S2207" s="14">
        <f t="shared" si="173"/>
        <v>41061.82163194444</v>
      </c>
      <c r="T2207">
        <f t="shared" si="174"/>
        <v>2012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8281</v>
      </c>
      <c r="O2208" t="s">
        <v>8286</v>
      </c>
      <c r="P2208">
        <f t="shared" si="170"/>
        <v>103</v>
      </c>
      <c r="Q2208">
        <f t="shared" si="171"/>
        <v>33.24</v>
      </c>
      <c r="R2208" s="14">
        <f t="shared" si="172"/>
        <v>40997.257222222222</v>
      </c>
      <c r="S2208" s="14">
        <f t="shared" si="173"/>
        <v>41015.257222222222</v>
      </c>
      <c r="T2208">
        <f t="shared" si="174"/>
        <v>2012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8281</v>
      </c>
      <c r="O2209" t="s">
        <v>8286</v>
      </c>
      <c r="P2209">
        <f t="shared" si="170"/>
        <v>100</v>
      </c>
      <c r="Q2209">
        <f t="shared" si="171"/>
        <v>285.70999999999998</v>
      </c>
      <c r="R2209" s="14">
        <f t="shared" si="172"/>
        <v>41564.194131944445</v>
      </c>
      <c r="S2209" s="14">
        <f t="shared" si="173"/>
        <v>41594.235798611109</v>
      </c>
      <c r="T2209">
        <f t="shared" si="174"/>
        <v>2013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8281</v>
      </c>
      <c r="O2210" t="s">
        <v>8286</v>
      </c>
      <c r="P2210">
        <f t="shared" si="170"/>
        <v>102</v>
      </c>
      <c r="Q2210">
        <f t="shared" si="171"/>
        <v>42.33</v>
      </c>
      <c r="R2210" s="14">
        <f t="shared" si="172"/>
        <v>40946.882245370369</v>
      </c>
      <c r="S2210" s="14">
        <f t="shared" si="173"/>
        <v>41006.166666666664</v>
      </c>
      <c r="T2210">
        <f t="shared" si="174"/>
        <v>2012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8281</v>
      </c>
      <c r="O2211" t="s">
        <v>8286</v>
      </c>
      <c r="P2211">
        <f t="shared" si="170"/>
        <v>151</v>
      </c>
      <c r="Q2211">
        <f t="shared" si="171"/>
        <v>50.27</v>
      </c>
      <c r="R2211" s="14">
        <f t="shared" si="172"/>
        <v>41732.479675925926</v>
      </c>
      <c r="S2211" s="14">
        <f t="shared" si="173"/>
        <v>41743.958333333336</v>
      </c>
      <c r="T2211">
        <f t="shared" si="174"/>
        <v>2014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8281</v>
      </c>
      <c r="O2212" t="s">
        <v>8286</v>
      </c>
      <c r="P2212">
        <f t="shared" si="170"/>
        <v>111</v>
      </c>
      <c r="Q2212">
        <f t="shared" si="171"/>
        <v>61.9</v>
      </c>
      <c r="R2212" s="14">
        <f t="shared" si="172"/>
        <v>40956.066087962965</v>
      </c>
      <c r="S2212" s="14">
        <f t="shared" si="173"/>
        <v>41013.73333333333</v>
      </c>
      <c r="T2212">
        <f t="shared" si="174"/>
        <v>2012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8281</v>
      </c>
      <c r="O2213" t="s">
        <v>8286</v>
      </c>
      <c r="P2213">
        <f t="shared" si="170"/>
        <v>196</v>
      </c>
      <c r="Q2213">
        <f t="shared" si="171"/>
        <v>40.75</v>
      </c>
      <c r="R2213" s="14">
        <f t="shared" si="172"/>
        <v>41716.785011574073</v>
      </c>
      <c r="S2213" s="14">
        <f t="shared" si="173"/>
        <v>41739.290972222225</v>
      </c>
      <c r="T2213">
        <f t="shared" si="174"/>
        <v>2014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8281</v>
      </c>
      <c r="O2214" t="s">
        <v>8286</v>
      </c>
      <c r="P2214">
        <f t="shared" si="170"/>
        <v>114</v>
      </c>
      <c r="Q2214">
        <f t="shared" si="171"/>
        <v>55.8</v>
      </c>
      <c r="R2214" s="14">
        <f t="shared" si="172"/>
        <v>41548.747418981482</v>
      </c>
      <c r="S2214" s="14">
        <f t="shared" si="173"/>
        <v>41582.041666666664</v>
      </c>
      <c r="T2214">
        <f t="shared" si="174"/>
        <v>2013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8281</v>
      </c>
      <c r="O2215" t="s">
        <v>8286</v>
      </c>
      <c r="P2215">
        <f t="shared" si="170"/>
        <v>200</v>
      </c>
      <c r="Q2215">
        <f t="shared" si="171"/>
        <v>10</v>
      </c>
      <c r="R2215" s="14">
        <f t="shared" si="172"/>
        <v>42109.826145833329</v>
      </c>
      <c r="S2215" s="14">
        <f t="shared" si="173"/>
        <v>42139.826145833329</v>
      </c>
      <c r="T2215">
        <f t="shared" si="174"/>
        <v>2015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8281</v>
      </c>
      <c r="O2216" t="s">
        <v>8286</v>
      </c>
      <c r="P2216">
        <f t="shared" si="170"/>
        <v>293</v>
      </c>
      <c r="Q2216">
        <f t="shared" si="171"/>
        <v>73.13</v>
      </c>
      <c r="R2216" s="14">
        <f t="shared" si="172"/>
        <v>41646.792222222226</v>
      </c>
      <c r="S2216" s="14">
        <f t="shared" si="173"/>
        <v>41676.792222222226</v>
      </c>
      <c r="T2216">
        <f t="shared" si="174"/>
        <v>2014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8281</v>
      </c>
      <c r="O2217" t="s">
        <v>8286</v>
      </c>
      <c r="P2217">
        <f t="shared" si="170"/>
        <v>156</v>
      </c>
      <c r="Q2217">
        <f t="shared" si="171"/>
        <v>26.06</v>
      </c>
      <c r="R2217" s="14">
        <f t="shared" si="172"/>
        <v>40958.717268518521</v>
      </c>
      <c r="S2217" s="14">
        <f t="shared" si="173"/>
        <v>40981.290972222225</v>
      </c>
      <c r="T2217">
        <f t="shared" si="174"/>
        <v>2012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8281</v>
      </c>
      <c r="O2218" t="s">
        <v>8286</v>
      </c>
      <c r="P2218">
        <f t="shared" si="170"/>
        <v>106</v>
      </c>
      <c r="Q2218">
        <f t="shared" si="171"/>
        <v>22.64</v>
      </c>
      <c r="R2218" s="14">
        <f t="shared" si="172"/>
        <v>42194.751678240747</v>
      </c>
      <c r="S2218" s="14">
        <f t="shared" si="173"/>
        <v>42208.751678240747</v>
      </c>
      <c r="T2218">
        <f t="shared" si="174"/>
        <v>2015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8281</v>
      </c>
      <c r="O2219" t="s">
        <v>8286</v>
      </c>
      <c r="P2219">
        <f t="shared" si="170"/>
        <v>101</v>
      </c>
      <c r="Q2219">
        <f t="shared" si="171"/>
        <v>47.22</v>
      </c>
      <c r="R2219" s="14">
        <f t="shared" si="172"/>
        <v>42299.776770833334</v>
      </c>
      <c r="S2219" s="14">
        <f t="shared" si="173"/>
        <v>42310.333333333328</v>
      </c>
      <c r="T2219">
        <f t="shared" si="174"/>
        <v>2015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8281</v>
      </c>
      <c r="O2220" t="s">
        <v>8286</v>
      </c>
      <c r="P2220">
        <f t="shared" si="170"/>
        <v>123</v>
      </c>
      <c r="Q2220">
        <f t="shared" si="171"/>
        <v>32.32</v>
      </c>
      <c r="R2220" s="14">
        <f t="shared" si="172"/>
        <v>41127.812303240738</v>
      </c>
      <c r="S2220" s="14">
        <f t="shared" si="173"/>
        <v>41150</v>
      </c>
      <c r="T2220">
        <f t="shared" si="174"/>
        <v>2012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8281</v>
      </c>
      <c r="O2221" t="s">
        <v>8286</v>
      </c>
      <c r="P2221">
        <f t="shared" si="170"/>
        <v>102</v>
      </c>
      <c r="Q2221">
        <f t="shared" si="171"/>
        <v>53.42</v>
      </c>
      <c r="R2221" s="14">
        <f t="shared" si="172"/>
        <v>42205.718888888892</v>
      </c>
      <c r="S2221" s="14">
        <f t="shared" si="173"/>
        <v>42235.718888888892</v>
      </c>
      <c r="T2221">
        <f t="shared" si="174"/>
        <v>2015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8281</v>
      </c>
      <c r="O2222" t="s">
        <v>8286</v>
      </c>
      <c r="P2222">
        <f t="shared" si="170"/>
        <v>101</v>
      </c>
      <c r="Q2222">
        <f t="shared" si="171"/>
        <v>51.3</v>
      </c>
      <c r="R2222" s="14">
        <f t="shared" si="172"/>
        <v>41452.060601851852</v>
      </c>
      <c r="S2222" s="14">
        <f t="shared" si="173"/>
        <v>41482.060601851852</v>
      </c>
      <c r="T2222">
        <f t="shared" si="174"/>
        <v>2013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8289</v>
      </c>
      <c r="O2223" t="s">
        <v>8307</v>
      </c>
      <c r="P2223">
        <f t="shared" si="170"/>
        <v>108</v>
      </c>
      <c r="Q2223">
        <f t="shared" si="171"/>
        <v>37.200000000000003</v>
      </c>
      <c r="R2223" s="14">
        <f t="shared" si="172"/>
        <v>42452.666770833333</v>
      </c>
      <c r="S2223" s="14">
        <f t="shared" si="173"/>
        <v>42483</v>
      </c>
      <c r="T2223">
        <f t="shared" si="174"/>
        <v>2016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8289</v>
      </c>
      <c r="O2224" t="s">
        <v>8307</v>
      </c>
      <c r="P2224">
        <f t="shared" si="170"/>
        <v>163</v>
      </c>
      <c r="Q2224">
        <f t="shared" si="171"/>
        <v>27.1</v>
      </c>
      <c r="R2224" s="14">
        <f t="shared" si="172"/>
        <v>40906.787581018521</v>
      </c>
      <c r="S2224" s="14">
        <f t="shared" si="173"/>
        <v>40936.787581018521</v>
      </c>
      <c r="T2224">
        <f t="shared" si="174"/>
        <v>2011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8289</v>
      </c>
      <c r="O2225" t="s">
        <v>8307</v>
      </c>
      <c r="P2225">
        <f t="shared" si="170"/>
        <v>106</v>
      </c>
      <c r="Q2225">
        <f t="shared" si="171"/>
        <v>206.31</v>
      </c>
      <c r="R2225" s="14">
        <f t="shared" si="172"/>
        <v>42152.640833333338</v>
      </c>
      <c r="S2225" s="14">
        <f t="shared" si="173"/>
        <v>42182.640833333338</v>
      </c>
      <c r="T2225">
        <f t="shared" si="174"/>
        <v>2015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8289</v>
      </c>
      <c r="O2226" t="s">
        <v>8307</v>
      </c>
      <c r="P2226">
        <f t="shared" si="170"/>
        <v>243</v>
      </c>
      <c r="Q2226">
        <f t="shared" si="171"/>
        <v>82.15</v>
      </c>
      <c r="R2226" s="14">
        <f t="shared" si="172"/>
        <v>42644.667534722219</v>
      </c>
      <c r="S2226" s="14">
        <f t="shared" si="173"/>
        <v>42672.791666666672</v>
      </c>
      <c r="T2226">
        <f t="shared" si="174"/>
        <v>2016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8289</v>
      </c>
      <c r="O2227" t="s">
        <v>8307</v>
      </c>
      <c r="P2227">
        <f t="shared" si="170"/>
        <v>945</v>
      </c>
      <c r="Q2227">
        <f t="shared" si="171"/>
        <v>164.8</v>
      </c>
      <c r="R2227" s="14">
        <f t="shared" si="172"/>
        <v>41873.79184027778</v>
      </c>
      <c r="S2227" s="14">
        <f t="shared" si="173"/>
        <v>41903.79184027778</v>
      </c>
      <c r="T2227">
        <f t="shared" si="174"/>
        <v>2014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8289</v>
      </c>
      <c r="O2228" t="s">
        <v>8307</v>
      </c>
      <c r="P2228">
        <f t="shared" si="170"/>
        <v>108</v>
      </c>
      <c r="Q2228">
        <f t="shared" si="171"/>
        <v>60.82</v>
      </c>
      <c r="R2228" s="14">
        <f t="shared" si="172"/>
        <v>42381.79886574074</v>
      </c>
      <c r="S2228" s="14">
        <f t="shared" si="173"/>
        <v>42412.207638888889</v>
      </c>
      <c r="T2228">
        <f t="shared" si="174"/>
        <v>2016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8289</v>
      </c>
      <c r="O2229" t="s">
        <v>8307</v>
      </c>
      <c r="P2229">
        <f t="shared" si="170"/>
        <v>157</v>
      </c>
      <c r="Q2229">
        <f t="shared" si="171"/>
        <v>67.97</v>
      </c>
      <c r="R2229" s="14">
        <f t="shared" si="172"/>
        <v>41561.807349537034</v>
      </c>
      <c r="S2229" s="14">
        <f t="shared" si="173"/>
        <v>41591.849016203705</v>
      </c>
      <c r="T2229">
        <f t="shared" si="174"/>
        <v>2013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8289</v>
      </c>
      <c r="O2230" t="s">
        <v>8307</v>
      </c>
      <c r="P2230">
        <f t="shared" si="170"/>
        <v>1174</v>
      </c>
      <c r="Q2230">
        <f t="shared" si="171"/>
        <v>81.56</v>
      </c>
      <c r="R2230" s="14">
        <f t="shared" si="172"/>
        <v>42202.278194444443</v>
      </c>
      <c r="S2230" s="14">
        <f t="shared" si="173"/>
        <v>42232.278194444443</v>
      </c>
      <c r="T2230">
        <f t="shared" si="174"/>
        <v>2015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8289</v>
      </c>
      <c r="O2231" t="s">
        <v>8307</v>
      </c>
      <c r="P2231">
        <f t="shared" si="170"/>
        <v>171</v>
      </c>
      <c r="Q2231">
        <f t="shared" si="171"/>
        <v>25.43</v>
      </c>
      <c r="R2231" s="14">
        <f t="shared" si="172"/>
        <v>41484.664247685185</v>
      </c>
      <c r="S2231" s="14">
        <f t="shared" si="173"/>
        <v>41520.166666666664</v>
      </c>
      <c r="T2231">
        <f t="shared" si="174"/>
        <v>2013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8289</v>
      </c>
      <c r="O2232" t="s">
        <v>8307</v>
      </c>
      <c r="P2232">
        <f t="shared" si="170"/>
        <v>126</v>
      </c>
      <c r="Q2232">
        <f t="shared" si="171"/>
        <v>21.5</v>
      </c>
      <c r="R2232" s="14">
        <f t="shared" si="172"/>
        <v>41724.881099537037</v>
      </c>
      <c r="S2232" s="14">
        <f t="shared" si="173"/>
        <v>41754.881099537037</v>
      </c>
      <c r="T2232">
        <f t="shared" si="174"/>
        <v>2014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8289</v>
      </c>
      <c r="O2233" t="s">
        <v>8307</v>
      </c>
      <c r="P2233">
        <f t="shared" si="170"/>
        <v>1212</v>
      </c>
      <c r="Q2233">
        <f t="shared" si="171"/>
        <v>27.23</v>
      </c>
      <c r="R2233" s="14">
        <f t="shared" si="172"/>
        <v>41423.910891203705</v>
      </c>
      <c r="S2233" s="14">
        <f t="shared" si="173"/>
        <v>41450.208333333336</v>
      </c>
      <c r="T2233">
        <f t="shared" si="174"/>
        <v>2013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8289</v>
      </c>
      <c r="O2234" t="s">
        <v>8307</v>
      </c>
      <c r="P2234">
        <f t="shared" si="170"/>
        <v>496</v>
      </c>
      <c r="Q2234">
        <f t="shared" si="171"/>
        <v>25.09</v>
      </c>
      <c r="R2234" s="14">
        <f t="shared" si="172"/>
        <v>41806.794074074074</v>
      </c>
      <c r="S2234" s="14">
        <f t="shared" si="173"/>
        <v>41839.125</v>
      </c>
      <c r="T2234">
        <f t="shared" si="174"/>
        <v>2014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8289</v>
      </c>
      <c r="O2235" t="s">
        <v>8307</v>
      </c>
      <c r="P2235">
        <f t="shared" si="170"/>
        <v>332</v>
      </c>
      <c r="Q2235">
        <f t="shared" si="171"/>
        <v>21.23</v>
      </c>
      <c r="R2235" s="14">
        <f t="shared" si="172"/>
        <v>42331.378923611104</v>
      </c>
      <c r="S2235" s="14">
        <f t="shared" si="173"/>
        <v>42352</v>
      </c>
      <c r="T2235">
        <f t="shared" si="174"/>
        <v>2015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8289</v>
      </c>
      <c r="O2236" t="s">
        <v>8307</v>
      </c>
      <c r="P2236">
        <f t="shared" si="170"/>
        <v>1165</v>
      </c>
      <c r="Q2236">
        <f t="shared" si="171"/>
        <v>41.61</v>
      </c>
      <c r="R2236" s="14">
        <f t="shared" si="172"/>
        <v>42710.824618055558</v>
      </c>
      <c r="S2236" s="14">
        <f t="shared" si="173"/>
        <v>42740.824618055558</v>
      </c>
      <c r="T2236">
        <f t="shared" si="174"/>
        <v>2016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8289</v>
      </c>
      <c r="O2237" t="s">
        <v>8307</v>
      </c>
      <c r="P2237">
        <f t="shared" si="170"/>
        <v>153</v>
      </c>
      <c r="Q2237">
        <f t="shared" si="171"/>
        <v>135.59</v>
      </c>
      <c r="R2237" s="14">
        <f t="shared" si="172"/>
        <v>42062.022118055553</v>
      </c>
      <c r="S2237" s="14">
        <f t="shared" si="173"/>
        <v>42091.980451388896</v>
      </c>
      <c r="T2237">
        <f t="shared" si="174"/>
        <v>2015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8289</v>
      </c>
      <c r="O2238" t="s">
        <v>8307</v>
      </c>
      <c r="P2238">
        <f t="shared" si="170"/>
        <v>537</v>
      </c>
      <c r="Q2238">
        <f t="shared" si="171"/>
        <v>22.12</v>
      </c>
      <c r="R2238" s="14">
        <f t="shared" si="172"/>
        <v>42371.617164351846</v>
      </c>
      <c r="S2238" s="14">
        <f t="shared" si="173"/>
        <v>42401.617164351846</v>
      </c>
      <c r="T2238">
        <f t="shared" si="174"/>
        <v>2016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8289</v>
      </c>
      <c r="O2239" t="s">
        <v>8307</v>
      </c>
      <c r="P2239">
        <f t="shared" si="170"/>
        <v>353</v>
      </c>
      <c r="Q2239">
        <f t="shared" si="171"/>
        <v>64.63</v>
      </c>
      <c r="R2239" s="14">
        <f t="shared" si="172"/>
        <v>41915.003275462965</v>
      </c>
      <c r="S2239" s="14">
        <f t="shared" si="173"/>
        <v>41955.332638888889</v>
      </c>
      <c r="T2239">
        <f t="shared" si="174"/>
        <v>2014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8289</v>
      </c>
      <c r="O2240" t="s">
        <v>8307</v>
      </c>
      <c r="P2240">
        <f t="shared" si="170"/>
        <v>137</v>
      </c>
      <c r="Q2240">
        <f t="shared" si="171"/>
        <v>69.569999999999993</v>
      </c>
      <c r="R2240" s="14">
        <f t="shared" si="172"/>
        <v>42774.621712962966</v>
      </c>
      <c r="S2240" s="14">
        <f t="shared" si="173"/>
        <v>42804.621712962966</v>
      </c>
      <c r="T2240">
        <f t="shared" si="174"/>
        <v>2017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8289</v>
      </c>
      <c r="O2241" t="s">
        <v>8307</v>
      </c>
      <c r="P2241">
        <f t="shared" si="170"/>
        <v>128</v>
      </c>
      <c r="Q2241">
        <f t="shared" si="171"/>
        <v>75.13</v>
      </c>
      <c r="R2241" s="14">
        <f t="shared" si="172"/>
        <v>41572.958495370374</v>
      </c>
      <c r="S2241" s="14">
        <f t="shared" si="173"/>
        <v>41609.168055555558</v>
      </c>
      <c r="T2241">
        <f t="shared" si="174"/>
        <v>2013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8289</v>
      </c>
      <c r="O2242" t="s">
        <v>8307</v>
      </c>
      <c r="P2242">
        <f t="shared" si="170"/>
        <v>271</v>
      </c>
      <c r="Q2242">
        <f t="shared" si="171"/>
        <v>140.97999999999999</v>
      </c>
      <c r="R2242" s="14">
        <f t="shared" si="172"/>
        <v>42452.825740740736</v>
      </c>
      <c r="S2242" s="14">
        <f t="shared" si="173"/>
        <v>42482.825740740736</v>
      </c>
      <c r="T2242">
        <f t="shared" si="174"/>
        <v>2016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8289</v>
      </c>
      <c r="O2243" t="s">
        <v>8307</v>
      </c>
      <c r="P2243">
        <f t="shared" ref="P2243:P2306" si="175">ROUND(E2243/D2243*100,0)</f>
        <v>806</v>
      </c>
      <c r="Q2243">
        <f t="shared" ref="Q2243:Q2306" si="176">IFERROR(ROUND(E2243/L2243,2),0)</f>
        <v>49.47</v>
      </c>
      <c r="R2243" s="14">
        <f t="shared" ref="R2243:R2306" si="177">(((J2243/60)/60)/24)+DATE(1970,1,1)</f>
        <v>42766.827546296292</v>
      </c>
      <c r="S2243" s="14">
        <f t="shared" ref="S2243:S2306" si="178">(((I2243/60)/60)/24)+DATE(1970,1,1)</f>
        <v>42796.827546296292</v>
      </c>
      <c r="T2243">
        <f t="shared" ref="T2243:T2306" si="179">YEAR(R2243)</f>
        <v>2017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8289</v>
      </c>
      <c r="O2244" t="s">
        <v>8307</v>
      </c>
      <c r="P2244">
        <f t="shared" si="175"/>
        <v>1360</v>
      </c>
      <c r="Q2244">
        <f t="shared" si="176"/>
        <v>53.87</v>
      </c>
      <c r="R2244" s="14">
        <f t="shared" si="177"/>
        <v>41569.575613425928</v>
      </c>
      <c r="S2244" s="14">
        <f t="shared" si="178"/>
        <v>41605.126388888886</v>
      </c>
      <c r="T2244">
        <f t="shared" si="179"/>
        <v>2013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8289</v>
      </c>
      <c r="O2245" t="s">
        <v>8307</v>
      </c>
      <c r="P2245">
        <f t="shared" si="175"/>
        <v>930250</v>
      </c>
      <c r="Q2245">
        <f t="shared" si="176"/>
        <v>4.57</v>
      </c>
      <c r="R2245" s="14">
        <f t="shared" si="177"/>
        <v>42800.751041666663</v>
      </c>
      <c r="S2245" s="14">
        <f t="shared" si="178"/>
        <v>42807.125</v>
      </c>
      <c r="T2245">
        <f t="shared" si="179"/>
        <v>2017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8289</v>
      </c>
      <c r="O2246" t="s">
        <v>8307</v>
      </c>
      <c r="P2246">
        <f t="shared" si="175"/>
        <v>377</v>
      </c>
      <c r="Q2246">
        <f t="shared" si="176"/>
        <v>65</v>
      </c>
      <c r="R2246" s="14">
        <f t="shared" si="177"/>
        <v>42647.818819444445</v>
      </c>
      <c r="S2246" s="14">
        <f t="shared" si="178"/>
        <v>42659.854166666672</v>
      </c>
      <c r="T2246">
        <f t="shared" si="179"/>
        <v>2016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8289</v>
      </c>
      <c r="O2247" t="s">
        <v>8307</v>
      </c>
      <c r="P2247">
        <f t="shared" si="175"/>
        <v>2647</v>
      </c>
      <c r="Q2247">
        <f t="shared" si="176"/>
        <v>53.48</v>
      </c>
      <c r="R2247" s="14">
        <f t="shared" si="177"/>
        <v>41660.708530092597</v>
      </c>
      <c r="S2247" s="14">
        <f t="shared" si="178"/>
        <v>41691.75</v>
      </c>
      <c r="T2247">
        <f t="shared" si="179"/>
        <v>2014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8289</v>
      </c>
      <c r="O2248" t="s">
        <v>8307</v>
      </c>
      <c r="P2248">
        <f t="shared" si="175"/>
        <v>100</v>
      </c>
      <c r="Q2248">
        <f t="shared" si="176"/>
        <v>43.91</v>
      </c>
      <c r="R2248" s="14">
        <f t="shared" si="177"/>
        <v>42221.79178240741</v>
      </c>
      <c r="S2248" s="14">
        <f t="shared" si="178"/>
        <v>42251.79178240741</v>
      </c>
      <c r="T2248">
        <f t="shared" si="179"/>
        <v>2015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8289</v>
      </c>
      <c r="O2249" t="s">
        <v>8307</v>
      </c>
      <c r="P2249">
        <f t="shared" si="175"/>
        <v>104</v>
      </c>
      <c r="Q2249">
        <f t="shared" si="176"/>
        <v>50.85</v>
      </c>
      <c r="R2249" s="14">
        <f t="shared" si="177"/>
        <v>42200.666261574079</v>
      </c>
      <c r="S2249" s="14">
        <f t="shared" si="178"/>
        <v>42214.666261574079</v>
      </c>
      <c r="T2249">
        <f t="shared" si="179"/>
        <v>2015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8289</v>
      </c>
      <c r="O2250" t="s">
        <v>8307</v>
      </c>
      <c r="P2250">
        <f t="shared" si="175"/>
        <v>107</v>
      </c>
      <c r="Q2250">
        <f t="shared" si="176"/>
        <v>58.63</v>
      </c>
      <c r="R2250" s="14">
        <f t="shared" si="177"/>
        <v>42688.875902777778</v>
      </c>
      <c r="S2250" s="14">
        <f t="shared" si="178"/>
        <v>42718.875902777778</v>
      </c>
      <c r="T2250">
        <f t="shared" si="179"/>
        <v>2016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8289</v>
      </c>
      <c r="O2251" t="s">
        <v>8307</v>
      </c>
      <c r="P2251">
        <f t="shared" si="175"/>
        <v>169</v>
      </c>
      <c r="Q2251">
        <f t="shared" si="176"/>
        <v>32.82</v>
      </c>
      <c r="R2251" s="14">
        <f t="shared" si="177"/>
        <v>41336.703298611108</v>
      </c>
      <c r="S2251" s="14">
        <f t="shared" si="178"/>
        <v>41366.661631944444</v>
      </c>
      <c r="T2251">
        <f t="shared" si="179"/>
        <v>2013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8289</v>
      </c>
      <c r="O2252" t="s">
        <v>8307</v>
      </c>
      <c r="P2252">
        <f t="shared" si="175"/>
        <v>975</v>
      </c>
      <c r="Q2252">
        <f t="shared" si="176"/>
        <v>426.93</v>
      </c>
      <c r="R2252" s="14">
        <f t="shared" si="177"/>
        <v>42677.005474537036</v>
      </c>
      <c r="S2252" s="14">
        <f t="shared" si="178"/>
        <v>42707.0471412037</v>
      </c>
      <c r="T2252">
        <f t="shared" si="179"/>
        <v>2016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8289</v>
      </c>
      <c r="O2253" t="s">
        <v>8307</v>
      </c>
      <c r="P2253">
        <f t="shared" si="175"/>
        <v>134</v>
      </c>
      <c r="Q2253">
        <f t="shared" si="176"/>
        <v>23.81</v>
      </c>
      <c r="R2253" s="14">
        <f t="shared" si="177"/>
        <v>41846.34579861111</v>
      </c>
      <c r="S2253" s="14">
        <f t="shared" si="178"/>
        <v>41867.34579861111</v>
      </c>
      <c r="T2253">
        <f t="shared" si="179"/>
        <v>2014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8289</v>
      </c>
      <c r="O2254" t="s">
        <v>8307</v>
      </c>
      <c r="P2254">
        <f t="shared" si="175"/>
        <v>272</v>
      </c>
      <c r="Q2254">
        <f t="shared" si="176"/>
        <v>98.41</v>
      </c>
      <c r="R2254" s="14">
        <f t="shared" si="177"/>
        <v>42573.327986111108</v>
      </c>
      <c r="S2254" s="14">
        <f t="shared" si="178"/>
        <v>42588.327986111108</v>
      </c>
      <c r="T2254">
        <f t="shared" si="179"/>
        <v>2016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8289</v>
      </c>
      <c r="O2255" t="s">
        <v>8307</v>
      </c>
      <c r="P2255">
        <f t="shared" si="175"/>
        <v>113</v>
      </c>
      <c r="Q2255">
        <f t="shared" si="176"/>
        <v>107.32</v>
      </c>
      <c r="R2255" s="14">
        <f t="shared" si="177"/>
        <v>42296.631331018521</v>
      </c>
      <c r="S2255" s="14">
        <f t="shared" si="178"/>
        <v>42326.672997685186</v>
      </c>
      <c r="T2255">
        <f t="shared" si="179"/>
        <v>2015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8289</v>
      </c>
      <c r="O2256" t="s">
        <v>8307</v>
      </c>
      <c r="P2256">
        <f t="shared" si="175"/>
        <v>460</v>
      </c>
      <c r="Q2256">
        <f t="shared" si="176"/>
        <v>11.67</v>
      </c>
      <c r="R2256" s="14">
        <f t="shared" si="177"/>
        <v>42752.647777777776</v>
      </c>
      <c r="S2256" s="14">
        <f t="shared" si="178"/>
        <v>42759.647777777776</v>
      </c>
      <c r="T2256">
        <f t="shared" si="179"/>
        <v>2017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8289</v>
      </c>
      <c r="O2257" t="s">
        <v>8307</v>
      </c>
      <c r="P2257">
        <f t="shared" si="175"/>
        <v>287</v>
      </c>
      <c r="Q2257">
        <f t="shared" si="176"/>
        <v>41.78</v>
      </c>
      <c r="R2257" s="14">
        <f t="shared" si="177"/>
        <v>42467.951979166668</v>
      </c>
      <c r="S2257" s="14">
        <f t="shared" si="178"/>
        <v>42497.951979166668</v>
      </c>
      <c r="T2257">
        <f t="shared" si="179"/>
        <v>2016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8289</v>
      </c>
      <c r="O2258" t="s">
        <v>8307</v>
      </c>
      <c r="P2258">
        <f t="shared" si="175"/>
        <v>223</v>
      </c>
      <c r="Q2258">
        <f t="shared" si="176"/>
        <v>21.38</v>
      </c>
      <c r="R2258" s="14">
        <f t="shared" si="177"/>
        <v>42682.451921296291</v>
      </c>
      <c r="S2258" s="14">
        <f t="shared" si="178"/>
        <v>42696.451921296291</v>
      </c>
      <c r="T2258">
        <f t="shared" si="179"/>
        <v>2016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8289</v>
      </c>
      <c r="O2259" t="s">
        <v>8307</v>
      </c>
      <c r="P2259">
        <f t="shared" si="175"/>
        <v>636</v>
      </c>
      <c r="Q2259">
        <f t="shared" si="176"/>
        <v>94.1</v>
      </c>
      <c r="R2259" s="14">
        <f t="shared" si="177"/>
        <v>42505.936678240745</v>
      </c>
      <c r="S2259" s="14">
        <f t="shared" si="178"/>
        <v>42540.958333333328</v>
      </c>
      <c r="T2259">
        <f t="shared" si="179"/>
        <v>2016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8289</v>
      </c>
      <c r="O2260" t="s">
        <v>8307</v>
      </c>
      <c r="P2260">
        <f t="shared" si="175"/>
        <v>147</v>
      </c>
      <c r="Q2260">
        <f t="shared" si="176"/>
        <v>15.72</v>
      </c>
      <c r="R2260" s="14">
        <f t="shared" si="177"/>
        <v>42136.75100694444</v>
      </c>
      <c r="S2260" s="14">
        <f t="shared" si="178"/>
        <v>42166.75100694444</v>
      </c>
      <c r="T2260">
        <f t="shared" si="179"/>
        <v>2015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8289</v>
      </c>
      <c r="O2261" t="s">
        <v>8307</v>
      </c>
      <c r="P2261">
        <f t="shared" si="175"/>
        <v>1867</v>
      </c>
      <c r="Q2261">
        <f t="shared" si="176"/>
        <v>90.64</v>
      </c>
      <c r="R2261" s="14">
        <f t="shared" si="177"/>
        <v>42702.804814814815</v>
      </c>
      <c r="S2261" s="14">
        <f t="shared" si="178"/>
        <v>42712.804814814815</v>
      </c>
      <c r="T2261">
        <f t="shared" si="179"/>
        <v>2016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8289</v>
      </c>
      <c r="O2262" t="s">
        <v>8307</v>
      </c>
      <c r="P2262">
        <f t="shared" si="175"/>
        <v>327</v>
      </c>
      <c r="Q2262">
        <f t="shared" si="176"/>
        <v>97.3</v>
      </c>
      <c r="R2262" s="14">
        <f t="shared" si="177"/>
        <v>41695.016782407409</v>
      </c>
      <c r="S2262" s="14">
        <f t="shared" si="178"/>
        <v>41724.975115740745</v>
      </c>
      <c r="T2262">
        <f t="shared" si="179"/>
        <v>2014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8289</v>
      </c>
      <c r="O2263" t="s">
        <v>8307</v>
      </c>
      <c r="P2263">
        <f t="shared" si="175"/>
        <v>780</v>
      </c>
      <c r="Q2263">
        <f t="shared" si="176"/>
        <v>37.119999999999997</v>
      </c>
      <c r="R2263" s="14">
        <f t="shared" si="177"/>
        <v>42759.724768518514</v>
      </c>
      <c r="S2263" s="14">
        <f t="shared" si="178"/>
        <v>42780.724768518514</v>
      </c>
      <c r="T2263">
        <f t="shared" si="179"/>
        <v>2017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8289</v>
      </c>
      <c r="O2264" t="s">
        <v>8307</v>
      </c>
      <c r="P2264">
        <f t="shared" si="175"/>
        <v>154</v>
      </c>
      <c r="Q2264">
        <f t="shared" si="176"/>
        <v>28.1</v>
      </c>
      <c r="R2264" s="14">
        <f t="shared" si="177"/>
        <v>41926.585162037038</v>
      </c>
      <c r="S2264" s="14">
        <f t="shared" si="178"/>
        <v>41961</v>
      </c>
      <c r="T2264">
        <f t="shared" si="179"/>
        <v>2014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8289</v>
      </c>
      <c r="O2265" t="s">
        <v>8307</v>
      </c>
      <c r="P2265">
        <f t="shared" si="175"/>
        <v>116</v>
      </c>
      <c r="Q2265">
        <f t="shared" si="176"/>
        <v>144.43</v>
      </c>
      <c r="R2265" s="14">
        <f t="shared" si="177"/>
        <v>42014.832326388889</v>
      </c>
      <c r="S2265" s="14">
        <f t="shared" si="178"/>
        <v>42035.832326388889</v>
      </c>
      <c r="T2265">
        <f t="shared" si="179"/>
        <v>2015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8289</v>
      </c>
      <c r="O2266" t="s">
        <v>8307</v>
      </c>
      <c r="P2266">
        <f t="shared" si="175"/>
        <v>180</v>
      </c>
      <c r="Q2266">
        <f t="shared" si="176"/>
        <v>24.27</v>
      </c>
      <c r="R2266" s="14">
        <f t="shared" si="177"/>
        <v>42496.582337962958</v>
      </c>
      <c r="S2266" s="14">
        <f t="shared" si="178"/>
        <v>42513.125</v>
      </c>
      <c r="T2266">
        <f t="shared" si="179"/>
        <v>2016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8289</v>
      </c>
      <c r="O2267" t="s">
        <v>8307</v>
      </c>
      <c r="P2267">
        <f t="shared" si="175"/>
        <v>299</v>
      </c>
      <c r="Q2267">
        <f t="shared" si="176"/>
        <v>35.119999999999997</v>
      </c>
      <c r="R2267" s="14">
        <f t="shared" si="177"/>
        <v>42689.853090277778</v>
      </c>
      <c r="S2267" s="14">
        <f t="shared" si="178"/>
        <v>42696.853090277778</v>
      </c>
      <c r="T2267">
        <f t="shared" si="179"/>
        <v>2016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8289</v>
      </c>
      <c r="O2268" t="s">
        <v>8307</v>
      </c>
      <c r="P2268">
        <f t="shared" si="175"/>
        <v>320</v>
      </c>
      <c r="Q2268">
        <f t="shared" si="176"/>
        <v>24.76</v>
      </c>
      <c r="R2268" s="14">
        <f t="shared" si="177"/>
        <v>42469.874907407408</v>
      </c>
      <c r="S2268" s="14">
        <f t="shared" si="178"/>
        <v>42487.083333333328</v>
      </c>
      <c r="T2268">
        <f t="shared" si="179"/>
        <v>2016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8289</v>
      </c>
      <c r="O2269" t="s">
        <v>8307</v>
      </c>
      <c r="P2269">
        <f t="shared" si="175"/>
        <v>381</v>
      </c>
      <c r="Q2269">
        <f t="shared" si="176"/>
        <v>188.38</v>
      </c>
      <c r="R2269" s="14">
        <f t="shared" si="177"/>
        <v>41968.829826388886</v>
      </c>
      <c r="S2269" s="14">
        <f t="shared" si="178"/>
        <v>41994.041666666672</v>
      </c>
      <c r="T2269">
        <f t="shared" si="179"/>
        <v>2014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8289</v>
      </c>
      <c r="O2270" t="s">
        <v>8307</v>
      </c>
      <c r="P2270">
        <f t="shared" si="175"/>
        <v>103</v>
      </c>
      <c r="Q2270">
        <f t="shared" si="176"/>
        <v>148.08000000000001</v>
      </c>
      <c r="R2270" s="14">
        <f t="shared" si="177"/>
        <v>42776.082349537035</v>
      </c>
      <c r="S2270" s="14">
        <f t="shared" si="178"/>
        <v>42806.082349537035</v>
      </c>
      <c r="T2270">
        <f t="shared" si="179"/>
        <v>2017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8289</v>
      </c>
      <c r="O2271" t="s">
        <v>8307</v>
      </c>
      <c r="P2271">
        <f t="shared" si="175"/>
        <v>1802</v>
      </c>
      <c r="Q2271">
        <f t="shared" si="176"/>
        <v>49.93</v>
      </c>
      <c r="R2271" s="14">
        <f t="shared" si="177"/>
        <v>42776.704432870371</v>
      </c>
      <c r="S2271" s="14">
        <f t="shared" si="178"/>
        <v>42801.208333333328</v>
      </c>
      <c r="T2271">
        <f t="shared" si="179"/>
        <v>2017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8289</v>
      </c>
      <c r="O2272" t="s">
        <v>8307</v>
      </c>
      <c r="P2272">
        <f t="shared" si="175"/>
        <v>720</v>
      </c>
      <c r="Q2272">
        <f t="shared" si="176"/>
        <v>107.82</v>
      </c>
      <c r="R2272" s="14">
        <f t="shared" si="177"/>
        <v>42725.869363425925</v>
      </c>
      <c r="S2272" s="14">
        <f t="shared" si="178"/>
        <v>42745.915972222225</v>
      </c>
      <c r="T2272">
        <f t="shared" si="179"/>
        <v>2016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8289</v>
      </c>
      <c r="O2273" t="s">
        <v>8307</v>
      </c>
      <c r="P2273">
        <f t="shared" si="175"/>
        <v>283</v>
      </c>
      <c r="Q2273">
        <f t="shared" si="176"/>
        <v>42.63</v>
      </c>
      <c r="R2273" s="14">
        <f t="shared" si="177"/>
        <v>42684.000046296293</v>
      </c>
      <c r="S2273" s="14">
        <f t="shared" si="178"/>
        <v>42714.000046296293</v>
      </c>
      <c r="T2273">
        <f t="shared" si="179"/>
        <v>2016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8289</v>
      </c>
      <c r="O2274" t="s">
        <v>8307</v>
      </c>
      <c r="P2274">
        <f t="shared" si="175"/>
        <v>1357</v>
      </c>
      <c r="Q2274">
        <f t="shared" si="176"/>
        <v>14.37</v>
      </c>
      <c r="R2274" s="14">
        <f t="shared" si="177"/>
        <v>42315.699490740735</v>
      </c>
      <c r="S2274" s="14">
        <f t="shared" si="178"/>
        <v>42345.699490740735</v>
      </c>
      <c r="T2274">
        <f t="shared" si="179"/>
        <v>2015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8289</v>
      </c>
      <c r="O2275" t="s">
        <v>8307</v>
      </c>
      <c r="P2275">
        <f t="shared" si="175"/>
        <v>220</v>
      </c>
      <c r="Q2275">
        <f t="shared" si="176"/>
        <v>37.479999999999997</v>
      </c>
      <c r="R2275" s="14">
        <f t="shared" si="177"/>
        <v>42781.549097222218</v>
      </c>
      <c r="S2275" s="14">
        <f t="shared" si="178"/>
        <v>42806.507430555561</v>
      </c>
      <c r="T2275">
        <f t="shared" si="179"/>
        <v>2017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8289</v>
      </c>
      <c r="O2276" t="s">
        <v>8307</v>
      </c>
      <c r="P2276">
        <f t="shared" si="175"/>
        <v>120</v>
      </c>
      <c r="Q2276">
        <f t="shared" si="176"/>
        <v>30.2</v>
      </c>
      <c r="R2276" s="14">
        <f t="shared" si="177"/>
        <v>41663.500659722224</v>
      </c>
      <c r="S2276" s="14">
        <f t="shared" si="178"/>
        <v>41693.500659722224</v>
      </c>
      <c r="T2276">
        <f t="shared" si="179"/>
        <v>2014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8289</v>
      </c>
      <c r="O2277" t="s">
        <v>8307</v>
      </c>
      <c r="P2277">
        <f t="shared" si="175"/>
        <v>408</v>
      </c>
      <c r="Q2277">
        <f t="shared" si="176"/>
        <v>33.549999999999997</v>
      </c>
      <c r="R2277" s="14">
        <f t="shared" si="177"/>
        <v>41965.616655092599</v>
      </c>
      <c r="S2277" s="14">
        <f t="shared" si="178"/>
        <v>41995.616655092599</v>
      </c>
      <c r="T2277">
        <f t="shared" si="179"/>
        <v>2014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8289</v>
      </c>
      <c r="O2278" t="s">
        <v>8307</v>
      </c>
      <c r="P2278">
        <f t="shared" si="175"/>
        <v>106</v>
      </c>
      <c r="Q2278">
        <f t="shared" si="176"/>
        <v>64.75</v>
      </c>
      <c r="R2278" s="14">
        <f t="shared" si="177"/>
        <v>41614.651493055557</v>
      </c>
      <c r="S2278" s="14">
        <f t="shared" si="178"/>
        <v>41644.651493055557</v>
      </c>
      <c r="T2278">
        <f t="shared" si="179"/>
        <v>2013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8289</v>
      </c>
      <c r="O2279" t="s">
        <v>8307</v>
      </c>
      <c r="P2279">
        <f t="shared" si="175"/>
        <v>141</v>
      </c>
      <c r="Q2279">
        <f t="shared" si="176"/>
        <v>57.93</v>
      </c>
      <c r="R2279" s="14">
        <f t="shared" si="177"/>
        <v>40936.678506944445</v>
      </c>
      <c r="S2279" s="14">
        <f t="shared" si="178"/>
        <v>40966.678506944445</v>
      </c>
      <c r="T2279">
        <f t="shared" si="179"/>
        <v>2012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8289</v>
      </c>
      <c r="O2280" t="s">
        <v>8307</v>
      </c>
      <c r="P2280">
        <f t="shared" si="175"/>
        <v>271</v>
      </c>
      <c r="Q2280">
        <f t="shared" si="176"/>
        <v>53.08</v>
      </c>
      <c r="R2280" s="14">
        <f t="shared" si="177"/>
        <v>42338.709108796291</v>
      </c>
      <c r="S2280" s="14">
        <f t="shared" si="178"/>
        <v>42372.957638888889</v>
      </c>
      <c r="T2280">
        <f t="shared" si="179"/>
        <v>2015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8289</v>
      </c>
      <c r="O2281" t="s">
        <v>8307</v>
      </c>
      <c r="P2281">
        <f t="shared" si="175"/>
        <v>154</v>
      </c>
      <c r="Q2281">
        <f t="shared" si="176"/>
        <v>48.06</v>
      </c>
      <c r="R2281" s="14">
        <f t="shared" si="177"/>
        <v>42020.806701388887</v>
      </c>
      <c r="S2281" s="14">
        <f t="shared" si="178"/>
        <v>42039.166666666672</v>
      </c>
      <c r="T2281">
        <f t="shared" si="179"/>
        <v>2015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8289</v>
      </c>
      <c r="O2282" t="s">
        <v>8307</v>
      </c>
      <c r="P2282">
        <f t="shared" si="175"/>
        <v>404</v>
      </c>
      <c r="Q2282">
        <f t="shared" si="176"/>
        <v>82.4</v>
      </c>
      <c r="R2282" s="14">
        <f t="shared" si="177"/>
        <v>42234.624895833331</v>
      </c>
      <c r="S2282" s="14">
        <f t="shared" si="178"/>
        <v>42264.624895833331</v>
      </c>
      <c r="T2282">
        <f t="shared" si="179"/>
        <v>2015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8281</v>
      </c>
      <c r="O2283" t="s">
        <v>8282</v>
      </c>
      <c r="P2283">
        <f t="shared" si="175"/>
        <v>185</v>
      </c>
      <c r="Q2283">
        <f t="shared" si="176"/>
        <v>50.45</v>
      </c>
      <c r="R2283" s="14">
        <f t="shared" si="177"/>
        <v>40687.285844907405</v>
      </c>
      <c r="S2283" s="14">
        <f t="shared" si="178"/>
        <v>40749.284722222219</v>
      </c>
      <c r="T2283">
        <f t="shared" si="179"/>
        <v>2011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8281</v>
      </c>
      <c r="O2284" t="s">
        <v>8282</v>
      </c>
      <c r="P2284">
        <f t="shared" si="175"/>
        <v>185</v>
      </c>
      <c r="Q2284">
        <f t="shared" si="176"/>
        <v>115.83</v>
      </c>
      <c r="R2284" s="14">
        <f t="shared" si="177"/>
        <v>42323.17460648148</v>
      </c>
      <c r="S2284" s="14">
        <f t="shared" si="178"/>
        <v>42383.17460648148</v>
      </c>
      <c r="T2284">
        <f t="shared" si="179"/>
        <v>2015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8281</v>
      </c>
      <c r="O2285" t="s">
        <v>8282</v>
      </c>
      <c r="P2285">
        <f t="shared" si="175"/>
        <v>101</v>
      </c>
      <c r="Q2285">
        <f t="shared" si="176"/>
        <v>63.03</v>
      </c>
      <c r="R2285" s="14">
        <f t="shared" si="177"/>
        <v>40978.125046296293</v>
      </c>
      <c r="S2285" s="14">
        <f t="shared" si="178"/>
        <v>41038.083379629628</v>
      </c>
      <c r="T2285">
        <f t="shared" si="179"/>
        <v>2012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8281</v>
      </c>
      <c r="O2286" t="s">
        <v>8282</v>
      </c>
      <c r="P2286">
        <f t="shared" si="175"/>
        <v>106</v>
      </c>
      <c r="Q2286">
        <f t="shared" si="176"/>
        <v>108.02</v>
      </c>
      <c r="R2286" s="14">
        <f t="shared" si="177"/>
        <v>40585.796817129631</v>
      </c>
      <c r="S2286" s="14">
        <f t="shared" si="178"/>
        <v>40614.166666666664</v>
      </c>
      <c r="T2286">
        <f t="shared" si="179"/>
        <v>2011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8281</v>
      </c>
      <c r="O2287" t="s">
        <v>8282</v>
      </c>
      <c r="P2287">
        <f t="shared" si="175"/>
        <v>121</v>
      </c>
      <c r="Q2287">
        <f t="shared" si="176"/>
        <v>46.09</v>
      </c>
      <c r="R2287" s="14">
        <f t="shared" si="177"/>
        <v>41059.185682870368</v>
      </c>
      <c r="S2287" s="14">
        <f t="shared" si="178"/>
        <v>41089.185682870368</v>
      </c>
      <c r="T2287">
        <f t="shared" si="179"/>
        <v>2012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8281</v>
      </c>
      <c r="O2288" t="s">
        <v>8282</v>
      </c>
      <c r="P2288">
        <f t="shared" si="175"/>
        <v>100</v>
      </c>
      <c r="Q2288">
        <f t="shared" si="176"/>
        <v>107.21</v>
      </c>
      <c r="R2288" s="14">
        <f t="shared" si="177"/>
        <v>41494.963587962964</v>
      </c>
      <c r="S2288" s="14">
        <f t="shared" si="178"/>
        <v>41523.165972222225</v>
      </c>
      <c r="T2288">
        <f t="shared" si="179"/>
        <v>2013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8281</v>
      </c>
      <c r="O2289" t="s">
        <v>8282</v>
      </c>
      <c r="P2289">
        <f t="shared" si="175"/>
        <v>120</v>
      </c>
      <c r="Q2289">
        <f t="shared" si="176"/>
        <v>50.93</v>
      </c>
      <c r="R2289" s="14">
        <f t="shared" si="177"/>
        <v>41792.667361111111</v>
      </c>
      <c r="S2289" s="14">
        <f t="shared" si="178"/>
        <v>41813.667361111111</v>
      </c>
      <c r="T2289">
        <f t="shared" si="179"/>
        <v>2014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8281</v>
      </c>
      <c r="O2290" t="s">
        <v>8282</v>
      </c>
      <c r="P2290">
        <f t="shared" si="175"/>
        <v>100</v>
      </c>
      <c r="Q2290">
        <f t="shared" si="176"/>
        <v>40.04</v>
      </c>
      <c r="R2290" s="14">
        <f t="shared" si="177"/>
        <v>41067.827418981484</v>
      </c>
      <c r="S2290" s="14">
        <f t="shared" si="178"/>
        <v>41086.75</v>
      </c>
      <c r="T2290">
        <f t="shared" si="179"/>
        <v>2012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8281</v>
      </c>
      <c r="O2291" t="s">
        <v>8282</v>
      </c>
      <c r="P2291">
        <f t="shared" si="175"/>
        <v>107</v>
      </c>
      <c r="Q2291">
        <f t="shared" si="176"/>
        <v>64.44</v>
      </c>
      <c r="R2291" s="14">
        <f t="shared" si="177"/>
        <v>41571.998379629629</v>
      </c>
      <c r="S2291" s="14">
        <f t="shared" si="178"/>
        <v>41614.973611111112</v>
      </c>
      <c r="T2291">
        <f t="shared" si="179"/>
        <v>2013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8281</v>
      </c>
      <c r="O2292" t="s">
        <v>8282</v>
      </c>
      <c r="P2292">
        <f t="shared" si="175"/>
        <v>104</v>
      </c>
      <c r="Q2292">
        <f t="shared" si="176"/>
        <v>53.83</v>
      </c>
      <c r="R2292" s="14">
        <f t="shared" si="177"/>
        <v>40070.253819444442</v>
      </c>
      <c r="S2292" s="14">
        <f t="shared" si="178"/>
        <v>40148.708333333336</v>
      </c>
      <c r="T2292">
        <f t="shared" si="179"/>
        <v>2009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8281</v>
      </c>
      <c r="O2293" t="s">
        <v>8282</v>
      </c>
      <c r="P2293">
        <f t="shared" si="175"/>
        <v>173</v>
      </c>
      <c r="Q2293">
        <f t="shared" si="176"/>
        <v>100.47</v>
      </c>
      <c r="R2293" s="14">
        <f t="shared" si="177"/>
        <v>40987.977060185185</v>
      </c>
      <c r="S2293" s="14">
        <f t="shared" si="178"/>
        <v>41022.166666666664</v>
      </c>
      <c r="T2293">
        <f t="shared" si="179"/>
        <v>2012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8281</v>
      </c>
      <c r="O2294" t="s">
        <v>8282</v>
      </c>
      <c r="P2294">
        <f t="shared" si="175"/>
        <v>107</v>
      </c>
      <c r="Q2294">
        <f t="shared" si="176"/>
        <v>46.63</v>
      </c>
      <c r="R2294" s="14">
        <f t="shared" si="177"/>
        <v>40987.697638888887</v>
      </c>
      <c r="S2294" s="14">
        <f t="shared" si="178"/>
        <v>41017.697638888887</v>
      </c>
      <c r="T2294">
        <f t="shared" si="179"/>
        <v>2012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8281</v>
      </c>
      <c r="O2295" t="s">
        <v>8282</v>
      </c>
      <c r="P2295">
        <f t="shared" si="175"/>
        <v>108</v>
      </c>
      <c r="Q2295">
        <f t="shared" si="176"/>
        <v>34.07</v>
      </c>
      <c r="R2295" s="14">
        <f t="shared" si="177"/>
        <v>41151.708321759259</v>
      </c>
      <c r="S2295" s="14">
        <f t="shared" si="178"/>
        <v>41177.165972222225</v>
      </c>
      <c r="T2295">
        <f t="shared" si="179"/>
        <v>2012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8281</v>
      </c>
      <c r="O2296" t="s">
        <v>8282</v>
      </c>
      <c r="P2296">
        <f t="shared" si="175"/>
        <v>146</v>
      </c>
      <c r="Q2296">
        <f t="shared" si="176"/>
        <v>65.209999999999994</v>
      </c>
      <c r="R2296" s="14">
        <f t="shared" si="177"/>
        <v>41264.72314814815</v>
      </c>
      <c r="S2296" s="14">
        <f t="shared" si="178"/>
        <v>41294.72314814815</v>
      </c>
      <c r="T2296">
        <f t="shared" si="179"/>
        <v>2012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8281</v>
      </c>
      <c r="O2297" t="s">
        <v>8282</v>
      </c>
      <c r="P2297">
        <f t="shared" si="175"/>
        <v>125</v>
      </c>
      <c r="Q2297">
        <f t="shared" si="176"/>
        <v>44.21</v>
      </c>
      <c r="R2297" s="14">
        <f t="shared" si="177"/>
        <v>41270.954351851848</v>
      </c>
      <c r="S2297" s="14">
        <f t="shared" si="178"/>
        <v>41300.954351851848</v>
      </c>
      <c r="T2297">
        <f t="shared" si="179"/>
        <v>2012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8281</v>
      </c>
      <c r="O2298" t="s">
        <v>8282</v>
      </c>
      <c r="P2298">
        <f t="shared" si="175"/>
        <v>149</v>
      </c>
      <c r="Q2298">
        <f t="shared" si="176"/>
        <v>71.97</v>
      </c>
      <c r="R2298" s="14">
        <f t="shared" si="177"/>
        <v>40927.731782407405</v>
      </c>
      <c r="S2298" s="14">
        <f t="shared" si="178"/>
        <v>40962.731782407405</v>
      </c>
      <c r="T2298">
        <f t="shared" si="179"/>
        <v>2012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8281</v>
      </c>
      <c r="O2299" t="s">
        <v>8282</v>
      </c>
      <c r="P2299">
        <f t="shared" si="175"/>
        <v>101</v>
      </c>
      <c r="Q2299">
        <f t="shared" si="176"/>
        <v>52.95</v>
      </c>
      <c r="R2299" s="14">
        <f t="shared" si="177"/>
        <v>40948.042233796295</v>
      </c>
      <c r="S2299" s="14">
        <f t="shared" si="178"/>
        <v>40982.165972222225</v>
      </c>
      <c r="T2299">
        <f t="shared" si="179"/>
        <v>2012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8281</v>
      </c>
      <c r="O2300" t="s">
        <v>8282</v>
      </c>
      <c r="P2300">
        <f t="shared" si="175"/>
        <v>105</v>
      </c>
      <c r="Q2300">
        <f t="shared" si="176"/>
        <v>109.45</v>
      </c>
      <c r="R2300" s="14">
        <f t="shared" si="177"/>
        <v>41694.84065972222</v>
      </c>
      <c r="S2300" s="14">
        <f t="shared" si="178"/>
        <v>41724.798993055556</v>
      </c>
      <c r="T2300">
        <f t="shared" si="179"/>
        <v>2014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8281</v>
      </c>
      <c r="O2301" t="s">
        <v>8282</v>
      </c>
      <c r="P2301">
        <f t="shared" si="175"/>
        <v>350</v>
      </c>
      <c r="Q2301">
        <f t="shared" si="176"/>
        <v>75.040000000000006</v>
      </c>
      <c r="R2301" s="14">
        <f t="shared" si="177"/>
        <v>40565.032511574071</v>
      </c>
      <c r="S2301" s="14">
        <f t="shared" si="178"/>
        <v>40580.032511574071</v>
      </c>
      <c r="T2301">
        <f t="shared" si="179"/>
        <v>2011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8281</v>
      </c>
      <c r="O2302" t="s">
        <v>8282</v>
      </c>
      <c r="P2302">
        <f t="shared" si="175"/>
        <v>101</v>
      </c>
      <c r="Q2302">
        <f t="shared" si="176"/>
        <v>115.71</v>
      </c>
      <c r="R2302" s="14">
        <f t="shared" si="177"/>
        <v>41074.727037037039</v>
      </c>
      <c r="S2302" s="14">
        <f t="shared" si="178"/>
        <v>41088.727037037039</v>
      </c>
      <c r="T2302">
        <f t="shared" si="179"/>
        <v>2012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8281</v>
      </c>
      <c r="O2303" t="s">
        <v>8285</v>
      </c>
      <c r="P2303">
        <f t="shared" si="175"/>
        <v>134</v>
      </c>
      <c r="Q2303">
        <f t="shared" si="176"/>
        <v>31.66</v>
      </c>
      <c r="R2303" s="14">
        <f t="shared" si="177"/>
        <v>41416.146944444445</v>
      </c>
      <c r="S2303" s="14">
        <f t="shared" si="178"/>
        <v>41446.146944444445</v>
      </c>
      <c r="T2303">
        <f t="shared" si="179"/>
        <v>2013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8281</v>
      </c>
      <c r="O2304" t="s">
        <v>8285</v>
      </c>
      <c r="P2304">
        <f t="shared" si="175"/>
        <v>171</v>
      </c>
      <c r="Q2304">
        <f t="shared" si="176"/>
        <v>46.18</v>
      </c>
      <c r="R2304" s="14">
        <f t="shared" si="177"/>
        <v>41605.868449074071</v>
      </c>
      <c r="S2304" s="14">
        <f t="shared" si="178"/>
        <v>41639.291666666664</v>
      </c>
      <c r="T2304">
        <f t="shared" si="179"/>
        <v>2013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8281</v>
      </c>
      <c r="O2305" t="s">
        <v>8285</v>
      </c>
      <c r="P2305">
        <f t="shared" si="175"/>
        <v>109</v>
      </c>
      <c r="Q2305">
        <f t="shared" si="176"/>
        <v>68.48</v>
      </c>
      <c r="R2305" s="14">
        <f t="shared" si="177"/>
        <v>40850.111064814817</v>
      </c>
      <c r="S2305" s="14">
        <f t="shared" si="178"/>
        <v>40890.152731481481</v>
      </c>
      <c r="T2305">
        <f t="shared" si="179"/>
        <v>2011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8281</v>
      </c>
      <c r="O2306" t="s">
        <v>8285</v>
      </c>
      <c r="P2306">
        <f t="shared" si="175"/>
        <v>101</v>
      </c>
      <c r="Q2306">
        <f t="shared" si="176"/>
        <v>53.47</v>
      </c>
      <c r="R2306" s="14">
        <f t="shared" si="177"/>
        <v>40502.815868055557</v>
      </c>
      <c r="S2306" s="14">
        <f t="shared" si="178"/>
        <v>40544.207638888889</v>
      </c>
      <c r="T2306">
        <f t="shared" si="179"/>
        <v>2010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8281</v>
      </c>
      <c r="O2307" t="s">
        <v>8285</v>
      </c>
      <c r="P2307">
        <f t="shared" ref="P2307:P2370" si="180">ROUND(E2307/D2307*100,0)</f>
        <v>101</v>
      </c>
      <c r="Q2307">
        <f t="shared" ref="Q2307:Q2370" si="181">IFERROR(ROUND(E2307/L2307,2),0)</f>
        <v>109.11</v>
      </c>
      <c r="R2307" s="14">
        <f t="shared" ref="R2307:R2370" si="182">(((J2307/60)/60)/24)+DATE(1970,1,1)</f>
        <v>41834.695277777777</v>
      </c>
      <c r="S2307" s="14">
        <f t="shared" ref="S2307:S2370" si="183">(((I2307/60)/60)/24)+DATE(1970,1,1)</f>
        <v>41859.75</v>
      </c>
      <c r="T2307">
        <f t="shared" ref="T2307:T2370" si="184">YEAR(R2307)</f>
        <v>2014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8281</v>
      </c>
      <c r="O2308" t="s">
        <v>8285</v>
      </c>
      <c r="P2308">
        <f t="shared" si="180"/>
        <v>107</v>
      </c>
      <c r="Q2308">
        <f t="shared" si="181"/>
        <v>51.19</v>
      </c>
      <c r="R2308" s="14">
        <f t="shared" si="182"/>
        <v>40948.16815972222</v>
      </c>
      <c r="S2308" s="14">
        <f t="shared" si="183"/>
        <v>40978.16815972222</v>
      </c>
      <c r="T2308">
        <f t="shared" si="184"/>
        <v>2012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8281</v>
      </c>
      <c r="O2309" t="s">
        <v>8285</v>
      </c>
      <c r="P2309">
        <f t="shared" si="180"/>
        <v>107</v>
      </c>
      <c r="Q2309">
        <f t="shared" si="181"/>
        <v>27.94</v>
      </c>
      <c r="R2309" s="14">
        <f t="shared" si="182"/>
        <v>41004.802465277775</v>
      </c>
      <c r="S2309" s="14">
        <f t="shared" si="183"/>
        <v>41034.802407407406</v>
      </c>
      <c r="T2309">
        <f t="shared" si="184"/>
        <v>2012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8281</v>
      </c>
      <c r="O2310" t="s">
        <v>8285</v>
      </c>
      <c r="P2310">
        <f t="shared" si="180"/>
        <v>101</v>
      </c>
      <c r="Q2310">
        <f t="shared" si="181"/>
        <v>82.5</v>
      </c>
      <c r="R2310" s="14">
        <f t="shared" si="182"/>
        <v>41851.962916666671</v>
      </c>
      <c r="S2310" s="14">
        <f t="shared" si="183"/>
        <v>41880.041666666664</v>
      </c>
      <c r="T2310">
        <f t="shared" si="184"/>
        <v>2014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8281</v>
      </c>
      <c r="O2311" t="s">
        <v>8285</v>
      </c>
      <c r="P2311">
        <f t="shared" si="180"/>
        <v>107</v>
      </c>
      <c r="Q2311">
        <f t="shared" si="181"/>
        <v>59.82</v>
      </c>
      <c r="R2311" s="14">
        <f t="shared" si="182"/>
        <v>41307.987696759257</v>
      </c>
      <c r="S2311" s="14">
        <f t="shared" si="183"/>
        <v>41342.987696759257</v>
      </c>
      <c r="T2311">
        <f t="shared" si="184"/>
        <v>2013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8281</v>
      </c>
      <c r="O2312" t="s">
        <v>8285</v>
      </c>
      <c r="P2312">
        <f t="shared" si="180"/>
        <v>429</v>
      </c>
      <c r="Q2312">
        <f t="shared" si="181"/>
        <v>64.819999999999993</v>
      </c>
      <c r="R2312" s="14">
        <f t="shared" si="182"/>
        <v>41324.79415509259</v>
      </c>
      <c r="S2312" s="14">
        <f t="shared" si="183"/>
        <v>41354.752488425926</v>
      </c>
      <c r="T2312">
        <f t="shared" si="184"/>
        <v>2013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8281</v>
      </c>
      <c r="O2313" t="s">
        <v>8285</v>
      </c>
      <c r="P2313">
        <f t="shared" si="180"/>
        <v>104</v>
      </c>
      <c r="Q2313">
        <f t="shared" si="181"/>
        <v>90.1</v>
      </c>
      <c r="R2313" s="14">
        <f t="shared" si="182"/>
        <v>41736.004502314812</v>
      </c>
      <c r="S2313" s="14">
        <f t="shared" si="183"/>
        <v>41766.004502314812</v>
      </c>
      <c r="T2313">
        <f t="shared" si="184"/>
        <v>2014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8281</v>
      </c>
      <c r="O2314" t="s">
        <v>8285</v>
      </c>
      <c r="P2314">
        <f t="shared" si="180"/>
        <v>108</v>
      </c>
      <c r="Q2314">
        <f t="shared" si="181"/>
        <v>40.96</v>
      </c>
      <c r="R2314" s="14">
        <f t="shared" si="182"/>
        <v>41716.632847222223</v>
      </c>
      <c r="S2314" s="14">
        <f t="shared" si="183"/>
        <v>41747.958333333336</v>
      </c>
      <c r="T2314">
        <f t="shared" si="184"/>
        <v>2014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8281</v>
      </c>
      <c r="O2315" t="s">
        <v>8285</v>
      </c>
      <c r="P2315">
        <f t="shared" si="180"/>
        <v>176</v>
      </c>
      <c r="Q2315">
        <f t="shared" si="181"/>
        <v>56</v>
      </c>
      <c r="R2315" s="14">
        <f t="shared" si="182"/>
        <v>41002.958634259259</v>
      </c>
      <c r="S2315" s="14">
        <f t="shared" si="183"/>
        <v>41032.958634259259</v>
      </c>
      <c r="T2315">
        <f t="shared" si="184"/>
        <v>2012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8281</v>
      </c>
      <c r="O2316" t="s">
        <v>8285</v>
      </c>
      <c r="P2316">
        <f t="shared" si="180"/>
        <v>157</v>
      </c>
      <c r="Q2316">
        <f t="shared" si="181"/>
        <v>37.67</v>
      </c>
      <c r="R2316" s="14">
        <f t="shared" si="182"/>
        <v>41037.551585648151</v>
      </c>
      <c r="S2316" s="14">
        <f t="shared" si="183"/>
        <v>41067.551585648151</v>
      </c>
      <c r="T2316">
        <f t="shared" si="184"/>
        <v>2012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8281</v>
      </c>
      <c r="O2317" t="s">
        <v>8285</v>
      </c>
      <c r="P2317">
        <f t="shared" si="180"/>
        <v>103</v>
      </c>
      <c r="Q2317">
        <f t="shared" si="181"/>
        <v>40.08</v>
      </c>
      <c r="R2317" s="14">
        <f t="shared" si="182"/>
        <v>41004.72619212963</v>
      </c>
      <c r="S2317" s="14">
        <f t="shared" si="183"/>
        <v>41034.72619212963</v>
      </c>
      <c r="T2317">
        <f t="shared" si="184"/>
        <v>2012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8281</v>
      </c>
      <c r="O2318" t="s">
        <v>8285</v>
      </c>
      <c r="P2318">
        <f t="shared" si="180"/>
        <v>104</v>
      </c>
      <c r="Q2318">
        <f t="shared" si="181"/>
        <v>78.03</v>
      </c>
      <c r="R2318" s="14">
        <f t="shared" si="182"/>
        <v>40079.725115740745</v>
      </c>
      <c r="S2318" s="14">
        <f t="shared" si="183"/>
        <v>40156.76666666667</v>
      </c>
      <c r="T2318">
        <f t="shared" si="184"/>
        <v>2009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8281</v>
      </c>
      <c r="O2319" t="s">
        <v>8285</v>
      </c>
      <c r="P2319">
        <f t="shared" si="180"/>
        <v>104</v>
      </c>
      <c r="Q2319">
        <f t="shared" si="181"/>
        <v>18.91</v>
      </c>
      <c r="R2319" s="14">
        <f t="shared" si="182"/>
        <v>40192.542233796295</v>
      </c>
      <c r="S2319" s="14">
        <f t="shared" si="183"/>
        <v>40224.208333333336</v>
      </c>
      <c r="T2319">
        <f t="shared" si="184"/>
        <v>2010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8281</v>
      </c>
      <c r="O2320" t="s">
        <v>8285</v>
      </c>
      <c r="P2320">
        <f t="shared" si="180"/>
        <v>121</v>
      </c>
      <c r="Q2320">
        <f t="shared" si="181"/>
        <v>37.130000000000003</v>
      </c>
      <c r="R2320" s="14">
        <f t="shared" si="182"/>
        <v>40050.643680555557</v>
      </c>
      <c r="S2320" s="14">
        <f t="shared" si="183"/>
        <v>40082.165972222225</v>
      </c>
      <c r="T2320">
        <f t="shared" si="184"/>
        <v>2009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8281</v>
      </c>
      <c r="O2321" t="s">
        <v>8285</v>
      </c>
      <c r="P2321">
        <f t="shared" si="180"/>
        <v>108</v>
      </c>
      <c r="Q2321">
        <f t="shared" si="181"/>
        <v>41.96</v>
      </c>
      <c r="R2321" s="14">
        <f t="shared" si="182"/>
        <v>41593.082002314812</v>
      </c>
      <c r="S2321" s="14">
        <f t="shared" si="183"/>
        <v>41623.082002314812</v>
      </c>
      <c r="T2321">
        <f t="shared" si="184"/>
        <v>2013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8281</v>
      </c>
      <c r="O2322" t="s">
        <v>8285</v>
      </c>
      <c r="P2322">
        <f t="shared" si="180"/>
        <v>109</v>
      </c>
      <c r="Q2322">
        <f t="shared" si="181"/>
        <v>61.04</v>
      </c>
      <c r="R2322" s="14">
        <f t="shared" si="182"/>
        <v>41696.817129629628</v>
      </c>
      <c r="S2322" s="14">
        <f t="shared" si="183"/>
        <v>41731.775462962964</v>
      </c>
      <c r="T2322">
        <f t="shared" si="184"/>
        <v>2014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8292</v>
      </c>
      <c r="O2323" t="s">
        <v>8308</v>
      </c>
      <c r="P2323">
        <f t="shared" si="180"/>
        <v>39</v>
      </c>
      <c r="Q2323">
        <f t="shared" si="181"/>
        <v>64.53</v>
      </c>
      <c r="R2323" s="14">
        <f t="shared" si="182"/>
        <v>42799.260428240741</v>
      </c>
      <c r="S2323" s="14">
        <f t="shared" si="183"/>
        <v>42829.21876157407</v>
      </c>
      <c r="T2323">
        <f t="shared" si="184"/>
        <v>2017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8292</v>
      </c>
      <c r="O2324" t="s">
        <v>8308</v>
      </c>
      <c r="P2324">
        <f t="shared" si="180"/>
        <v>3</v>
      </c>
      <c r="Q2324">
        <f t="shared" si="181"/>
        <v>21.25</v>
      </c>
      <c r="R2324" s="14">
        <f t="shared" si="182"/>
        <v>42804.895474537043</v>
      </c>
      <c r="S2324" s="14">
        <f t="shared" si="183"/>
        <v>42834.853807870371</v>
      </c>
      <c r="T2324">
        <f t="shared" si="184"/>
        <v>2017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8292</v>
      </c>
      <c r="O2325" t="s">
        <v>8308</v>
      </c>
      <c r="P2325">
        <f t="shared" si="180"/>
        <v>48</v>
      </c>
      <c r="Q2325">
        <f t="shared" si="181"/>
        <v>30</v>
      </c>
      <c r="R2325" s="14">
        <f t="shared" si="182"/>
        <v>42807.755173611105</v>
      </c>
      <c r="S2325" s="14">
        <f t="shared" si="183"/>
        <v>42814.755173611105</v>
      </c>
      <c r="T2325">
        <f t="shared" si="184"/>
        <v>2017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8292</v>
      </c>
      <c r="O2326" t="s">
        <v>8308</v>
      </c>
      <c r="P2326">
        <f t="shared" si="180"/>
        <v>21</v>
      </c>
      <c r="Q2326">
        <f t="shared" si="181"/>
        <v>25.49</v>
      </c>
      <c r="R2326" s="14">
        <f t="shared" si="182"/>
        <v>42790.885243055556</v>
      </c>
      <c r="S2326" s="14">
        <f t="shared" si="183"/>
        <v>42820.843576388885</v>
      </c>
      <c r="T2326">
        <f t="shared" si="184"/>
        <v>2017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8292</v>
      </c>
      <c r="O2327" t="s">
        <v>8308</v>
      </c>
      <c r="P2327">
        <f t="shared" si="180"/>
        <v>8</v>
      </c>
      <c r="Q2327">
        <f t="shared" si="181"/>
        <v>11.43</v>
      </c>
      <c r="R2327" s="14">
        <f t="shared" si="182"/>
        <v>42794.022349537037</v>
      </c>
      <c r="S2327" s="14">
        <f t="shared" si="183"/>
        <v>42823.980682870373</v>
      </c>
      <c r="T2327">
        <f t="shared" si="184"/>
        <v>2017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8292</v>
      </c>
      <c r="O2328" t="s">
        <v>8308</v>
      </c>
      <c r="P2328">
        <f t="shared" si="180"/>
        <v>1</v>
      </c>
      <c r="Q2328">
        <f t="shared" si="181"/>
        <v>108</v>
      </c>
      <c r="R2328" s="14">
        <f t="shared" si="182"/>
        <v>42804.034120370372</v>
      </c>
      <c r="S2328" s="14">
        <f t="shared" si="183"/>
        <v>42855.708333333328</v>
      </c>
      <c r="T2328">
        <f t="shared" si="184"/>
        <v>2017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8292</v>
      </c>
      <c r="O2329" t="s">
        <v>8308</v>
      </c>
      <c r="P2329">
        <f t="shared" si="180"/>
        <v>526</v>
      </c>
      <c r="Q2329">
        <f t="shared" si="181"/>
        <v>54.88</v>
      </c>
      <c r="R2329" s="14">
        <f t="shared" si="182"/>
        <v>41842.917129629634</v>
      </c>
      <c r="S2329" s="14">
        <f t="shared" si="183"/>
        <v>41877.917129629634</v>
      </c>
      <c r="T2329">
        <f t="shared" si="184"/>
        <v>2014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8292</v>
      </c>
      <c r="O2330" t="s">
        <v>8308</v>
      </c>
      <c r="P2330">
        <f t="shared" si="180"/>
        <v>254</v>
      </c>
      <c r="Q2330">
        <f t="shared" si="181"/>
        <v>47.38</v>
      </c>
      <c r="R2330" s="14">
        <f t="shared" si="182"/>
        <v>42139.781678240746</v>
      </c>
      <c r="S2330" s="14">
        <f t="shared" si="183"/>
        <v>42169.781678240746</v>
      </c>
      <c r="T2330">
        <f t="shared" si="184"/>
        <v>2015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8292</v>
      </c>
      <c r="O2331" t="s">
        <v>8308</v>
      </c>
      <c r="P2331">
        <f t="shared" si="180"/>
        <v>106</v>
      </c>
      <c r="Q2331">
        <f t="shared" si="181"/>
        <v>211.84</v>
      </c>
      <c r="R2331" s="14">
        <f t="shared" si="182"/>
        <v>41807.624374999999</v>
      </c>
      <c r="S2331" s="14">
        <f t="shared" si="183"/>
        <v>41837.624374999999</v>
      </c>
      <c r="T2331">
        <f t="shared" si="184"/>
        <v>2014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8292</v>
      </c>
      <c r="O2332" t="s">
        <v>8308</v>
      </c>
      <c r="P2332">
        <f t="shared" si="180"/>
        <v>102</v>
      </c>
      <c r="Q2332">
        <f t="shared" si="181"/>
        <v>219.93</v>
      </c>
      <c r="R2332" s="14">
        <f t="shared" si="182"/>
        <v>42332.89980324074</v>
      </c>
      <c r="S2332" s="14">
        <f t="shared" si="183"/>
        <v>42363</v>
      </c>
      <c r="T2332">
        <f t="shared" si="184"/>
        <v>2015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8292</v>
      </c>
      <c r="O2333" t="s">
        <v>8308</v>
      </c>
      <c r="P2333">
        <f t="shared" si="180"/>
        <v>144</v>
      </c>
      <c r="Q2333">
        <f t="shared" si="181"/>
        <v>40.799999999999997</v>
      </c>
      <c r="R2333" s="14">
        <f t="shared" si="182"/>
        <v>41839.005671296298</v>
      </c>
      <c r="S2333" s="14">
        <f t="shared" si="183"/>
        <v>41869.005671296298</v>
      </c>
      <c r="T2333">
        <f t="shared" si="184"/>
        <v>2014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8292</v>
      </c>
      <c r="O2334" t="s">
        <v>8308</v>
      </c>
      <c r="P2334">
        <f t="shared" si="180"/>
        <v>106</v>
      </c>
      <c r="Q2334">
        <f t="shared" si="181"/>
        <v>75.5</v>
      </c>
      <c r="R2334" s="14">
        <f t="shared" si="182"/>
        <v>42011.628136574072</v>
      </c>
      <c r="S2334" s="14">
        <f t="shared" si="183"/>
        <v>42041.628136574072</v>
      </c>
      <c r="T2334">
        <f t="shared" si="184"/>
        <v>2015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8292</v>
      </c>
      <c r="O2335" t="s">
        <v>8308</v>
      </c>
      <c r="P2335">
        <f t="shared" si="180"/>
        <v>212</v>
      </c>
      <c r="Q2335">
        <f t="shared" si="181"/>
        <v>13.54</v>
      </c>
      <c r="R2335" s="14">
        <f t="shared" si="182"/>
        <v>41767.650347222225</v>
      </c>
      <c r="S2335" s="14">
        <f t="shared" si="183"/>
        <v>41788.743055555555</v>
      </c>
      <c r="T2335">
        <f t="shared" si="184"/>
        <v>2014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8292</v>
      </c>
      <c r="O2336" t="s">
        <v>8308</v>
      </c>
      <c r="P2336">
        <f t="shared" si="180"/>
        <v>102</v>
      </c>
      <c r="Q2336">
        <f t="shared" si="181"/>
        <v>60.87</v>
      </c>
      <c r="R2336" s="14">
        <f t="shared" si="182"/>
        <v>41918.670115740737</v>
      </c>
      <c r="S2336" s="14">
        <f t="shared" si="183"/>
        <v>41948.731944444444</v>
      </c>
      <c r="T2336">
        <f t="shared" si="184"/>
        <v>2014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8292</v>
      </c>
      <c r="O2337" t="s">
        <v>8308</v>
      </c>
      <c r="P2337">
        <f t="shared" si="180"/>
        <v>102</v>
      </c>
      <c r="Q2337">
        <f t="shared" si="181"/>
        <v>115.69</v>
      </c>
      <c r="R2337" s="14">
        <f t="shared" si="182"/>
        <v>41771.572256944448</v>
      </c>
      <c r="S2337" s="14">
        <f t="shared" si="183"/>
        <v>41801.572256944448</v>
      </c>
      <c r="T2337">
        <f t="shared" si="184"/>
        <v>2014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8292</v>
      </c>
      <c r="O2338" t="s">
        <v>8308</v>
      </c>
      <c r="P2338">
        <f t="shared" si="180"/>
        <v>521</v>
      </c>
      <c r="Q2338">
        <f t="shared" si="181"/>
        <v>48.1</v>
      </c>
      <c r="R2338" s="14">
        <f t="shared" si="182"/>
        <v>41666.924710648149</v>
      </c>
      <c r="S2338" s="14">
        <f t="shared" si="183"/>
        <v>41706.924710648149</v>
      </c>
      <c r="T2338">
        <f t="shared" si="184"/>
        <v>2014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8292</v>
      </c>
      <c r="O2339" t="s">
        <v>8308</v>
      </c>
      <c r="P2339">
        <f t="shared" si="180"/>
        <v>111</v>
      </c>
      <c r="Q2339">
        <f t="shared" si="181"/>
        <v>74.180000000000007</v>
      </c>
      <c r="R2339" s="14">
        <f t="shared" si="182"/>
        <v>41786.640543981484</v>
      </c>
      <c r="S2339" s="14">
        <f t="shared" si="183"/>
        <v>41816.640543981484</v>
      </c>
      <c r="T2339">
        <f t="shared" si="184"/>
        <v>2014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8292</v>
      </c>
      <c r="O2340" t="s">
        <v>8308</v>
      </c>
      <c r="P2340">
        <f t="shared" si="180"/>
        <v>101</v>
      </c>
      <c r="Q2340">
        <f t="shared" si="181"/>
        <v>123.35</v>
      </c>
      <c r="R2340" s="14">
        <f t="shared" si="182"/>
        <v>41789.896805555552</v>
      </c>
      <c r="S2340" s="14">
        <f t="shared" si="183"/>
        <v>41819.896805555552</v>
      </c>
      <c r="T2340">
        <f t="shared" si="184"/>
        <v>2014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8292</v>
      </c>
      <c r="O2341" t="s">
        <v>8308</v>
      </c>
      <c r="P2341">
        <f t="shared" si="180"/>
        <v>294</v>
      </c>
      <c r="Q2341">
        <f t="shared" si="181"/>
        <v>66.62</v>
      </c>
      <c r="R2341" s="14">
        <f t="shared" si="182"/>
        <v>42692.79987268518</v>
      </c>
      <c r="S2341" s="14">
        <f t="shared" si="183"/>
        <v>42723.332638888889</v>
      </c>
      <c r="T2341">
        <f t="shared" si="184"/>
        <v>2016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8292</v>
      </c>
      <c r="O2342" t="s">
        <v>8308</v>
      </c>
      <c r="P2342">
        <f t="shared" si="180"/>
        <v>106</v>
      </c>
      <c r="Q2342">
        <f t="shared" si="181"/>
        <v>104.99</v>
      </c>
      <c r="R2342" s="14">
        <f t="shared" si="182"/>
        <v>42643.642800925925</v>
      </c>
      <c r="S2342" s="14">
        <f t="shared" si="183"/>
        <v>42673.642800925925</v>
      </c>
      <c r="T2342">
        <f t="shared" si="184"/>
        <v>2016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8275</v>
      </c>
      <c r="O2343" t="s">
        <v>8276</v>
      </c>
      <c r="P2343">
        <f t="shared" si="180"/>
        <v>0</v>
      </c>
      <c r="Q2343">
        <f t="shared" si="181"/>
        <v>0</v>
      </c>
      <c r="R2343" s="14">
        <f t="shared" si="182"/>
        <v>42167.813703703709</v>
      </c>
      <c r="S2343" s="14">
        <f t="shared" si="183"/>
        <v>42197.813703703709</v>
      </c>
      <c r="T2343">
        <f t="shared" si="184"/>
        <v>2015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8275</v>
      </c>
      <c r="O2344" t="s">
        <v>8276</v>
      </c>
      <c r="P2344">
        <f t="shared" si="180"/>
        <v>0</v>
      </c>
      <c r="Q2344">
        <f t="shared" si="181"/>
        <v>0</v>
      </c>
      <c r="R2344" s="14">
        <f t="shared" si="182"/>
        <v>41897.702199074076</v>
      </c>
      <c r="S2344" s="14">
        <f t="shared" si="183"/>
        <v>41918.208333333336</v>
      </c>
      <c r="T2344">
        <f t="shared" si="184"/>
        <v>2014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8275</v>
      </c>
      <c r="O2345" t="s">
        <v>8276</v>
      </c>
      <c r="P2345">
        <f t="shared" si="180"/>
        <v>3</v>
      </c>
      <c r="Q2345">
        <f t="shared" si="181"/>
        <v>300</v>
      </c>
      <c r="R2345" s="14">
        <f t="shared" si="182"/>
        <v>42327.825289351851</v>
      </c>
      <c r="S2345" s="14">
        <f t="shared" si="183"/>
        <v>42377.82430555555</v>
      </c>
      <c r="T2345">
        <f t="shared" si="184"/>
        <v>2015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8275</v>
      </c>
      <c r="O2346" t="s">
        <v>8276</v>
      </c>
      <c r="P2346">
        <f t="shared" si="180"/>
        <v>0</v>
      </c>
      <c r="Q2346">
        <f t="shared" si="181"/>
        <v>1</v>
      </c>
      <c r="R2346" s="14">
        <f t="shared" si="182"/>
        <v>42515.727650462963</v>
      </c>
      <c r="S2346" s="14">
        <f t="shared" si="183"/>
        <v>42545.727650462963</v>
      </c>
      <c r="T2346">
        <f t="shared" si="184"/>
        <v>2016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8275</v>
      </c>
      <c r="O2347" t="s">
        <v>8276</v>
      </c>
      <c r="P2347">
        <f t="shared" si="180"/>
        <v>0</v>
      </c>
      <c r="Q2347">
        <f t="shared" si="181"/>
        <v>0</v>
      </c>
      <c r="R2347" s="14">
        <f t="shared" si="182"/>
        <v>42060.001805555556</v>
      </c>
      <c r="S2347" s="14">
        <f t="shared" si="183"/>
        <v>42094.985416666663</v>
      </c>
      <c r="T2347">
        <f t="shared" si="184"/>
        <v>2015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8275</v>
      </c>
      <c r="O2348" t="s">
        <v>8276</v>
      </c>
      <c r="P2348">
        <f t="shared" si="180"/>
        <v>0</v>
      </c>
      <c r="Q2348">
        <f t="shared" si="181"/>
        <v>13</v>
      </c>
      <c r="R2348" s="14">
        <f t="shared" si="182"/>
        <v>42615.79896990741</v>
      </c>
      <c r="S2348" s="14">
        <f t="shared" si="183"/>
        <v>42660.79896990741</v>
      </c>
      <c r="T2348">
        <f t="shared" si="184"/>
        <v>2016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8275</v>
      </c>
      <c r="O2349" t="s">
        <v>8276</v>
      </c>
      <c r="P2349">
        <f t="shared" si="180"/>
        <v>2</v>
      </c>
      <c r="Q2349">
        <f t="shared" si="181"/>
        <v>15</v>
      </c>
      <c r="R2349" s="14">
        <f t="shared" si="182"/>
        <v>42577.607361111113</v>
      </c>
      <c r="S2349" s="14">
        <f t="shared" si="183"/>
        <v>42607.607361111113</v>
      </c>
      <c r="T2349">
        <f t="shared" si="184"/>
        <v>2016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8275</v>
      </c>
      <c r="O2350" t="s">
        <v>8276</v>
      </c>
      <c r="P2350">
        <f t="shared" si="180"/>
        <v>0</v>
      </c>
      <c r="Q2350">
        <f t="shared" si="181"/>
        <v>54</v>
      </c>
      <c r="R2350" s="14">
        <f t="shared" si="182"/>
        <v>42360.932152777779</v>
      </c>
      <c r="S2350" s="14">
        <f t="shared" si="183"/>
        <v>42420.932152777779</v>
      </c>
      <c r="T2350">
        <f t="shared" si="184"/>
        <v>2015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8275</v>
      </c>
      <c r="O2351" t="s">
        <v>8276</v>
      </c>
      <c r="P2351">
        <f t="shared" si="180"/>
        <v>0</v>
      </c>
      <c r="Q2351">
        <f t="shared" si="181"/>
        <v>0</v>
      </c>
      <c r="R2351" s="14">
        <f t="shared" si="182"/>
        <v>42198.775787037041</v>
      </c>
      <c r="S2351" s="14">
        <f t="shared" si="183"/>
        <v>42227.775787037041</v>
      </c>
      <c r="T2351">
        <f t="shared" si="184"/>
        <v>2015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8275</v>
      </c>
      <c r="O2352" t="s">
        <v>8276</v>
      </c>
      <c r="P2352">
        <f t="shared" si="180"/>
        <v>0</v>
      </c>
      <c r="Q2352">
        <f t="shared" si="181"/>
        <v>0</v>
      </c>
      <c r="R2352" s="14">
        <f t="shared" si="182"/>
        <v>42708.842245370368</v>
      </c>
      <c r="S2352" s="14">
        <f t="shared" si="183"/>
        <v>42738.842245370368</v>
      </c>
      <c r="T2352">
        <f t="shared" si="184"/>
        <v>2016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8275</v>
      </c>
      <c r="O2353" t="s">
        <v>8276</v>
      </c>
      <c r="P2353">
        <f t="shared" si="180"/>
        <v>1</v>
      </c>
      <c r="Q2353">
        <f t="shared" si="181"/>
        <v>15.43</v>
      </c>
      <c r="R2353" s="14">
        <f t="shared" si="182"/>
        <v>42094.101145833338</v>
      </c>
      <c r="S2353" s="14">
        <f t="shared" si="183"/>
        <v>42124.101145833338</v>
      </c>
      <c r="T2353">
        <f t="shared" si="184"/>
        <v>2015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8275</v>
      </c>
      <c r="O2354" t="s">
        <v>8276</v>
      </c>
      <c r="P2354">
        <f t="shared" si="180"/>
        <v>0</v>
      </c>
      <c r="Q2354">
        <f t="shared" si="181"/>
        <v>0</v>
      </c>
      <c r="R2354" s="14">
        <f t="shared" si="182"/>
        <v>42101.633703703701</v>
      </c>
      <c r="S2354" s="14">
        <f t="shared" si="183"/>
        <v>42161.633703703701</v>
      </c>
      <c r="T2354">
        <f t="shared" si="184"/>
        <v>2015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8275</v>
      </c>
      <c r="O2355" t="s">
        <v>8276</v>
      </c>
      <c r="P2355">
        <f t="shared" si="180"/>
        <v>0</v>
      </c>
      <c r="Q2355">
        <f t="shared" si="181"/>
        <v>0</v>
      </c>
      <c r="R2355" s="14">
        <f t="shared" si="182"/>
        <v>42103.676180555558</v>
      </c>
      <c r="S2355" s="14">
        <f t="shared" si="183"/>
        <v>42115.676180555558</v>
      </c>
      <c r="T2355">
        <f t="shared" si="184"/>
        <v>2015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8275</v>
      </c>
      <c r="O2356" t="s">
        <v>8276</v>
      </c>
      <c r="P2356">
        <f t="shared" si="180"/>
        <v>0</v>
      </c>
      <c r="Q2356">
        <f t="shared" si="181"/>
        <v>25</v>
      </c>
      <c r="R2356" s="14">
        <f t="shared" si="182"/>
        <v>41954.722916666666</v>
      </c>
      <c r="S2356" s="14">
        <f t="shared" si="183"/>
        <v>42014.722916666666</v>
      </c>
      <c r="T2356">
        <f t="shared" si="184"/>
        <v>2014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8275</v>
      </c>
      <c r="O2357" t="s">
        <v>8276</v>
      </c>
      <c r="P2357">
        <f t="shared" si="180"/>
        <v>1</v>
      </c>
      <c r="Q2357">
        <f t="shared" si="181"/>
        <v>27.5</v>
      </c>
      <c r="R2357" s="14">
        <f t="shared" si="182"/>
        <v>42096.918240740735</v>
      </c>
      <c r="S2357" s="14">
        <f t="shared" si="183"/>
        <v>42126.918240740735</v>
      </c>
      <c r="T2357">
        <f t="shared" si="184"/>
        <v>2015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8275</v>
      </c>
      <c r="O2358" t="s">
        <v>8276</v>
      </c>
      <c r="P2358">
        <f t="shared" si="180"/>
        <v>0</v>
      </c>
      <c r="Q2358">
        <f t="shared" si="181"/>
        <v>0</v>
      </c>
      <c r="R2358" s="14">
        <f t="shared" si="182"/>
        <v>42130.78361111111</v>
      </c>
      <c r="S2358" s="14">
        <f t="shared" si="183"/>
        <v>42160.78361111111</v>
      </c>
      <c r="T2358">
        <f t="shared" si="184"/>
        <v>2015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8275</v>
      </c>
      <c r="O2359" t="s">
        <v>8276</v>
      </c>
      <c r="P2359">
        <f t="shared" si="180"/>
        <v>0</v>
      </c>
      <c r="Q2359">
        <f t="shared" si="181"/>
        <v>0</v>
      </c>
      <c r="R2359" s="14">
        <f t="shared" si="182"/>
        <v>42264.620115740734</v>
      </c>
      <c r="S2359" s="14">
        <f t="shared" si="183"/>
        <v>42294.620115740734</v>
      </c>
      <c r="T2359">
        <f t="shared" si="184"/>
        <v>2015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8275</v>
      </c>
      <c r="O2360" t="s">
        <v>8276</v>
      </c>
      <c r="P2360">
        <f t="shared" si="180"/>
        <v>0</v>
      </c>
      <c r="Q2360">
        <f t="shared" si="181"/>
        <v>0</v>
      </c>
      <c r="R2360" s="14">
        <f t="shared" si="182"/>
        <v>41978.930972222224</v>
      </c>
      <c r="S2360" s="14">
        <f t="shared" si="183"/>
        <v>42035.027083333334</v>
      </c>
      <c r="T2360">
        <f t="shared" si="184"/>
        <v>2014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8275</v>
      </c>
      <c r="O2361" t="s">
        <v>8276</v>
      </c>
      <c r="P2361">
        <f t="shared" si="180"/>
        <v>15</v>
      </c>
      <c r="Q2361">
        <f t="shared" si="181"/>
        <v>367</v>
      </c>
      <c r="R2361" s="14">
        <f t="shared" si="182"/>
        <v>42159.649583333332</v>
      </c>
      <c r="S2361" s="14">
        <f t="shared" si="183"/>
        <v>42219.649583333332</v>
      </c>
      <c r="T2361">
        <f t="shared" si="184"/>
        <v>2015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8275</v>
      </c>
      <c r="O2362" t="s">
        <v>8276</v>
      </c>
      <c r="P2362">
        <f t="shared" si="180"/>
        <v>0</v>
      </c>
      <c r="Q2362">
        <f t="shared" si="181"/>
        <v>2</v>
      </c>
      <c r="R2362" s="14">
        <f t="shared" si="182"/>
        <v>42377.70694444445</v>
      </c>
      <c r="S2362" s="14">
        <f t="shared" si="183"/>
        <v>42407.70694444445</v>
      </c>
      <c r="T2362">
        <f t="shared" si="184"/>
        <v>2016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8275</v>
      </c>
      <c r="O2363" t="s">
        <v>8276</v>
      </c>
      <c r="P2363">
        <f t="shared" si="180"/>
        <v>0</v>
      </c>
      <c r="Q2363">
        <f t="shared" si="181"/>
        <v>0</v>
      </c>
      <c r="R2363" s="14">
        <f t="shared" si="182"/>
        <v>42466.858888888892</v>
      </c>
      <c r="S2363" s="14">
        <f t="shared" si="183"/>
        <v>42490.916666666672</v>
      </c>
      <c r="T2363">
        <f t="shared" si="184"/>
        <v>2016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8275</v>
      </c>
      <c r="O2364" t="s">
        <v>8276</v>
      </c>
      <c r="P2364">
        <f t="shared" si="180"/>
        <v>29</v>
      </c>
      <c r="Q2364">
        <f t="shared" si="181"/>
        <v>60</v>
      </c>
      <c r="R2364" s="14">
        <f t="shared" si="182"/>
        <v>41954.688310185185</v>
      </c>
      <c r="S2364" s="14">
        <f t="shared" si="183"/>
        <v>41984.688310185185</v>
      </c>
      <c r="T2364">
        <f t="shared" si="184"/>
        <v>2014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8275</v>
      </c>
      <c r="O2365" t="s">
        <v>8276</v>
      </c>
      <c r="P2365">
        <f t="shared" si="180"/>
        <v>0</v>
      </c>
      <c r="Q2365">
        <f t="shared" si="181"/>
        <v>0</v>
      </c>
      <c r="R2365" s="14">
        <f t="shared" si="182"/>
        <v>42322.011574074073</v>
      </c>
      <c r="S2365" s="14">
        <f t="shared" si="183"/>
        <v>42367.011574074073</v>
      </c>
      <c r="T2365">
        <f t="shared" si="184"/>
        <v>2015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8275</v>
      </c>
      <c r="O2366" t="s">
        <v>8276</v>
      </c>
      <c r="P2366">
        <f t="shared" si="180"/>
        <v>0</v>
      </c>
      <c r="Q2366">
        <f t="shared" si="181"/>
        <v>0</v>
      </c>
      <c r="R2366" s="14">
        <f t="shared" si="182"/>
        <v>42248.934675925921</v>
      </c>
      <c r="S2366" s="14">
        <f t="shared" si="183"/>
        <v>42303.934675925921</v>
      </c>
      <c r="T2366">
        <f t="shared" si="184"/>
        <v>2015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8275</v>
      </c>
      <c r="O2367" t="s">
        <v>8276</v>
      </c>
      <c r="P2367">
        <f t="shared" si="180"/>
        <v>0</v>
      </c>
      <c r="Q2367">
        <f t="shared" si="181"/>
        <v>0</v>
      </c>
      <c r="R2367" s="14">
        <f t="shared" si="182"/>
        <v>42346.736400462964</v>
      </c>
      <c r="S2367" s="14">
        <f t="shared" si="183"/>
        <v>42386.958333333328</v>
      </c>
      <c r="T2367">
        <f t="shared" si="184"/>
        <v>2015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8275</v>
      </c>
      <c r="O2368" t="s">
        <v>8276</v>
      </c>
      <c r="P2368">
        <f t="shared" si="180"/>
        <v>11</v>
      </c>
      <c r="Q2368">
        <f t="shared" si="181"/>
        <v>97.41</v>
      </c>
      <c r="R2368" s="14">
        <f t="shared" si="182"/>
        <v>42268.531631944439</v>
      </c>
      <c r="S2368" s="14">
        <f t="shared" si="183"/>
        <v>42298.531631944439</v>
      </c>
      <c r="T2368">
        <f t="shared" si="184"/>
        <v>2015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8275</v>
      </c>
      <c r="O2369" t="s">
        <v>8276</v>
      </c>
      <c r="P2369">
        <f t="shared" si="180"/>
        <v>1</v>
      </c>
      <c r="Q2369">
        <f t="shared" si="181"/>
        <v>47.86</v>
      </c>
      <c r="R2369" s="14">
        <f t="shared" si="182"/>
        <v>42425.970092592594</v>
      </c>
      <c r="S2369" s="14">
        <f t="shared" si="183"/>
        <v>42485.928425925929</v>
      </c>
      <c r="T2369">
        <f t="shared" si="184"/>
        <v>2016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8275</v>
      </c>
      <c r="O2370" t="s">
        <v>8276</v>
      </c>
      <c r="P2370">
        <f t="shared" si="180"/>
        <v>0</v>
      </c>
      <c r="Q2370">
        <f t="shared" si="181"/>
        <v>50</v>
      </c>
      <c r="R2370" s="14">
        <f t="shared" si="182"/>
        <v>42063.721817129626</v>
      </c>
      <c r="S2370" s="14">
        <f t="shared" si="183"/>
        <v>42108.680150462969</v>
      </c>
      <c r="T2370">
        <f t="shared" si="184"/>
        <v>2015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8275</v>
      </c>
      <c r="O2371" t="s">
        <v>8276</v>
      </c>
      <c r="P2371">
        <f t="shared" ref="P2371:P2434" si="185">ROUND(E2371/D2371*100,0)</f>
        <v>0</v>
      </c>
      <c r="Q2371">
        <f t="shared" ref="Q2371:Q2434" si="186">IFERROR(ROUND(E2371/L2371,2),0)</f>
        <v>0</v>
      </c>
      <c r="R2371" s="14">
        <f t="shared" ref="R2371:R2434" si="187">(((J2371/60)/60)/24)+DATE(1970,1,1)</f>
        <v>42380.812627314815</v>
      </c>
      <c r="S2371" s="14">
        <f t="shared" ref="S2371:S2434" si="188">(((I2371/60)/60)/24)+DATE(1970,1,1)</f>
        <v>42410.812627314815</v>
      </c>
      <c r="T2371">
        <f t="shared" ref="T2371:T2434" si="189">YEAR(R2371)</f>
        <v>2016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8275</v>
      </c>
      <c r="O2372" t="s">
        <v>8276</v>
      </c>
      <c r="P2372">
        <f t="shared" si="185"/>
        <v>0</v>
      </c>
      <c r="Q2372">
        <f t="shared" si="186"/>
        <v>20.5</v>
      </c>
      <c r="R2372" s="14">
        <f t="shared" si="187"/>
        <v>41961.18913194444</v>
      </c>
      <c r="S2372" s="14">
        <f t="shared" si="188"/>
        <v>41991.18913194444</v>
      </c>
      <c r="T2372">
        <f t="shared" si="189"/>
        <v>2014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8275</v>
      </c>
      <c r="O2373" t="s">
        <v>8276</v>
      </c>
      <c r="P2373">
        <f t="shared" si="185"/>
        <v>0</v>
      </c>
      <c r="Q2373">
        <f t="shared" si="186"/>
        <v>0</v>
      </c>
      <c r="R2373" s="14">
        <f t="shared" si="187"/>
        <v>42150.777731481481</v>
      </c>
      <c r="S2373" s="14">
        <f t="shared" si="188"/>
        <v>42180.777731481481</v>
      </c>
      <c r="T2373">
        <f t="shared" si="189"/>
        <v>2015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8275</v>
      </c>
      <c r="O2374" t="s">
        <v>8276</v>
      </c>
      <c r="P2374">
        <f t="shared" si="185"/>
        <v>3</v>
      </c>
      <c r="Q2374">
        <f t="shared" si="186"/>
        <v>30</v>
      </c>
      <c r="R2374" s="14">
        <f t="shared" si="187"/>
        <v>42088.069108796291</v>
      </c>
      <c r="S2374" s="14">
        <f t="shared" si="188"/>
        <v>42118.069108796291</v>
      </c>
      <c r="T2374">
        <f t="shared" si="189"/>
        <v>2015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8275</v>
      </c>
      <c r="O2375" t="s">
        <v>8276</v>
      </c>
      <c r="P2375">
        <f t="shared" si="185"/>
        <v>0</v>
      </c>
      <c r="Q2375">
        <f t="shared" si="186"/>
        <v>50</v>
      </c>
      <c r="R2375" s="14">
        <f t="shared" si="187"/>
        <v>42215.662314814821</v>
      </c>
      <c r="S2375" s="14">
        <f t="shared" si="188"/>
        <v>42245.662314814821</v>
      </c>
      <c r="T2375">
        <f t="shared" si="189"/>
        <v>2015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8275</v>
      </c>
      <c r="O2376" t="s">
        <v>8276</v>
      </c>
      <c r="P2376">
        <f t="shared" si="185"/>
        <v>0</v>
      </c>
      <c r="Q2376">
        <f t="shared" si="186"/>
        <v>10</v>
      </c>
      <c r="R2376" s="14">
        <f t="shared" si="187"/>
        <v>42017.843287037031</v>
      </c>
      <c r="S2376" s="14">
        <f t="shared" si="188"/>
        <v>42047.843287037031</v>
      </c>
      <c r="T2376">
        <f t="shared" si="189"/>
        <v>2015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8275</v>
      </c>
      <c r="O2377" t="s">
        <v>8276</v>
      </c>
      <c r="P2377">
        <f t="shared" si="185"/>
        <v>0</v>
      </c>
      <c r="Q2377">
        <f t="shared" si="186"/>
        <v>0</v>
      </c>
      <c r="R2377" s="14">
        <f t="shared" si="187"/>
        <v>42592.836076388892</v>
      </c>
      <c r="S2377" s="14">
        <f t="shared" si="188"/>
        <v>42622.836076388892</v>
      </c>
      <c r="T2377">
        <f t="shared" si="189"/>
        <v>2016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8275</v>
      </c>
      <c r="O2378" t="s">
        <v>8276</v>
      </c>
      <c r="P2378">
        <f t="shared" si="185"/>
        <v>11</v>
      </c>
      <c r="Q2378">
        <f t="shared" si="186"/>
        <v>81.58</v>
      </c>
      <c r="R2378" s="14">
        <f t="shared" si="187"/>
        <v>42318.925532407404</v>
      </c>
      <c r="S2378" s="14">
        <f t="shared" si="188"/>
        <v>42348.925532407404</v>
      </c>
      <c r="T2378">
        <f t="shared" si="189"/>
        <v>2015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8275</v>
      </c>
      <c r="O2379" t="s">
        <v>8276</v>
      </c>
      <c r="P2379">
        <f t="shared" si="185"/>
        <v>0</v>
      </c>
      <c r="Q2379">
        <f t="shared" si="186"/>
        <v>0</v>
      </c>
      <c r="R2379" s="14">
        <f t="shared" si="187"/>
        <v>42669.870173611111</v>
      </c>
      <c r="S2379" s="14">
        <f t="shared" si="188"/>
        <v>42699.911840277782</v>
      </c>
      <c r="T2379">
        <f t="shared" si="189"/>
        <v>2016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8275</v>
      </c>
      <c r="O2380" t="s">
        <v>8276</v>
      </c>
      <c r="P2380">
        <f t="shared" si="185"/>
        <v>0</v>
      </c>
      <c r="Q2380">
        <f t="shared" si="186"/>
        <v>0</v>
      </c>
      <c r="R2380" s="14">
        <f t="shared" si="187"/>
        <v>42213.013078703705</v>
      </c>
      <c r="S2380" s="14">
        <f t="shared" si="188"/>
        <v>42242.013078703705</v>
      </c>
      <c r="T2380">
        <f t="shared" si="189"/>
        <v>2015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8275</v>
      </c>
      <c r="O2381" t="s">
        <v>8276</v>
      </c>
      <c r="P2381">
        <f t="shared" si="185"/>
        <v>0</v>
      </c>
      <c r="Q2381">
        <f t="shared" si="186"/>
        <v>0</v>
      </c>
      <c r="R2381" s="14">
        <f t="shared" si="187"/>
        <v>42237.016388888893</v>
      </c>
      <c r="S2381" s="14">
        <f t="shared" si="188"/>
        <v>42282.016388888893</v>
      </c>
      <c r="T2381">
        <f t="shared" si="189"/>
        <v>2015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8275</v>
      </c>
      <c r="O2382" t="s">
        <v>8276</v>
      </c>
      <c r="P2382">
        <f t="shared" si="185"/>
        <v>0</v>
      </c>
      <c r="Q2382">
        <f t="shared" si="186"/>
        <v>18.329999999999998</v>
      </c>
      <c r="R2382" s="14">
        <f t="shared" si="187"/>
        <v>42248.793310185181</v>
      </c>
      <c r="S2382" s="14">
        <f t="shared" si="188"/>
        <v>42278.793310185181</v>
      </c>
      <c r="T2382">
        <f t="shared" si="189"/>
        <v>2015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8275</v>
      </c>
      <c r="O2383" t="s">
        <v>8276</v>
      </c>
      <c r="P2383">
        <f t="shared" si="185"/>
        <v>2</v>
      </c>
      <c r="Q2383">
        <f t="shared" si="186"/>
        <v>224.43</v>
      </c>
      <c r="R2383" s="14">
        <f t="shared" si="187"/>
        <v>42074.935740740737</v>
      </c>
      <c r="S2383" s="14">
        <f t="shared" si="188"/>
        <v>42104.935740740737</v>
      </c>
      <c r="T2383">
        <f t="shared" si="189"/>
        <v>2015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8275</v>
      </c>
      <c r="O2384" t="s">
        <v>8276</v>
      </c>
      <c r="P2384">
        <f t="shared" si="185"/>
        <v>3</v>
      </c>
      <c r="Q2384">
        <f t="shared" si="186"/>
        <v>37.5</v>
      </c>
      <c r="R2384" s="14">
        <f t="shared" si="187"/>
        <v>42195.187534722223</v>
      </c>
      <c r="S2384" s="14">
        <f t="shared" si="188"/>
        <v>42220.187534722223</v>
      </c>
      <c r="T2384">
        <f t="shared" si="189"/>
        <v>2015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8275</v>
      </c>
      <c r="O2385" t="s">
        <v>8276</v>
      </c>
      <c r="P2385">
        <f t="shared" si="185"/>
        <v>4</v>
      </c>
      <c r="Q2385">
        <f t="shared" si="186"/>
        <v>145</v>
      </c>
      <c r="R2385" s="14">
        <f t="shared" si="187"/>
        <v>42027.056793981479</v>
      </c>
      <c r="S2385" s="14">
        <f t="shared" si="188"/>
        <v>42057.056793981479</v>
      </c>
      <c r="T2385">
        <f t="shared" si="189"/>
        <v>2015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8275</v>
      </c>
      <c r="O2386" t="s">
        <v>8276</v>
      </c>
      <c r="P2386">
        <f t="shared" si="185"/>
        <v>1</v>
      </c>
      <c r="Q2386">
        <f t="shared" si="186"/>
        <v>1</v>
      </c>
      <c r="R2386" s="14">
        <f t="shared" si="187"/>
        <v>41927.067627314813</v>
      </c>
      <c r="S2386" s="14">
        <f t="shared" si="188"/>
        <v>41957.109293981484</v>
      </c>
      <c r="T2386">
        <f t="shared" si="189"/>
        <v>2014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8275</v>
      </c>
      <c r="O2387" t="s">
        <v>8276</v>
      </c>
      <c r="P2387">
        <f t="shared" si="185"/>
        <v>1</v>
      </c>
      <c r="Q2387">
        <f t="shared" si="186"/>
        <v>112.57</v>
      </c>
      <c r="R2387" s="14">
        <f t="shared" si="187"/>
        <v>42191.70175925926</v>
      </c>
      <c r="S2387" s="14">
        <f t="shared" si="188"/>
        <v>42221.70175925926</v>
      </c>
      <c r="T2387">
        <f t="shared" si="189"/>
        <v>2015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8275</v>
      </c>
      <c r="O2388" t="s">
        <v>8276</v>
      </c>
      <c r="P2388">
        <f t="shared" si="185"/>
        <v>0</v>
      </c>
      <c r="Q2388">
        <f t="shared" si="186"/>
        <v>0</v>
      </c>
      <c r="R2388" s="14">
        <f t="shared" si="187"/>
        <v>41954.838240740741</v>
      </c>
      <c r="S2388" s="14">
        <f t="shared" si="188"/>
        <v>42014.838240740741</v>
      </c>
      <c r="T2388">
        <f t="shared" si="189"/>
        <v>2014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8275</v>
      </c>
      <c r="O2389" t="s">
        <v>8276</v>
      </c>
      <c r="P2389">
        <f t="shared" si="185"/>
        <v>1</v>
      </c>
      <c r="Q2389">
        <f t="shared" si="186"/>
        <v>342</v>
      </c>
      <c r="R2389" s="14">
        <f t="shared" si="187"/>
        <v>42528.626620370371</v>
      </c>
      <c r="S2389" s="14">
        <f t="shared" si="188"/>
        <v>42573.626620370371</v>
      </c>
      <c r="T2389">
        <f t="shared" si="189"/>
        <v>2016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8275</v>
      </c>
      <c r="O2390" t="s">
        <v>8276</v>
      </c>
      <c r="P2390">
        <f t="shared" si="185"/>
        <v>1</v>
      </c>
      <c r="Q2390">
        <f t="shared" si="186"/>
        <v>57.88</v>
      </c>
      <c r="R2390" s="14">
        <f t="shared" si="187"/>
        <v>41989.853692129633</v>
      </c>
      <c r="S2390" s="14">
        <f t="shared" si="188"/>
        <v>42019.811805555553</v>
      </c>
      <c r="T2390">
        <f t="shared" si="189"/>
        <v>2014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8275</v>
      </c>
      <c r="O2391" t="s">
        <v>8276</v>
      </c>
      <c r="P2391">
        <f t="shared" si="185"/>
        <v>0</v>
      </c>
      <c r="Q2391">
        <f t="shared" si="186"/>
        <v>30</v>
      </c>
      <c r="R2391" s="14">
        <f t="shared" si="187"/>
        <v>42179.653379629628</v>
      </c>
      <c r="S2391" s="14">
        <f t="shared" si="188"/>
        <v>42210.915972222225</v>
      </c>
      <c r="T2391">
        <f t="shared" si="189"/>
        <v>2015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8275</v>
      </c>
      <c r="O2392" t="s">
        <v>8276</v>
      </c>
      <c r="P2392">
        <f t="shared" si="185"/>
        <v>0</v>
      </c>
      <c r="Q2392">
        <f t="shared" si="186"/>
        <v>0</v>
      </c>
      <c r="R2392" s="14">
        <f t="shared" si="187"/>
        <v>41968.262314814812</v>
      </c>
      <c r="S2392" s="14">
        <f t="shared" si="188"/>
        <v>42008.262314814812</v>
      </c>
      <c r="T2392">
        <f t="shared" si="189"/>
        <v>2014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8275</v>
      </c>
      <c r="O2393" t="s">
        <v>8276</v>
      </c>
      <c r="P2393">
        <f t="shared" si="185"/>
        <v>0</v>
      </c>
      <c r="Q2393">
        <f t="shared" si="186"/>
        <v>25</v>
      </c>
      <c r="R2393" s="14">
        <f t="shared" si="187"/>
        <v>42064.794490740736</v>
      </c>
      <c r="S2393" s="14">
        <f t="shared" si="188"/>
        <v>42094.752824074079</v>
      </c>
      <c r="T2393">
        <f t="shared" si="189"/>
        <v>2015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8275</v>
      </c>
      <c r="O2394" t="s">
        <v>8276</v>
      </c>
      <c r="P2394">
        <f t="shared" si="185"/>
        <v>0</v>
      </c>
      <c r="Q2394">
        <f t="shared" si="186"/>
        <v>0</v>
      </c>
      <c r="R2394" s="14">
        <f t="shared" si="187"/>
        <v>42276.120636574073</v>
      </c>
      <c r="S2394" s="14">
        <f t="shared" si="188"/>
        <v>42306.120636574073</v>
      </c>
      <c r="T2394">
        <f t="shared" si="189"/>
        <v>2015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8275</v>
      </c>
      <c r="O2395" t="s">
        <v>8276</v>
      </c>
      <c r="P2395">
        <f t="shared" si="185"/>
        <v>0</v>
      </c>
      <c r="Q2395">
        <f t="shared" si="186"/>
        <v>50</v>
      </c>
      <c r="R2395" s="14">
        <f t="shared" si="187"/>
        <v>42194.648344907408</v>
      </c>
      <c r="S2395" s="14">
        <f t="shared" si="188"/>
        <v>42224.648344907408</v>
      </c>
      <c r="T2395">
        <f t="shared" si="189"/>
        <v>2015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8275</v>
      </c>
      <c r="O2396" t="s">
        <v>8276</v>
      </c>
      <c r="P2396">
        <f t="shared" si="185"/>
        <v>0</v>
      </c>
      <c r="Q2396">
        <f t="shared" si="186"/>
        <v>1.5</v>
      </c>
      <c r="R2396" s="14">
        <f t="shared" si="187"/>
        <v>42031.362187499995</v>
      </c>
      <c r="S2396" s="14">
        <f t="shared" si="188"/>
        <v>42061.362187499995</v>
      </c>
      <c r="T2396">
        <f t="shared" si="189"/>
        <v>2015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8275</v>
      </c>
      <c r="O2397" t="s">
        <v>8276</v>
      </c>
      <c r="P2397">
        <f t="shared" si="185"/>
        <v>0</v>
      </c>
      <c r="Q2397">
        <f t="shared" si="186"/>
        <v>0</v>
      </c>
      <c r="R2397" s="14">
        <f t="shared" si="187"/>
        <v>42717.121377314819</v>
      </c>
      <c r="S2397" s="14">
        <f t="shared" si="188"/>
        <v>42745.372916666667</v>
      </c>
      <c r="T2397">
        <f t="shared" si="189"/>
        <v>2016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8275</v>
      </c>
      <c r="O2398" t="s">
        <v>8276</v>
      </c>
      <c r="P2398">
        <f t="shared" si="185"/>
        <v>0</v>
      </c>
      <c r="Q2398">
        <f t="shared" si="186"/>
        <v>10</v>
      </c>
      <c r="R2398" s="14">
        <f t="shared" si="187"/>
        <v>42262.849050925928</v>
      </c>
      <c r="S2398" s="14">
        <f t="shared" si="188"/>
        <v>42292.849050925928</v>
      </c>
      <c r="T2398">
        <f t="shared" si="189"/>
        <v>2015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8275</v>
      </c>
      <c r="O2399" t="s">
        <v>8276</v>
      </c>
      <c r="P2399">
        <f t="shared" si="185"/>
        <v>0</v>
      </c>
      <c r="Q2399">
        <f t="shared" si="186"/>
        <v>0</v>
      </c>
      <c r="R2399" s="14">
        <f t="shared" si="187"/>
        <v>41976.88490740741</v>
      </c>
      <c r="S2399" s="14">
        <f t="shared" si="188"/>
        <v>42006.88490740741</v>
      </c>
      <c r="T2399">
        <f t="shared" si="189"/>
        <v>2014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8275</v>
      </c>
      <c r="O2400" t="s">
        <v>8276</v>
      </c>
      <c r="P2400">
        <f t="shared" si="185"/>
        <v>0</v>
      </c>
      <c r="Q2400">
        <f t="shared" si="186"/>
        <v>0</v>
      </c>
      <c r="R2400" s="14">
        <f t="shared" si="187"/>
        <v>42157.916481481487</v>
      </c>
      <c r="S2400" s="14">
        <f t="shared" si="188"/>
        <v>42187.916481481487</v>
      </c>
      <c r="T2400">
        <f t="shared" si="189"/>
        <v>2015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8275</v>
      </c>
      <c r="O2401" t="s">
        <v>8276</v>
      </c>
      <c r="P2401">
        <f t="shared" si="185"/>
        <v>0</v>
      </c>
      <c r="Q2401">
        <f t="shared" si="186"/>
        <v>0</v>
      </c>
      <c r="R2401" s="14">
        <f t="shared" si="187"/>
        <v>41956.853078703702</v>
      </c>
      <c r="S2401" s="14">
        <f t="shared" si="188"/>
        <v>41991.853078703702</v>
      </c>
      <c r="T2401">
        <f t="shared" si="189"/>
        <v>2014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8275</v>
      </c>
      <c r="O2402" t="s">
        <v>8276</v>
      </c>
      <c r="P2402">
        <f t="shared" si="185"/>
        <v>0</v>
      </c>
      <c r="Q2402">
        <f t="shared" si="186"/>
        <v>0</v>
      </c>
      <c r="R2402" s="14">
        <f t="shared" si="187"/>
        <v>42444.268101851849</v>
      </c>
      <c r="S2402" s="14">
        <f t="shared" si="188"/>
        <v>42474.268101851849</v>
      </c>
      <c r="T2402">
        <f t="shared" si="189"/>
        <v>2016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8292</v>
      </c>
      <c r="O2403" t="s">
        <v>8293</v>
      </c>
      <c r="P2403">
        <f t="shared" si="185"/>
        <v>1</v>
      </c>
      <c r="Q2403">
        <f t="shared" si="186"/>
        <v>22.33</v>
      </c>
      <c r="R2403" s="14">
        <f t="shared" si="187"/>
        <v>42374.822870370372</v>
      </c>
      <c r="S2403" s="14">
        <f t="shared" si="188"/>
        <v>42434.822870370372</v>
      </c>
      <c r="T2403">
        <f t="shared" si="189"/>
        <v>2016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8292</v>
      </c>
      <c r="O2404" t="s">
        <v>8293</v>
      </c>
      <c r="P2404">
        <f t="shared" si="185"/>
        <v>0</v>
      </c>
      <c r="Q2404">
        <f t="shared" si="186"/>
        <v>52</v>
      </c>
      <c r="R2404" s="14">
        <f t="shared" si="187"/>
        <v>42107.679756944446</v>
      </c>
      <c r="S2404" s="14">
        <f t="shared" si="188"/>
        <v>42137.679756944446</v>
      </c>
      <c r="T2404">
        <f t="shared" si="189"/>
        <v>2015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8292</v>
      </c>
      <c r="O2405" t="s">
        <v>8293</v>
      </c>
      <c r="P2405">
        <f t="shared" si="185"/>
        <v>17</v>
      </c>
      <c r="Q2405">
        <f t="shared" si="186"/>
        <v>16.829999999999998</v>
      </c>
      <c r="R2405" s="14">
        <f t="shared" si="187"/>
        <v>42399.882615740738</v>
      </c>
      <c r="S2405" s="14">
        <f t="shared" si="188"/>
        <v>42459.840949074074</v>
      </c>
      <c r="T2405">
        <f t="shared" si="189"/>
        <v>2016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8292</v>
      </c>
      <c r="O2406" t="s">
        <v>8293</v>
      </c>
      <c r="P2406">
        <f t="shared" si="185"/>
        <v>0</v>
      </c>
      <c r="Q2406">
        <f t="shared" si="186"/>
        <v>0</v>
      </c>
      <c r="R2406" s="14">
        <f t="shared" si="187"/>
        <v>42342.03943287037</v>
      </c>
      <c r="S2406" s="14">
        <f t="shared" si="188"/>
        <v>42372.03943287037</v>
      </c>
      <c r="T2406">
        <f t="shared" si="189"/>
        <v>2015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8292</v>
      </c>
      <c r="O2407" t="s">
        <v>8293</v>
      </c>
      <c r="P2407">
        <f t="shared" si="185"/>
        <v>23</v>
      </c>
      <c r="Q2407">
        <f t="shared" si="186"/>
        <v>56.3</v>
      </c>
      <c r="R2407" s="14">
        <f t="shared" si="187"/>
        <v>42595.585358796292</v>
      </c>
      <c r="S2407" s="14">
        <f t="shared" si="188"/>
        <v>42616.585358796292</v>
      </c>
      <c r="T2407">
        <f t="shared" si="189"/>
        <v>2016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8292</v>
      </c>
      <c r="O2408" t="s">
        <v>8293</v>
      </c>
      <c r="P2408">
        <f t="shared" si="185"/>
        <v>41</v>
      </c>
      <c r="Q2408">
        <f t="shared" si="186"/>
        <v>84.06</v>
      </c>
      <c r="R2408" s="14">
        <f t="shared" si="187"/>
        <v>41983.110995370371</v>
      </c>
      <c r="S2408" s="14">
        <f t="shared" si="188"/>
        <v>42023.110995370371</v>
      </c>
      <c r="T2408">
        <f t="shared" si="189"/>
        <v>2014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8292</v>
      </c>
      <c r="O2409" t="s">
        <v>8293</v>
      </c>
      <c r="P2409">
        <f t="shared" si="185"/>
        <v>25</v>
      </c>
      <c r="Q2409">
        <f t="shared" si="186"/>
        <v>168.39</v>
      </c>
      <c r="R2409" s="14">
        <f t="shared" si="187"/>
        <v>42082.575555555552</v>
      </c>
      <c r="S2409" s="14">
        <f t="shared" si="188"/>
        <v>42105.25</v>
      </c>
      <c r="T2409">
        <f t="shared" si="189"/>
        <v>2015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8292</v>
      </c>
      <c r="O2410" t="s">
        <v>8293</v>
      </c>
      <c r="P2410">
        <f t="shared" si="185"/>
        <v>0</v>
      </c>
      <c r="Q2410">
        <f t="shared" si="186"/>
        <v>15</v>
      </c>
      <c r="R2410" s="14">
        <f t="shared" si="187"/>
        <v>41919.140706018516</v>
      </c>
      <c r="S2410" s="14">
        <f t="shared" si="188"/>
        <v>41949.182372685187</v>
      </c>
      <c r="T2410">
        <f t="shared" si="189"/>
        <v>2014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8292</v>
      </c>
      <c r="O2411" t="s">
        <v>8293</v>
      </c>
      <c r="P2411">
        <f t="shared" si="185"/>
        <v>2</v>
      </c>
      <c r="Q2411">
        <f t="shared" si="186"/>
        <v>76.67</v>
      </c>
      <c r="R2411" s="14">
        <f t="shared" si="187"/>
        <v>42204.875868055555</v>
      </c>
      <c r="S2411" s="14">
        <f t="shared" si="188"/>
        <v>42234.875868055555</v>
      </c>
      <c r="T2411">
        <f t="shared" si="189"/>
        <v>2015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8292</v>
      </c>
      <c r="O2412" t="s">
        <v>8293</v>
      </c>
      <c r="P2412">
        <f t="shared" si="185"/>
        <v>0</v>
      </c>
      <c r="Q2412">
        <f t="shared" si="186"/>
        <v>0</v>
      </c>
      <c r="R2412" s="14">
        <f t="shared" si="187"/>
        <v>42224.408275462964</v>
      </c>
      <c r="S2412" s="14">
        <f t="shared" si="188"/>
        <v>42254.408275462964</v>
      </c>
      <c r="T2412">
        <f t="shared" si="189"/>
        <v>2015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8292</v>
      </c>
      <c r="O2413" t="s">
        <v>8293</v>
      </c>
      <c r="P2413">
        <f t="shared" si="185"/>
        <v>1</v>
      </c>
      <c r="Q2413">
        <f t="shared" si="186"/>
        <v>50.33</v>
      </c>
      <c r="R2413" s="14">
        <f t="shared" si="187"/>
        <v>42211.732430555552</v>
      </c>
      <c r="S2413" s="14">
        <f t="shared" si="188"/>
        <v>42241.732430555552</v>
      </c>
      <c r="T2413">
        <f t="shared" si="189"/>
        <v>2015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8292</v>
      </c>
      <c r="O2414" t="s">
        <v>8293</v>
      </c>
      <c r="P2414">
        <f t="shared" si="185"/>
        <v>0</v>
      </c>
      <c r="Q2414">
        <f t="shared" si="186"/>
        <v>0</v>
      </c>
      <c r="R2414" s="14">
        <f t="shared" si="187"/>
        <v>42655.736956018518</v>
      </c>
      <c r="S2414" s="14">
        <f t="shared" si="188"/>
        <v>42700.778622685189</v>
      </c>
      <c r="T2414">
        <f t="shared" si="189"/>
        <v>2016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8292</v>
      </c>
      <c r="O2415" t="s">
        <v>8293</v>
      </c>
      <c r="P2415">
        <f t="shared" si="185"/>
        <v>1</v>
      </c>
      <c r="Q2415">
        <f t="shared" si="186"/>
        <v>8.33</v>
      </c>
      <c r="R2415" s="14">
        <f t="shared" si="187"/>
        <v>41760.10974537037</v>
      </c>
      <c r="S2415" s="14">
        <f t="shared" si="188"/>
        <v>41790.979166666664</v>
      </c>
      <c r="T2415">
        <f t="shared" si="189"/>
        <v>2014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8292</v>
      </c>
      <c r="O2416" t="s">
        <v>8293</v>
      </c>
      <c r="P2416">
        <f t="shared" si="185"/>
        <v>3</v>
      </c>
      <c r="Q2416">
        <f t="shared" si="186"/>
        <v>35.380000000000003</v>
      </c>
      <c r="R2416" s="14">
        <f t="shared" si="187"/>
        <v>42198.695138888885</v>
      </c>
      <c r="S2416" s="14">
        <f t="shared" si="188"/>
        <v>42238.165972222225</v>
      </c>
      <c r="T2416">
        <f t="shared" si="189"/>
        <v>2015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8292</v>
      </c>
      <c r="O2417" t="s">
        <v>8293</v>
      </c>
      <c r="P2417">
        <f t="shared" si="185"/>
        <v>1</v>
      </c>
      <c r="Q2417">
        <f t="shared" si="186"/>
        <v>55.83</v>
      </c>
      <c r="R2417" s="14">
        <f t="shared" si="187"/>
        <v>42536.862800925926</v>
      </c>
      <c r="S2417" s="14">
        <f t="shared" si="188"/>
        <v>42566.862800925926</v>
      </c>
      <c r="T2417">
        <f t="shared" si="189"/>
        <v>2016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8292</v>
      </c>
      <c r="O2418" t="s">
        <v>8293</v>
      </c>
      <c r="P2418">
        <f t="shared" si="185"/>
        <v>0</v>
      </c>
      <c r="Q2418">
        <f t="shared" si="186"/>
        <v>5</v>
      </c>
      <c r="R2418" s="14">
        <f t="shared" si="187"/>
        <v>42019.737766203703</v>
      </c>
      <c r="S2418" s="14">
        <f t="shared" si="188"/>
        <v>42077.625</v>
      </c>
      <c r="T2418">
        <f t="shared" si="189"/>
        <v>2015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8292</v>
      </c>
      <c r="O2419" t="s">
        <v>8293</v>
      </c>
      <c r="P2419">
        <f t="shared" si="185"/>
        <v>0</v>
      </c>
      <c r="Q2419">
        <f t="shared" si="186"/>
        <v>0</v>
      </c>
      <c r="R2419" s="14">
        <f t="shared" si="187"/>
        <v>41831.884108796294</v>
      </c>
      <c r="S2419" s="14">
        <f t="shared" si="188"/>
        <v>41861.884108796294</v>
      </c>
      <c r="T2419">
        <f t="shared" si="189"/>
        <v>2014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8292</v>
      </c>
      <c r="O2420" t="s">
        <v>8293</v>
      </c>
      <c r="P2420">
        <f t="shared" si="185"/>
        <v>0</v>
      </c>
      <c r="Q2420">
        <f t="shared" si="186"/>
        <v>1</v>
      </c>
      <c r="R2420" s="14">
        <f t="shared" si="187"/>
        <v>42027.856990740736</v>
      </c>
      <c r="S2420" s="14">
        <f t="shared" si="188"/>
        <v>42087.815324074079</v>
      </c>
      <c r="T2420">
        <f t="shared" si="189"/>
        <v>2015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8292</v>
      </c>
      <c r="O2421" t="s">
        <v>8293</v>
      </c>
      <c r="P2421">
        <f t="shared" si="185"/>
        <v>0</v>
      </c>
      <c r="Q2421">
        <f t="shared" si="186"/>
        <v>0</v>
      </c>
      <c r="R2421" s="14">
        <f t="shared" si="187"/>
        <v>41993.738298611104</v>
      </c>
      <c r="S2421" s="14">
        <f t="shared" si="188"/>
        <v>42053.738298611104</v>
      </c>
      <c r="T2421">
        <f t="shared" si="189"/>
        <v>2014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8292</v>
      </c>
      <c r="O2422" t="s">
        <v>8293</v>
      </c>
      <c r="P2422">
        <f t="shared" si="185"/>
        <v>15</v>
      </c>
      <c r="Q2422">
        <f t="shared" si="186"/>
        <v>69.47</v>
      </c>
      <c r="R2422" s="14">
        <f t="shared" si="187"/>
        <v>41893.028877314813</v>
      </c>
      <c r="S2422" s="14">
        <f t="shared" si="188"/>
        <v>41953.070543981477</v>
      </c>
      <c r="T2422">
        <f t="shared" si="189"/>
        <v>2014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8292</v>
      </c>
      <c r="O2423" t="s">
        <v>8293</v>
      </c>
      <c r="P2423">
        <f t="shared" si="185"/>
        <v>0</v>
      </c>
      <c r="Q2423">
        <f t="shared" si="186"/>
        <v>1</v>
      </c>
      <c r="R2423" s="14">
        <f t="shared" si="187"/>
        <v>42026.687453703707</v>
      </c>
      <c r="S2423" s="14">
        <f t="shared" si="188"/>
        <v>42056.687453703707</v>
      </c>
      <c r="T2423">
        <f t="shared" si="189"/>
        <v>2015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8292</v>
      </c>
      <c r="O2424" t="s">
        <v>8293</v>
      </c>
      <c r="P2424">
        <f t="shared" si="185"/>
        <v>0</v>
      </c>
      <c r="Q2424">
        <f t="shared" si="186"/>
        <v>1</v>
      </c>
      <c r="R2424" s="14">
        <f t="shared" si="187"/>
        <v>42044.724953703699</v>
      </c>
      <c r="S2424" s="14">
        <f t="shared" si="188"/>
        <v>42074.683287037042</v>
      </c>
      <c r="T2424">
        <f t="shared" si="189"/>
        <v>2015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8292</v>
      </c>
      <c r="O2425" t="s">
        <v>8293</v>
      </c>
      <c r="P2425">
        <f t="shared" si="185"/>
        <v>0</v>
      </c>
      <c r="Q2425">
        <f t="shared" si="186"/>
        <v>8</v>
      </c>
      <c r="R2425" s="14">
        <f t="shared" si="187"/>
        <v>41974.704745370371</v>
      </c>
      <c r="S2425" s="14">
        <f t="shared" si="188"/>
        <v>42004.704745370371</v>
      </c>
      <c r="T2425">
        <f t="shared" si="189"/>
        <v>2014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8292</v>
      </c>
      <c r="O2426" t="s">
        <v>8293</v>
      </c>
      <c r="P2426">
        <f t="shared" si="185"/>
        <v>1</v>
      </c>
      <c r="Q2426">
        <f t="shared" si="186"/>
        <v>34.44</v>
      </c>
      <c r="R2426" s="14">
        <f t="shared" si="187"/>
        <v>41909.892453703702</v>
      </c>
      <c r="S2426" s="14">
        <f t="shared" si="188"/>
        <v>41939.892453703702</v>
      </c>
      <c r="T2426">
        <f t="shared" si="189"/>
        <v>2014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8292</v>
      </c>
      <c r="O2427" t="s">
        <v>8293</v>
      </c>
      <c r="P2427">
        <f t="shared" si="185"/>
        <v>0</v>
      </c>
      <c r="Q2427">
        <f t="shared" si="186"/>
        <v>1</v>
      </c>
      <c r="R2427" s="14">
        <f t="shared" si="187"/>
        <v>42502.913761574076</v>
      </c>
      <c r="S2427" s="14">
        <f t="shared" si="188"/>
        <v>42517.919444444444</v>
      </c>
      <c r="T2427">
        <f t="shared" si="189"/>
        <v>2016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8292</v>
      </c>
      <c r="O2428" t="s">
        <v>8293</v>
      </c>
      <c r="P2428">
        <f t="shared" si="185"/>
        <v>0</v>
      </c>
      <c r="Q2428">
        <f t="shared" si="186"/>
        <v>0</v>
      </c>
      <c r="R2428" s="14">
        <f t="shared" si="187"/>
        <v>42164.170046296291</v>
      </c>
      <c r="S2428" s="14">
        <f t="shared" si="188"/>
        <v>42224.170046296291</v>
      </c>
      <c r="T2428">
        <f t="shared" si="189"/>
        <v>2015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8292</v>
      </c>
      <c r="O2429" t="s">
        <v>8293</v>
      </c>
      <c r="P2429">
        <f t="shared" si="185"/>
        <v>0</v>
      </c>
      <c r="Q2429">
        <f t="shared" si="186"/>
        <v>1</v>
      </c>
      <c r="R2429" s="14">
        <f t="shared" si="187"/>
        <v>42412.318668981476</v>
      </c>
      <c r="S2429" s="14">
        <f t="shared" si="188"/>
        <v>42452.277002314819</v>
      </c>
      <c r="T2429">
        <f t="shared" si="189"/>
        <v>2016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8292</v>
      </c>
      <c r="O2430" t="s">
        <v>8293</v>
      </c>
      <c r="P2430">
        <f t="shared" si="185"/>
        <v>0</v>
      </c>
      <c r="Q2430">
        <f t="shared" si="186"/>
        <v>1</v>
      </c>
      <c r="R2430" s="14">
        <f t="shared" si="187"/>
        <v>42045.784155092595</v>
      </c>
      <c r="S2430" s="14">
        <f t="shared" si="188"/>
        <v>42075.742488425924</v>
      </c>
      <c r="T2430">
        <f t="shared" si="189"/>
        <v>2015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8292</v>
      </c>
      <c r="O2431" t="s">
        <v>8293</v>
      </c>
      <c r="P2431">
        <f t="shared" si="185"/>
        <v>1</v>
      </c>
      <c r="Q2431">
        <f t="shared" si="186"/>
        <v>501.25</v>
      </c>
      <c r="R2431" s="14">
        <f t="shared" si="187"/>
        <v>42734.879236111112</v>
      </c>
      <c r="S2431" s="14">
        <f t="shared" si="188"/>
        <v>42771.697222222225</v>
      </c>
      <c r="T2431">
        <f t="shared" si="189"/>
        <v>2016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8292</v>
      </c>
      <c r="O2432" t="s">
        <v>8293</v>
      </c>
      <c r="P2432">
        <f t="shared" si="185"/>
        <v>1</v>
      </c>
      <c r="Q2432">
        <f t="shared" si="186"/>
        <v>10.5</v>
      </c>
      <c r="R2432" s="14">
        <f t="shared" si="187"/>
        <v>42382.130833333329</v>
      </c>
      <c r="S2432" s="14">
        <f t="shared" si="188"/>
        <v>42412.130833333329</v>
      </c>
      <c r="T2432">
        <f t="shared" si="189"/>
        <v>2016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8292</v>
      </c>
      <c r="O2433" t="s">
        <v>8293</v>
      </c>
      <c r="P2433">
        <f t="shared" si="185"/>
        <v>0</v>
      </c>
      <c r="Q2433">
        <f t="shared" si="186"/>
        <v>1</v>
      </c>
      <c r="R2433" s="14">
        <f t="shared" si="187"/>
        <v>42489.099687499998</v>
      </c>
      <c r="S2433" s="14">
        <f t="shared" si="188"/>
        <v>42549.099687499998</v>
      </c>
      <c r="T2433">
        <f t="shared" si="189"/>
        <v>2016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8292</v>
      </c>
      <c r="O2434" t="s">
        <v>8293</v>
      </c>
      <c r="P2434">
        <f t="shared" si="185"/>
        <v>0</v>
      </c>
      <c r="Q2434">
        <f t="shared" si="186"/>
        <v>1</v>
      </c>
      <c r="R2434" s="14">
        <f t="shared" si="187"/>
        <v>42041.218715277777</v>
      </c>
      <c r="S2434" s="14">
        <f t="shared" si="188"/>
        <v>42071.218715277777</v>
      </c>
      <c r="T2434">
        <f t="shared" si="189"/>
        <v>2015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8292</v>
      </c>
      <c r="O2435" t="s">
        <v>8293</v>
      </c>
      <c r="P2435">
        <f t="shared" ref="P2435:P2498" si="190">ROUND(E2435/D2435*100,0)</f>
        <v>0</v>
      </c>
      <c r="Q2435">
        <f t="shared" ref="Q2435:Q2498" si="191">IFERROR(ROUND(E2435/L2435,2),0)</f>
        <v>0</v>
      </c>
      <c r="R2435" s="14">
        <f t="shared" ref="R2435:R2498" si="192">(((J2435/60)/60)/24)+DATE(1970,1,1)</f>
        <v>42397.89980324074</v>
      </c>
      <c r="S2435" s="14">
        <f t="shared" ref="S2435:S2498" si="193">(((I2435/60)/60)/24)+DATE(1970,1,1)</f>
        <v>42427.89980324074</v>
      </c>
      <c r="T2435">
        <f t="shared" ref="T2435:T2498" si="194">YEAR(R2435)</f>
        <v>2016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8292</v>
      </c>
      <c r="O2436" t="s">
        <v>8293</v>
      </c>
      <c r="P2436">
        <f t="shared" si="190"/>
        <v>0</v>
      </c>
      <c r="Q2436">
        <f t="shared" si="191"/>
        <v>13</v>
      </c>
      <c r="R2436" s="14">
        <f t="shared" si="192"/>
        <v>42180.18604166666</v>
      </c>
      <c r="S2436" s="14">
        <f t="shared" si="193"/>
        <v>42220.18604166666</v>
      </c>
      <c r="T2436">
        <f t="shared" si="194"/>
        <v>2015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8292</v>
      </c>
      <c r="O2437" t="s">
        <v>8293</v>
      </c>
      <c r="P2437">
        <f t="shared" si="190"/>
        <v>0</v>
      </c>
      <c r="Q2437">
        <f t="shared" si="191"/>
        <v>306</v>
      </c>
      <c r="R2437" s="14">
        <f t="shared" si="192"/>
        <v>42252.277615740735</v>
      </c>
      <c r="S2437" s="14">
        <f t="shared" si="193"/>
        <v>42282.277615740735</v>
      </c>
      <c r="T2437">
        <f t="shared" si="194"/>
        <v>2015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8292</v>
      </c>
      <c r="O2438" t="s">
        <v>8293</v>
      </c>
      <c r="P2438">
        <f t="shared" si="190"/>
        <v>0</v>
      </c>
      <c r="Q2438">
        <f t="shared" si="191"/>
        <v>22.5</v>
      </c>
      <c r="R2438" s="14">
        <f t="shared" si="192"/>
        <v>42338.615393518514</v>
      </c>
      <c r="S2438" s="14">
        <f t="shared" si="193"/>
        <v>42398.615393518514</v>
      </c>
      <c r="T2438">
        <f t="shared" si="194"/>
        <v>2015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8292</v>
      </c>
      <c r="O2439" t="s">
        <v>8293</v>
      </c>
      <c r="P2439">
        <f t="shared" si="190"/>
        <v>0</v>
      </c>
      <c r="Q2439">
        <f t="shared" si="191"/>
        <v>0</v>
      </c>
      <c r="R2439" s="14">
        <f t="shared" si="192"/>
        <v>42031.965138888889</v>
      </c>
      <c r="S2439" s="14">
        <f t="shared" si="193"/>
        <v>42080.75</v>
      </c>
      <c r="T2439">
        <f t="shared" si="194"/>
        <v>2015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8292</v>
      </c>
      <c r="O2440" t="s">
        <v>8293</v>
      </c>
      <c r="P2440">
        <f t="shared" si="190"/>
        <v>0</v>
      </c>
      <c r="Q2440">
        <f t="shared" si="191"/>
        <v>50</v>
      </c>
      <c r="R2440" s="14">
        <f t="shared" si="192"/>
        <v>42285.91506944444</v>
      </c>
      <c r="S2440" s="14">
        <f t="shared" si="193"/>
        <v>42345.956736111111</v>
      </c>
      <c r="T2440">
        <f t="shared" si="194"/>
        <v>2015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8292</v>
      </c>
      <c r="O2441" t="s">
        <v>8293</v>
      </c>
      <c r="P2441">
        <f t="shared" si="190"/>
        <v>0</v>
      </c>
      <c r="Q2441">
        <f t="shared" si="191"/>
        <v>0</v>
      </c>
      <c r="R2441" s="14">
        <f t="shared" si="192"/>
        <v>42265.818622685183</v>
      </c>
      <c r="S2441" s="14">
        <f t="shared" si="193"/>
        <v>42295.818622685183</v>
      </c>
      <c r="T2441">
        <f t="shared" si="194"/>
        <v>2015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8292</v>
      </c>
      <c r="O2442" t="s">
        <v>8293</v>
      </c>
      <c r="P2442">
        <f t="shared" si="190"/>
        <v>0</v>
      </c>
      <c r="Q2442">
        <f t="shared" si="191"/>
        <v>5</v>
      </c>
      <c r="R2442" s="14">
        <f t="shared" si="192"/>
        <v>42383.899456018517</v>
      </c>
      <c r="S2442" s="14">
        <f t="shared" si="193"/>
        <v>42413.899456018517</v>
      </c>
      <c r="T2442">
        <f t="shared" si="194"/>
        <v>2016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8292</v>
      </c>
      <c r="O2443" t="s">
        <v>8308</v>
      </c>
      <c r="P2443">
        <f t="shared" si="190"/>
        <v>108</v>
      </c>
      <c r="Q2443">
        <f t="shared" si="191"/>
        <v>74.23</v>
      </c>
      <c r="R2443" s="14">
        <f t="shared" si="192"/>
        <v>42187.125625000001</v>
      </c>
      <c r="S2443" s="14">
        <f t="shared" si="193"/>
        <v>42208.207638888889</v>
      </c>
      <c r="T2443">
        <f t="shared" si="194"/>
        <v>2015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8292</v>
      </c>
      <c r="O2444" t="s">
        <v>8308</v>
      </c>
      <c r="P2444">
        <f t="shared" si="190"/>
        <v>126</v>
      </c>
      <c r="Q2444">
        <f t="shared" si="191"/>
        <v>81.25</v>
      </c>
      <c r="R2444" s="14">
        <f t="shared" si="192"/>
        <v>42052.666990740734</v>
      </c>
      <c r="S2444" s="14">
        <f t="shared" si="193"/>
        <v>42082.625324074077</v>
      </c>
      <c r="T2444">
        <f t="shared" si="194"/>
        <v>2015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8292</v>
      </c>
      <c r="O2445" t="s">
        <v>8308</v>
      </c>
      <c r="P2445">
        <f t="shared" si="190"/>
        <v>203</v>
      </c>
      <c r="Q2445">
        <f t="shared" si="191"/>
        <v>130.22999999999999</v>
      </c>
      <c r="R2445" s="14">
        <f t="shared" si="192"/>
        <v>41836.625254629631</v>
      </c>
      <c r="S2445" s="14">
        <f t="shared" si="193"/>
        <v>41866.625254629631</v>
      </c>
      <c r="T2445">
        <f t="shared" si="194"/>
        <v>2014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8292</v>
      </c>
      <c r="O2446" t="s">
        <v>8308</v>
      </c>
      <c r="P2446">
        <f t="shared" si="190"/>
        <v>109</v>
      </c>
      <c r="Q2446">
        <f t="shared" si="191"/>
        <v>53.41</v>
      </c>
      <c r="R2446" s="14">
        <f t="shared" si="192"/>
        <v>42485.754525462966</v>
      </c>
      <c r="S2446" s="14">
        <f t="shared" si="193"/>
        <v>42515.754525462966</v>
      </c>
      <c r="T2446">
        <f t="shared" si="194"/>
        <v>2016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8292</v>
      </c>
      <c r="O2447" t="s">
        <v>8308</v>
      </c>
      <c r="P2447">
        <f t="shared" si="190"/>
        <v>173</v>
      </c>
      <c r="Q2447">
        <f t="shared" si="191"/>
        <v>75.13</v>
      </c>
      <c r="R2447" s="14">
        <f t="shared" si="192"/>
        <v>42243.190057870372</v>
      </c>
      <c r="S2447" s="14">
        <f t="shared" si="193"/>
        <v>42273.190057870372</v>
      </c>
      <c r="T2447">
        <f t="shared" si="194"/>
        <v>2015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8292</v>
      </c>
      <c r="O2448" t="s">
        <v>8308</v>
      </c>
      <c r="P2448">
        <f t="shared" si="190"/>
        <v>168</v>
      </c>
      <c r="Q2448">
        <f t="shared" si="191"/>
        <v>75.67</v>
      </c>
      <c r="R2448" s="14">
        <f t="shared" si="192"/>
        <v>42670.602673611109</v>
      </c>
      <c r="S2448" s="14">
        <f t="shared" si="193"/>
        <v>42700.64434027778</v>
      </c>
      <c r="T2448">
        <f t="shared" si="194"/>
        <v>2016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8292</v>
      </c>
      <c r="O2449" t="s">
        <v>8308</v>
      </c>
      <c r="P2449">
        <f t="shared" si="190"/>
        <v>427</v>
      </c>
      <c r="Q2449">
        <f t="shared" si="191"/>
        <v>31.69</v>
      </c>
      <c r="R2449" s="14">
        <f t="shared" si="192"/>
        <v>42654.469826388886</v>
      </c>
      <c r="S2449" s="14">
        <f t="shared" si="193"/>
        <v>42686.166666666672</v>
      </c>
      <c r="T2449">
        <f t="shared" si="194"/>
        <v>2016</v>
      </c>
    </row>
    <row r="2450" spans="1:20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8292</v>
      </c>
      <c r="O2450" t="s">
        <v>8308</v>
      </c>
      <c r="P2450">
        <f t="shared" si="190"/>
        <v>108</v>
      </c>
      <c r="Q2450">
        <f t="shared" si="191"/>
        <v>47.78</v>
      </c>
      <c r="R2450" s="14">
        <f t="shared" si="192"/>
        <v>42607.316122685181</v>
      </c>
      <c r="S2450" s="14">
        <f t="shared" si="193"/>
        <v>42613.233333333337</v>
      </c>
      <c r="T2450">
        <f t="shared" si="194"/>
        <v>2016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8292</v>
      </c>
      <c r="O2451" t="s">
        <v>8308</v>
      </c>
      <c r="P2451">
        <f t="shared" si="190"/>
        <v>108</v>
      </c>
      <c r="Q2451">
        <f t="shared" si="191"/>
        <v>90</v>
      </c>
      <c r="R2451" s="14">
        <f t="shared" si="192"/>
        <v>41943.142534722225</v>
      </c>
      <c r="S2451" s="14">
        <f t="shared" si="193"/>
        <v>41973.184201388889</v>
      </c>
      <c r="T2451">
        <f t="shared" si="194"/>
        <v>2014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8292</v>
      </c>
      <c r="O2452" t="s">
        <v>8308</v>
      </c>
      <c r="P2452">
        <f t="shared" si="190"/>
        <v>102</v>
      </c>
      <c r="Q2452">
        <f t="shared" si="191"/>
        <v>149.31</v>
      </c>
      <c r="R2452" s="14">
        <f t="shared" si="192"/>
        <v>41902.07240740741</v>
      </c>
      <c r="S2452" s="14">
        <f t="shared" si="193"/>
        <v>41940.132638888892</v>
      </c>
      <c r="T2452">
        <f t="shared" si="194"/>
        <v>2014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8292</v>
      </c>
      <c r="O2453" t="s">
        <v>8308</v>
      </c>
      <c r="P2453">
        <f t="shared" si="190"/>
        <v>115</v>
      </c>
      <c r="Q2453">
        <f t="shared" si="191"/>
        <v>62.07</v>
      </c>
      <c r="R2453" s="14">
        <f t="shared" si="192"/>
        <v>42779.908449074079</v>
      </c>
      <c r="S2453" s="14">
        <f t="shared" si="193"/>
        <v>42799.908449074079</v>
      </c>
      <c r="T2453">
        <f t="shared" si="194"/>
        <v>2017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8292</v>
      </c>
      <c r="O2454" t="s">
        <v>8308</v>
      </c>
      <c r="P2454">
        <f t="shared" si="190"/>
        <v>134</v>
      </c>
      <c r="Q2454">
        <f t="shared" si="191"/>
        <v>53.4</v>
      </c>
      <c r="R2454" s="14">
        <f t="shared" si="192"/>
        <v>42338.84375</v>
      </c>
      <c r="S2454" s="14">
        <f t="shared" si="193"/>
        <v>42367.958333333328</v>
      </c>
      <c r="T2454">
        <f t="shared" si="194"/>
        <v>2015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8292</v>
      </c>
      <c r="O2455" t="s">
        <v>8308</v>
      </c>
      <c r="P2455">
        <f t="shared" si="190"/>
        <v>155</v>
      </c>
      <c r="Q2455">
        <f t="shared" si="191"/>
        <v>69.27</v>
      </c>
      <c r="R2455" s="14">
        <f t="shared" si="192"/>
        <v>42738.692233796297</v>
      </c>
      <c r="S2455" s="14">
        <f t="shared" si="193"/>
        <v>42768.692233796297</v>
      </c>
      <c r="T2455">
        <f t="shared" si="194"/>
        <v>2017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8292</v>
      </c>
      <c r="O2456" t="s">
        <v>8308</v>
      </c>
      <c r="P2456">
        <f t="shared" si="190"/>
        <v>101</v>
      </c>
      <c r="Q2456">
        <f t="shared" si="191"/>
        <v>271.51</v>
      </c>
      <c r="R2456" s="14">
        <f t="shared" si="192"/>
        <v>42770.201481481476</v>
      </c>
      <c r="S2456" s="14">
        <f t="shared" si="193"/>
        <v>42805.201481481476</v>
      </c>
      <c r="T2456">
        <f t="shared" si="194"/>
        <v>2017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8292</v>
      </c>
      <c r="O2457" t="s">
        <v>8308</v>
      </c>
      <c r="P2457">
        <f t="shared" si="190"/>
        <v>182</v>
      </c>
      <c r="Q2457">
        <f t="shared" si="191"/>
        <v>34.130000000000003</v>
      </c>
      <c r="R2457" s="14">
        <f t="shared" si="192"/>
        <v>42452.781828703708</v>
      </c>
      <c r="S2457" s="14">
        <f t="shared" si="193"/>
        <v>42480.781828703708</v>
      </c>
      <c r="T2457">
        <f t="shared" si="194"/>
        <v>2016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8292</v>
      </c>
      <c r="O2458" t="s">
        <v>8308</v>
      </c>
      <c r="P2458">
        <f t="shared" si="190"/>
        <v>181</v>
      </c>
      <c r="Q2458">
        <f t="shared" si="191"/>
        <v>40.49</v>
      </c>
      <c r="R2458" s="14">
        <f t="shared" si="192"/>
        <v>42761.961099537039</v>
      </c>
      <c r="S2458" s="14">
        <f t="shared" si="193"/>
        <v>42791.961099537039</v>
      </c>
      <c r="T2458">
        <f t="shared" si="194"/>
        <v>2017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8292</v>
      </c>
      <c r="O2459" t="s">
        <v>8308</v>
      </c>
      <c r="P2459">
        <f t="shared" si="190"/>
        <v>102</v>
      </c>
      <c r="Q2459">
        <f t="shared" si="191"/>
        <v>189.76</v>
      </c>
      <c r="R2459" s="14">
        <f t="shared" si="192"/>
        <v>42423.602500000001</v>
      </c>
      <c r="S2459" s="14">
        <f t="shared" si="193"/>
        <v>42453.560833333337</v>
      </c>
      <c r="T2459">
        <f t="shared" si="194"/>
        <v>2016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8292</v>
      </c>
      <c r="O2460" t="s">
        <v>8308</v>
      </c>
      <c r="P2460">
        <f t="shared" si="190"/>
        <v>110</v>
      </c>
      <c r="Q2460">
        <f t="shared" si="191"/>
        <v>68.86</v>
      </c>
      <c r="R2460" s="14">
        <f t="shared" si="192"/>
        <v>42495.871736111112</v>
      </c>
      <c r="S2460" s="14">
        <f t="shared" si="193"/>
        <v>42530.791666666672</v>
      </c>
      <c r="T2460">
        <f t="shared" si="194"/>
        <v>2016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8292</v>
      </c>
      <c r="O2461" t="s">
        <v>8308</v>
      </c>
      <c r="P2461">
        <f t="shared" si="190"/>
        <v>102</v>
      </c>
      <c r="Q2461">
        <f t="shared" si="191"/>
        <v>108.78</v>
      </c>
      <c r="R2461" s="14">
        <f t="shared" si="192"/>
        <v>42407.637557870374</v>
      </c>
      <c r="S2461" s="14">
        <f t="shared" si="193"/>
        <v>42452.595891203702</v>
      </c>
      <c r="T2461">
        <f t="shared" si="194"/>
        <v>2016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8292</v>
      </c>
      <c r="O2462" t="s">
        <v>8308</v>
      </c>
      <c r="P2462">
        <f t="shared" si="190"/>
        <v>101</v>
      </c>
      <c r="Q2462">
        <f t="shared" si="191"/>
        <v>125.99</v>
      </c>
      <c r="R2462" s="14">
        <f t="shared" si="192"/>
        <v>42704.187118055561</v>
      </c>
      <c r="S2462" s="14">
        <f t="shared" si="193"/>
        <v>42738.178472222222</v>
      </c>
      <c r="T2462">
        <f t="shared" si="194"/>
        <v>2016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8281</v>
      </c>
      <c r="O2463" t="s">
        <v>8285</v>
      </c>
      <c r="P2463">
        <f t="shared" si="190"/>
        <v>104</v>
      </c>
      <c r="Q2463">
        <f t="shared" si="191"/>
        <v>90.52</v>
      </c>
      <c r="R2463" s="14">
        <f t="shared" si="192"/>
        <v>40784.012696759259</v>
      </c>
      <c r="S2463" s="14">
        <f t="shared" si="193"/>
        <v>40817.125</v>
      </c>
      <c r="T2463">
        <f t="shared" si="194"/>
        <v>2011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8281</v>
      </c>
      <c r="O2464" t="s">
        <v>8285</v>
      </c>
      <c r="P2464">
        <f t="shared" si="190"/>
        <v>111</v>
      </c>
      <c r="Q2464">
        <f t="shared" si="191"/>
        <v>28.88</v>
      </c>
      <c r="R2464" s="14">
        <f t="shared" si="192"/>
        <v>41089.186296296299</v>
      </c>
      <c r="S2464" s="14">
        <f t="shared" si="193"/>
        <v>41109.186296296299</v>
      </c>
      <c r="T2464">
        <f t="shared" si="194"/>
        <v>2012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8281</v>
      </c>
      <c r="O2465" t="s">
        <v>8285</v>
      </c>
      <c r="P2465">
        <f t="shared" si="190"/>
        <v>116</v>
      </c>
      <c r="Q2465">
        <f t="shared" si="191"/>
        <v>31</v>
      </c>
      <c r="R2465" s="14">
        <f t="shared" si="192"/>
        <v>41341.111400462964</v>
      </c>
      <c r="S2465" s="14">
        <f t="shared" si="193"/>
        <v>41380.791666666664</v>
      </c>
      <c r="T2465">
        <f t="shared" si="194"/>
        <v>2013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8281</v>
      </c>
      <c r="O2466" t="s">
        <v>8285</v>
      </c>
      <c r="P2466">
        <f t="shared" si="190"/>
        <v>111</v>
      </c>
      <c r="Q2466">
        <f t="shared" si="191"/>
        <v>51.67</v>
      </c>
      <c r="R2466" s="14">
        <f t="shared" si="192"/>
        <v>42248.90042824074</v>
      </c>
      <c r="S2466" s="14">
        <f t="shared" si="193"/>
        <v>42277.811805555553</v>
      </c>
      <c r="T2466">
        <f t="shared" si="194"/>
        <v>2015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8281</v>
      </c>
      <c r="O2467" t="s">
        <v>8285</v>
      </c>
      <c r="P2467">
        <f t="shared" si="190"/>
        <v>180</v>
      </c>
      <c r="Q2467">
        <f t="shared" si="191"/>
        <v>26.27</v>
      </c>
      <c r="R2467" s="14">
        <f t="shared" si="192"/>
        <v>41145.719305555554</v>
      </c>
      <c r="S2467" s="14">
        <f t="shared" si="193"/>
        <v>41175.719305555554</v>
      </c>
      <c r="T2467">
        <f t="shared" si="194"/>
        <v>2012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8281</v>
      </c>
      <c r="O2468" t="s">
        <v>8285</v>
      </c>
      <c r="P2468">
        <f t="shared" si="190"/>
        <v>100</v>
      </c>
      <c r="Q2468">
        <f t="shared" si="191"/>
        <v>48.08</v>
      </c>
      <c r="R2468" s="14">
        <f t="shared" si="192"/>
        <v>41373.102465277778</v>
      </c>
      <c r="S2468" s="14">
        <f t="shared" si="193"/>
        <v>41403.102465277778</v>
      </c>
      <c r="T2468">
        <f t="shared" si="194"/>
        <v>2013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8281</v>
      </c>
      <c r="O2469" t="s">
        <v>8285</v>
      </c>
      <c r="P2469">
        <f t="shared" si="190"/>
        <v>119</v>
      </c>
      <c r="Q2469">
        <f t="shared" si="191"/>
        <v>27.56</v>
      </c>
      <c r="R2469" s="14">
        <f t="shared" si="192"/>
        <v>41025.874201388891</v>
      </c>
      <c r="S2469" s="14">
        <f t="shared" si="193"/>
        <v>41039.708333333336</v>
      </c>
      <c r="T2469">
        <f t="shared" si="194"/>
        <v>2012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8281</v>
      </c>
      <c r="O2470" t="s">
        <v>8285</v>
      </c>
      <c r="P2470">
        <f t="shared" si="190"/>
        <v>107</v>
      </c>
      <c r="Q2470">
        <f t="shared" si="191"/>
        <v>36.97</v>
      </c>
      <c r="R2470" s="14">
        <f t="shared" si="192"/>
        <v>41174.154178240737</v>
      </c>
      <c r="S2470" s="14">
        <f t="shared" si="193"/>
        <v>41210.208333333336</v>
      </c>
      <c r="T2470">
        <f t="shared" si="194"/>
        <v>2012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8281</v>
      </c>
      <c r="O2471" t="s">
        <v>8285</v>
      </c>
      <c r="P2471">
        <f t="shared" si="190"/>
        <v>114</v>
      </c>
      <c r="Q2471">
        <f t="shared" si="191"/>
        <v>29.02</v>
      </c>
      <c r="R2471" s="14">
        <f t="shared" si="192"/>
        <v>40557.429733796293</v>
      </c>
      <c r="S2471" s="14">
        <f t="shared" si="193"/>
        <v>40582.429733796293</v>
      </c>
      <c r="T2471">
        <f t="shared" si="194"/>
        <v>2011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8281</v>
      </c>
      <c r="O2472" t="s">
        <v>8285</v>
      </c>
      <c r="P2472">
        <f t="shared" si="190"/>
        <v>103</v>
      </c>
      <c r="Q2472">
        <f t="shared" si="191"/>
        <v>28.66</v>
      </c>
      <c r="R2472" s="14">
        <f t="shared" si="192"/>
        <v>41023.07471064815</v>
      </c>
      <c r="S2472" s="14">
        <f t="shared" si="193"/>
        <v>41053.07471064815</v>
      </c>
      <c r="T2472">
        <f t="shared" si="194"/>
        <v>2012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8281</v>
      </c>
      <c r="O2473" t="s">
        <v>8285</v>
      </c>
      <c r="P2473">
        <f t="shared" si="190"/>
        <v>128</v>
      </c>
      <c r="Q2473">
        <f t="shared" si="191"/>
        <v>37.65</v>
      </c>
      <c r="R2473" s="14">
        <f t="shared" si="192"/>
        <v>40893.992962962962</v>
      </c>
      <c r="S2473" s="14">
        <f t="shared" si="193"/>
        <v>40933.992962962962</v>
      </c>
      <c r="T2473">
        <f t="shared" si="194"/>
        <v>2011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8281</v>
      </c>
      <c r="O2474" t="s">
        <v>8285</v>
      </c>
      <c r="P2474">
        <f t="shared" si="190"/>
        <v>136</v>
      </c>
      <c r="Q2474">
        <f t="shared" si="191"/>
        <v>97.9</v>
      </c>
      <c r="R2474" s="14">
        <f t="shared" si="192"/>
        <v>40354.11550925926</v>
      </c>
      <c r="S2474" s="14">
        <f t="shared" si="193"/>
        <v>40425.043749999997</v>
      </c>
      <c r="T2474">
        <f t="shared" si="194"/>
        <v>2010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8281</v>
      </c>
      <c r="O2475" t="s">
        <v>8285</v>
      </c>
      <c r="P2475">
        <f t="shared" si="190"/>
        <v>100</v>
      </c>
      <c r="Q2475">
        <f t="shared" si="191"/>
        <v>42.55</v>
      </c>
      <c r="R2475" s="14">
        <f t="shared" si="192"/>
        <v>41193.748483796298</v>
      </c>
      <c r="S2475" s="14">
        <f t="shared" si="193"/>
        <v>41223.790150462963</v>
      </c>
      <c r="T2475">
        <f t="shared" si="194"/>
        <v>2012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8281</v>
      </c>
      <c r="O2476" t="s">
        <v>8285</v>
      </c>
      <c r="P2476">
        <f t="shared" si="190"/>
        <v>100</v>
      </c>
      <c r="Q2476">
        <f t="shared" si="191"/>
        <v>131.58000000000001</v>
      </c>
      <c r="R2476" s="14">
        <f t="shared" si="192"/>
        <v>40417.011296296296</v>
      </c>
      <c r="S2476" s="14">
        <f t="shared" si="193"/>
        <v>40462.011296296296</v>
      </c>
      <c r="T2476">
        <f t="shared" si="194"/>
        <v>2010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8281</v>
      </c>
      <c r="O2477" t="s">
        <v>8285</v>
      </c>
      <c r="P2477">
        <f t="shared" si="190"/>
        <v>105</v>
      </c>
      <c r="Q2477">
        <f t="shared" si="191"/>
        <v>32.32</v>
      </c>
      <c r="R2477" s="14">
        <f t="shared" si="192"/>
        <v>40310.287673611114</v>
      </c>
      <c r="S2477" s="14">
        <f t="shared" si="193"/>
        <v>40369.916666666664</v>
      </c>
      <c r="T2477">
        <f t="shared" si="194"/>
        <v>2010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8281</v>
      </c>
      <c r="O2478" t="s">
        <v>8285</v>
      </c>
      <c r="P2478">
        <f t="shared" si="190"/>
        <v>105</v>
      </c>
      <c r="Q2478">
        <f t="shared" si="191"/>
        <v>61.1</v>
      </c>
      <c r="R2478" s="14">
        <f t="shared" si="192"/>
        <v>41913.328356481477</v>
      </c>
      <c r="S2478" s="14">
        <f t="shared" si="193"/>
        <v>41946.370023148149</v>
      </c>
      <c r="T2478">
        <f t="shared" si="194"/>
        <v>2014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8281</v>
      </c>
      <c r="O2479" t="s">
        <v>8285</v>
      </c>
      <c r="P2479">
        <f t="shared" si="190"/>
        <v>171</v>
      </c>
      <c r="Q2479">
        <f t="shared" si="191"/>
        <v>31.34</v>
      </c>
      <c r="R2479" s="14">
        <f t="shared" si="192"/>
        <v>41088.691493055558</v>
      </c>
      <c r="S2479" s="14">
        <f t="shared" si="193"/>
        <v>41133.691493055558</v>
      </c>
      <c r="T2479">
        <f t="shared" si="194"/>
        <v>2012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8281</v>
      </c>
      <c r="O2480" t="s">
        <v>8285</v>
      </c>
      <c r="P2480">
        <f t="shared" si="190"/>
        <v>128</v>
      </c>
      <c r="Q2480">
        <f t="shared" si="191"/>
        <v>129.11000000000001</v>
      </c>
      <c r="R2480" s="14">
        <f t="shared" si="192"/>
        <v>41257.950381944444</v>
      </c>
      <c r="S2480" s="14">
        <f t="shared" si="193"/>
        <v>41287.950381944444</v>
      </c>
      <c r="T2480">
        <f t="shared" si="194"/>
        <v>2012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8281</v>
      </c>
      <c r="O2481" t="s">
        <v>8285</v>
      </c>
      <c r="P2481">
        <f t="shared" si="190"/>
        <v>133</v>
      </c>
      <c r="Q2481">
        <f t="shared" si="191"/>
        <v>25.02</v>
      </c>
      <c r="R2481" s="14">
        <f t="shared" si="192"/>
        <v>41107.726782407408</v>
      </c>
      <c r="S2481" s="14">
        <f t="shared" si="193"/>
        <v>41118.083333333336</v>
      </c>
      <c r="T2481">
        <f t="shared" si="194"/>
        <v>2012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8281</v>
      </c>
      <c r="O2482" t="s">
        <v>8285</v>
      </c>
      <c r="P2482">
        <f t="shared" si="190"/>
        <v>100</v>
      </c>
      <c r="Q2482">
        <f t="shared" si="191"/>
        <v>250</v>
      </c>
      <c r="R2482" s="14">
        <f t="shared" si="192"/>
        <v>42227.936157407406</v>
      </c>
      <c r="S2482" s="14">
        <f t="shared" si="193"/>
        <v>42287.936157407406</v>
      </c>
      <c r="T2482">
        <f t="shared" si="194"/>
        <v>2015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8281</v>
      </c>
      <c r="O2483" t="s">
        <v>8285</v>
      </c>
      <c r="P2483">
        <f t="shared" si="190"/>
        <v>113</v>
      </c>
      <c r="Q2483">
        <f t="shared" si="191"/>
        <v>47.54</v>
      </c>
      <c r="R2483" s="14">
        <f t="shared" si="192"/>
        <v>40999.645925925928</v>
      </c>
      <c r="S2483" s="14">
        <f t="shared" si="193"/>
        <v>41029.645925925928</v>
      </c>
      <c r="T2483">
        <f t="shared" si="194"/>
        <v>2012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8281</v>
      </c>
      <c r="O2484" t="s">
        <v>8285</v>
      </c>
      <c r="P2484">
        <f t="shared" si="190"/>
        <v>100</v>
      </c>
      <c r="Q2484">
        <f t="shared" si="191"/>
        <v>40.04</v>
      </c>
      <c r="R2484" s="14">
        <f t="shared" si="192"/>
        <v>40711.782210648147</v>
      </c>
      <c r="S2484" s="14">
        <f t="shared" si="193"/>
        <v>40756.782210648147</v>
      </c>
      <c r="T2484">
        <f t="shared" si="194"/>
        <v>2011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8281</v>
      </c>
      <c r="O2485" t="s">
        <v>8285</v>
      </c>
      <c r="P2485">
        <f t="shared" si="190"/>
        <v>114</v>
      </c>
      <c r="Q2485">
        <f t="shared" si="191"/>
        <v>65.84</v>
      </c>
      <c r="R2485" s="14">
        <f t="shared" si="192"/>
        <v>40970.750034722223</v>
      </c>
      <c r="S2485" s="14">
        <f t="shared" si="193"/>
        <v>41030.708368055559</v>
      </c>
      <c r="T2485">
        <f t="shared" si="194"/>
        <v>2012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8281</v>
      </c>
      <c r="O2486" t="s">
        <v>8285</v>
      </c>
      <c r="P2486">
        <f t="shared" si="190"/>
        <v>119</v>
      </c>
      <c r="Q2486">
        <f t="shared" si="191"/>
        <v>46.4</v>
      </c>
      <c r="R2486" s="14">
        <f t="shared" si="192"/>
        <v>40771.916701388887</v>
      </c>
      <c r="S2486" s="14">
        <f t="shared" si="193"/>
        <v>40801.916701388887</v>
      </c>
      <c r="T2486">
        <f t="shared" si="194"/>
        <v>2011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8281</v>
      </c>
      <c r="O2487" t="s">
        <v>8285</v>
      </c>
      <c r="P2487">
        <f t="shared" si="190"/>
        <v>103</v>
      </c>
      <c r="Q2487">
        <f t="shared" si="191"/>
        <v>50.37</v>
      </c>
      <c r="R2487" s="14">
        <f t="shared" si="192"/>
        <v>40793.998599537037</v>
      </c>
      <c r="S2487" s="14">
        <f t="shared" si="193"/>
        <v>40828.998599537037</v>
      </c>
      <c r="T2487">
        <f t="shared" si="194"/>
        <v>2011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8281</v>
      </c>
      <c r="O2488" t="s">
        <v>8285</v>
      </c>
      <c r="P2488">
        <f t="shared" si="190"/>
        <v>266</v>
      </c>
      <c r="Q2488">
        <f t="shared" si="191"/>
        <v>26.57</v>
      </c>
      <c r="R2488" s="14">
        <f t="shared" si="192"/>
        <v>40991.708055555559</v>
      </c>
      <c r="S2488" s="14">
        <f t="shared" si="193"/>
        <v>41021.708055555559</v>
      </c>
      <c r="T2488">
        <f t="shared" si="194"/>
        <v>2012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8281</v>
      </c>
      <c r="O2489" t="s">
        <v>8285</v>
      </c>
      <c r="P2489">
        <f t="shared" si="190"/>
        <v>100</v>
      </c>
      <c r="Q2489">
        <f t="shared" si="191"/>
        <v>39.49</v>
      </c>
      <c r="R2489" s="14">
        <f t="shared" si="192"/>
        <v>41026.083298611113</v>
      </c>
      <c r="S2489" s="14">
        <f t="shared" si="193"/>
        <v>41056.083298611113</v>
      </c>
      <c r="T2489">
        <f t="shared" si="194"/>
        <v>2012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8281</v>
      </c>
      <c r="O2490" t="s">
        <v>8285</v>
      </c>
      <c r="P2490">
        <f t="shared" si="190"/>
        <v>107</v>
      </c>
      <c r="Q2490">
        <f t="shared" si="191"/>
        <v>49.25</v>
      </c>
      <c r="R2490" s="14">
        <f t="shared" si="192"/>
        <v>40833.633194444446</v>
      </c>
      <c r="S2490" s="14">
        <f t="shared" si="193"/>
        <v>40863.674861111111</v>
      </c>
      <c r="T2490">
        <f t="shared" si="194"/>
        <v>2011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8281</v>
      </c>
      <c r="O2491" t="s">
        <v>8285</v>
      </c>
      <c r="P2491">
        <f t="shared" si="190"/>
        <v>134</v>
      </c>
      <c r="Q2491">
        <f t="shared" si="191"/>
        <v>62.38</v>
      </c>
      <c r="R2491" s="14">
        <f t="shared" si="192"/>
        <v>41373.690266203703</v>
      </c>
      <c r="S2491" s="14">
        <f t="shared" si="193"/>
        <v>41403.690266203703</v>
      </c>
      <c r="T2491">
        <f t="shared" si="194"/>
        <v>2013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8281</v>
      </c>
      <c r="O2492" t="s">
        <v>8285</v>
      </c>
      <c r="P2492">
        <f t="shared" si="190"/>
        <v>121</v>
      </c>
      <c r="Q2492">
        <f t="shared" si="191"/>
        <v>37.94</v>
      </c>
      <c r="R2492" s="14">
        <f t="shared" si="192"/>
        <v>41023.227731481478</v>
      </c>
      <c r="S2492" s="14">
        <f t="shared" si="193"/>
        <v>41083.227731481478</v>
      </c>
      <c r="T2492">
        <f t="shared" si="194"/>
        <v>2012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8281</v>
      </c>
      <c r="O2493" t="s">
        <v>8285</v>
      </c>
      <c r="P2493">
        <f t="shared" si="190"/>
        <v>103</v>
      </c>
      <c r="Q2493">
        <f t="shared" si="191"/>
        <v>51.6</v>
      </c>
      <c r="R2493" s="14">
        <f t="shared" si="192"/>
        <v>40542.839282407411</v>
      </c>
      <c r="S2493" s="14">
        <f t="shared" si="193"/>
        <v>40559.07708333333</v>
      </c>
      <c r="T2493">
        <f t="shared" si="194"/>
        <v>2010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8281</v>
      </c>
      <c r="O2494" t="s">
        <v>8285</v>
      </c>
      <c r="P2494">
        <f t="shared" si="190"/>
        <v>125</v>
      </c>
      <c r="Q2494">
        <f t="shared" si="191"/>
        <v>27.78</v>
      </c>
      <c r="R2494" s="14">
        <f t="shared" si="192"/>
        <v>41024.985972222225</v>
      </c>
      <c r="S2494" s="14">
        <f t="shared" si="193"/>
        <v>41076.415972222225</v>
      </c>
      <c r="T2494">
        <f t="shared" si="194"/>
        <v>2012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8281</v>
      </c>
      <c r="O2495" t="s">
        <v>8285</v>
      </c>
      <c r="P2495">
        <f t="shared" si="190"/>
        <v>129</v>
      </c>
      <c r="Q2495">
        <f t="shared" si="191"/>
        <v>99.38</v>
      </c>
      <c r="R2495" s="14">
        <f t="shared" si="192"/>
        <v>41348.168287037035</v>
      </c>
      <c r="S2495" s="14">
        <f t="shared" si="193"/>
        <v>41393.168287037035</v>
      </c>
      <c r="T2495">
        <f t="shared" si="194"/>
        <v>2013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8281</v>
      </c>
      <c r="O2496" t="s">
        <v>8285</v>
      </c>
      <c r="P2496">
        <f t="shared" si="190"/>
        <v>101</v>
      </c>
      <c r="Q2496">
        <f t="shared" si="191"/>
        <v>38.85</v>
      </c>
      <c r="R2496" s="14">
        <f t="shared" si="192"/>
        <v>41022.645185185182</v>
      </c>
      <c r="S2496" s="14">
        <f t="shared" si="193"/>
        <v>41052.645185185182</v>
      </c>
      <c r="T2496">
        <f t="shared" si="194"/>
        <v>2012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8281</v>
      </c>
      <c r="O2497" t="s">
        <v>8285</v>
      </c>
      <c r="P2497">
        <f t="shared" si="190"/>
        <v>128</v>
      </c>
      <c r="Q2497">
        <f t="shared" si="191"/>
        <v>45.55</v>
      </c>
      <c r="R2497" s="14">
        <f t="shared" si="192"/>
        <v>41036.946469907409</v>
      </c>
      <c r="S2497" s="14">
        <f t="shared" si="193"/>
        <v>41066.946469907409</v>
      </c>
      <c r="T2497">
        <f t="shared" si="194"/>
        <v>2012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8281</v>
      </c>
      <c r="O2498" t="s">
        <v>8285</v>
      </c>
      <c r="P2498">
        <f t="shared" si="190"/>
        <v>100</v>
      </c>
      <c r="Q2498">
        <f t="shared" si="191"/>
        <v>600</v>
      </c>
      <c r="R2498" s="14">
        <f t="shared" si="192"/>
        <v>41327.996435185189</v>
      </c>
      <c r="S2498" s="14">
        <f t="shared" si="193"/>
        <v>41362.954768518517</v>
      </c>
      <c r="T2498">
        <f t="shared" si="194"/>
        <v>2013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8281</v>
      </c>
      <c r="O2499" t="s">
        <v>8285</v>
      </c>
      <c r="P2499">
        <f t="shared" ref="P2499:P2562" si="195">ROUND(E2499/D2499*100,0)</f>
        <v>113</v>
      </c>
      <c r="Q2499">
        <f t="shared" ref="Q2499:Q2562" si="196">IFERROR(ROUND(E2499/L2499,2),0)</f>
        <v>80.55</v>
      </c>
      <c r="R2499" s="14">
        <f t="shared" ref="R2499:R2562" si="197">(((J2499/60)/60)/24)+DATE(1970,1,1)</f>
        <v>40730.878912037035</v>
      </c>
      <c r="S2499" s="14">
        <f t="shared" ref="S2499:S2562" si="198">(((I2499/60)/60)/24)+DATE(1970,1,1)</f>
        <v>40760.878912037035</v>
      </c>
      <c r="T2499">
        <f t="shared" ref="T2499:T2562" si="199">YEAR(R2499)</f>
        <v>2011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8281</v>
      </c>
      <c r="O2500" t="s">
        <v>8285</v>
      </c>
      <c r="P2500">
        <f t="shared" si="195"/>
        <v>106</v>
      </c>
      <c r="Q2500">
        <f t="shared" si="196"/>
        <v>52.8</v>
      </c>
      <c r="R2500" s="14">
        <f t="shared" si="197"/>
        <v>42017.967442129629</v>
      </c>
      <c r="S2500" s="14">
        <f t="shared" si="198"/>
        <v>42031.967442129629</v>
      </c>
      <c r="T2500">
        <f t="shared" si="199"/>
        <v>2015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8281</v>
      </c>
      <c r="O2501" t="s">
        <v>8285</v>
      </c>
      <c r="P2501">
        <f t="shared" si="195"/>
        <v>203</v>
      </c>
      <c r="Q2501">
        <f t="shared" si="196"/>
        <v>47.68</v>
      </c>
      <c r="R2501" s="14">
        <f t="shared" si="197"/>
        <v>41226.648576388885</v>
      </c>
      <c r="S2501" s="14">
        <f t="shared" si="198"/>
        <v>41274.75</v>
      </c>
      <c r="T2501">
        <f t="shared" si="199"/>
        <v>2012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8281</v>
      </c>
      <c r="O2502" t="s">
        <v>8285</v>
      </c>
      <c r="P2502">
        <f t="shared" si="195"/>
        <v>113</v>
      </c>
      <c r="Q2502">
        <f t="shared" si="196"/>
        <v>23.45</v>
      </c>
      <c r="R2502" s="14">
        <f t="shared" si="197"/>
        <v>41053.772858796299</v>
      </c>
      <c r="S2502" s="14">
        <f t="shared" si="198"/>
        <v>41083.772858796299</v>
      </c>
      <c r="T2502">
        <f t="shared" si="199"/>
        <v>2012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8292</v>
      </c>
      <c r="O2503" t="s">
        <v>8309</v>
      </c>
      <c r="P2503">
        <f t="shared" si="195"/>
        <v>3</v>
      </c>
      <c r="Q2503">
        <f t="shared" si="196"/>
        <v>40.14</v>
      </c>
      <c r="R2503" s="14">
        <f t="shared" si="197"/>
        <v>42244.776666666665</v>
      </c>
      <c r="S2503" s="14">
        <f t="shared" si="198"/>
        <v>42274.776666666665</v>
      </c>
      <c r="T2503">
        <f t="shared" si="199"/>
        <v>2015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8292</v>
      </c>
      <c r="O2504" t="s">
        <v>8309</v>
      </c>
      <c r="P2504">
        <f t="shared" si="195"/>
        <v>0</v>
      </c>
      <c r="Q2504">
        <f t="shared" si="196"/>
        <v>17.2</v>
      </c>
      <c r="R2504" s="14">
        <f t="shared" si="197"/>
        <v>41858.825439814813</v>
      </c>
      <c r="S2504" s="14">
        <f t="shared" si="198"/>
        <v>41903.825439814813</v>
      </c>
      <c r="T2504">
        <f t="shared" si="199"/>
        <v>2014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8292</v>
      </c>
      <c r="O2505" t="s">
        <v>8309</v>
      </c>
      <c r="P2505">
        <f t="shared" si="195"/>
        <v>0</v>
      </c>
      <c r="Q2505">
        <f t="shared" si="196"/>
        <v>0</v>
      </c>
      <c r="R2505" s="14">
        <f t="shared" si="197"/>
        <v>42498.899398148147</v>
      </c>
      <c r="S2505" s="14">
        <f t="shared" si="198"/>
        <v>42528.879166666666</v>
      </c>
      <c r="T2505">
        <f t="shared" si="199"/>
        <v>2016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8292</v>
      </c>
      <c r="O2506" t="s">
        <v>8309</v>
      </c>
      <c r="P2506">
        <f t="shared" si="195"/>
        <v>0</v>
      </c>
      <c r="Q2506">
        <f t="shared" si="196"/>
        <v>0</v>
      </c>
      <c r="R2506" s="14">
        <f t="shared" si="197"/>
        <v>41928.015439814815</v>
      </c>
      <c r="S2506" s="14">
        <f t="shared" si="198"/>
        <v>41958.057106481487</v>
      </c>
      <c r="T2506">
        <f t="shared" si="199"/>
        <v>2014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8292</v>
      </c>
      <c r="O2507" t="s">
        <v>8309</v>
      </c>
      <c r="P2507">
        <f t="shared" si="195"/>
        <v>0</v>
      </c>
      <c r="Q2507">
        <f t="shared" si="196"/>
        <v>0</v>
      </c>
      <c r="R2507" s="14">
        <f t="shared" si="197"/>
        <v>42047.05574074074</v>
      </c>
      <c r="S2507" s="14">
        <f t="shared" si="198"/>
        <v>42077.014074074075</v>
      </c>
      <c r="T2507">
        <f t="shared" si="199"/>
        <v>2015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8292</v>
      </c>
      <c r="O2508" t="s">
        <v>8309</v>
      </c>
      <c r="P2508">
        <f t="shared" si="195"/>
        <v>1</v>
      </c>
      <c r="Q2508">
        <f t="shared" si="196"/>
        <v>15</v>
      </c>
      <c r="R2508" s="14">
        <f t="shared" si="197"/>
        <v>42258.297094907408</v>
      </c>
      <c r="S2508" s="14">
        <f t="shared" si="198"/>
        <v>42280.875</v>
      </c>
      <c r="T2508">
        <f t="shared" si="199"/>
        <v>2015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8292</v>
      </c>
      <c r="O2509" t="s">
        <v>8309</v>
      </c>
      <c r="P2509">
        <f t="shared" si="195"/>
        <v>0</v>
      </c>
      <c r="Q2509">
        <f t="shared" si="196"/>
        <v>0</v>
      </c>
      <c r="R2509" s="14">
        <f t="shared" si="197"/>
        <v>42105.072962962964</v>
      </c>
      <c r="S2509" s="14">
        <f t="shared" si="198"/>
        <v>42135.072962962964</v>
      </c>
      <c r="T2509">
        <f t="shared" si="199"/>
        <v>2015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8292</v>
      </c>
      <c r="O2510" t="s">
        <v>8309</v>
      </c>
      <c r="P2510">
        <f t="shared" si="195"/>
        <v>0</v>
      </c>
      <c r="Q2510">
        <f t="shared" si="196"/>
        <v>0</v>
      </c>
      <c r="R2510" s="14">
        <f t="shared" si="197"/>
        <v>41835.951782407406</v>
      </c>
      <c r="S2510" s="14">
        <f t="shared" si="198"/>
        <v>41865.951782407406</v>
      </c>
      <c r="T2510">
        <f t="shared" si="199"/>
        <v>2014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8292</v>
      </c>
      <c r="O2511" t="s">
        <v>8309</v>
      </c>
      <c r="P2511">
        <f t="shared" si="195"/>
        <v>1</v>
      </c>
      <c r="Q2511">
        <f t="shared" si="196"/>
        <v>35.71</v>
      </c>
      <c r="R2511" s="14">
        <f t="shared" si="197"/>
        <v>42058.809594907405</v>
      </c>
      <c r="S2511" s="14">
        <f t="shared" si="198"/>
        <v>42114.767928240741</v>
      </c>
      <c r="T2511">
        <f t="shared" si="199"/>
        <v>2015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8292</v>
      </c>
      <c r="O2512" t="s">
        <v>8309</v>
      </c>
      <c r="P2512">
        <f t="shared" si="195"/>
        <v>0</v>
      </c>
      <c r="Q2512">
        <f t="shared" si="196"/>
        <v>37.5</v>
      </c>
      <c r="R2512" s="14">
        <f t="shared" si="197"/>
        <v>42078.997361111105</v>
      </c>
      <c r="S2512" s="14">
        <f t="shared" si="198"/>
        <v>42138.997361111105</v>
      </c>
      <c r="T2512">
        <f t="shared" si="199"/>
        <v>2015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8292</v>
      </c>
      <c r="O2513" t="s">
        <v>8309</v>
      </c>
      <c r="P2513">
        <f t="shared" si="195"/>
        <v>0</v>
      </c>
      <c r="Q2513">
        <f t="shared" si="196"/>
        <v>0</v>
      </c>
      <c r="R2513" s="14">
        <f t="shared" si="197"/>
        <v>42371.446909722217</v>
      </c>
      <c r="S2513" s="14">
        <f t="shared" si="198"/>
        <v>42401.446909722217</v>
      </c>
      <c r="T2513">
        <f t="shared" si="199"/>
        <v>2016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8292</v>
      </c>
      <c r="O2514" t="s">
        <v>8309</v>
      </c>
      <c r="P2514">
        <f t="shared" si="195"/>
        <v>0</v>
      </c>
      <c r="Q2514">
        <f t="shared" si="196"/>
        <v>0</v>
      </c>
      <c r="R2514" s="14">
        <f t="shared" si="197"/>
        <v>41971.876863425925</v>
      </c>
      <c r="S2514" s="14">
        <f t="shared" si="198"/>
        <v>41986.876863425925</v>
      </c>
      <c r="T2514">
        <f t="shared" si="199"/>
        <v>2014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8292</v>
      </c>
      <c r="O2515" t="s">
        <v>8309</v>
      </c>
      <c r="P2515">
        <f t="shared" si="195"/>
        <v>0</v>
      </c>
      <c r="Q2515">
        <f t="shared" si="196"/>
        <v>0</v>
      </c>
      <c r="R2515" s="14">
        <f t="shared" si="197"/>
        <v>42732.00681712963</v>
      </c>
      <c r="S2515" s="14">
        <f t="shared" si="198"/>
        <v>42792.00681712963</v>
      </c>
      <c r="T2515">
        <f t="shared" si="199"/>
        <v>2016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8292</v>
      </c>
      <c r="O2516" t="s">
        <v>8309</v>
      </c>
      <c r="P2516">
        <f t="shared" si="195"/>
        <v>2</v>
      </c>
      <c r="Q2516">
        <f t="shared" si="196"/>
        <v>52.5</v>
      </c>
      <c r="R2516" s="14">
        <f t="shared" si="197"/>
        <v>41854.389780092592</v>
      </c>
      <c r="S2516" s="14">
        <f t="shared" si="198"/>
        <v>41871.389780092592</v>
      </c>
      <c r="T2516">
        <f t="shared" si="199"/>
        <v>2014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8292</v>
      </c>
      <c r="O2517" t="s">
        <v>8309</v>
      </c>
      <c r="P2517">
        <f t="shared" si="195"/>
        <v>19</v>
      </c>
      <c r="Q2517">
        <f t="shared" si="196"/>
        <v>77.5</v>
      </c>
      <c r="R2517" s="14">
        <f t="shared" si="197"/>
        <v>42027.839733796296</v>
      </c>
      <c r="S2517" s="14">
        <f t="shared" si="198"/>
        <v>42057.839733796296</v>
      </c>
      <c r="T2517">
        <f t="shared" si="199"/>
        <v>2015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8292</v>
      </c>
      <c r="O2518" t="s">
        <v>8309</v>
      </c>
      <c r="P2518">
        <f t="shared" si="195"/>
        <v>0</v>
      </c>
      <c r="Q2518">
        <f t="shared" si="196"/>
        <v>0</v>
      </c>
      <c r="R2518" s="14">
        <f t="shared" si="197"/>
        <v>41942.653379629628</v>
      </c>
      <c r="S2518" s="14">
        <f t="shared" si="198"/>
        <v>41972.6950462963</v>
      </c>
      <c r="T2518">
        <f t="shared" si="199"/>
        <v>2014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8292</v>
      </c>
      <c r="O2519" t="s">
        <v>8309</v>
      </c>
      <c r="P2519">
        <f t="shared" si="195"/>
        <v>10</v>
      </c>
      <c r="Q2519">
        <f t="shared" si="196"/>
        <v>53.55</v>
      </c>
      <c r="R2519" s="14">
        <f t="shared" si="197"/>
        <v>42052.802430555559</v>
      </c>
      <c r="S2519" s="14">
        <f t="shared" si="198"/>
        <v>42082.760763888888</v>
      </c>
      <c r="T2519">
        <f t="shared" si="199"/>
        <v>2015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8292</v>
      </c>
      <c r="O2520" t="s">
        <v>8309</v>
      </c>
      <c r="P2520">
        <f t="shared" si="195"/>
        <v>0</v>
      </c>
      <c r="Q2520">
        <f t="shared" si="196"/>
        <v>0</v>
      </c>
      <c r="R2520" s="14">
        <f t="shared" si="197"/>
        <v>41926.680879629632</v>
      </c>
      <c r="S2520" s="14">
        <f t="shared" si="198"/>
        <v>41956.722546296296</v>
      </c>
      <c r="T2520">
        <f t="shared" si="199"/>
        <v>2014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8292</v>
      </c>
      <c r="O2521" t="s">
        <v>8309</v>
      </c>
      <c r="P2521">
        <f t="shared" si="195"/>
        <v>0</v>
      </c>
      <c r="Q2521">
        <f t="shared" si="196"/>
        <v>16.25</v>
      </c>
      <c r="R2521" s="14">
        <f t="shared" si="197"/>
        <v>41809.155138888891</v>
      </c>
      <c r="S2521" s="14">
        <f t="shared" si="198"/>
        <v>41839.155138888891</v>
      </c>
      <c r="T2521">
        <f t="shared" si="199"/>
        <v>2014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8292</v>
      </c>
      <c r="O2522" t="s">
        <v>8309</v>
      </c>
      <c r="P2522">
        <f t="shared" si="195"/>
        <v>0</v>
      </c>
      <c r="Q2522">
        <f t="shared" si="196"/>
        <v>0</v>
      </c>
      <c r="R2522" s="14">
        <f t="shared" si="197"/>
        <v>42612.600520833337</v>
      </c>
      <c r="S2522" s="14">
        <f t="shared" si="198"/>
        <v>42658.806249999994</v>
      </c>
      <c r="T2522">
        <f t="shared" si="199"/>
        <v>2016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8281</v>
      </c>
      <c r="O2523" t="s">
        <v>8310</v>
      </c>
      <c r="P2523">
        <f t="shared" si="195"/>
        <v>109</v>
      </c>
      <c r="Q2523">
        <f t="shared" si="196"/>
        <v>103.68</v>
      </c>
      <c r="R2523" s="14">
        <f t="shared" si="197"/>
        <v>42269.967835648145</v>
      </c>
      <c r="S2523" s="14">
        <f t="shared" si="198"/>
        <v>42290.967835648145</v>
      </c>
      <c r="T2523">
        <f t="shared" si="199"/>
        <v>2015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8281</v>
      </c>
      <c r="O2524" t="s">
        <v>8310</v>
      </c>
      <c r="P2524">
        <f t="shared" si="195"/>
        <v>100</v>
      </c>
      <c r="Q2524">
        <f t="shared" si="196"/>
        <v>185.19</v>
      </c>
      <c r="R2524" s="14">
        <f t="shared" si="197"/>
        <v>42460.573611111111</v>
      </c>
      <c r="S2524" s="14">
        <f t="shared" si="198"/>
        <v>42482.619444444441</v>
      </c>
      <c r="T2524">
        <f t="shared" si="199"/>
        <v>2016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8281</v>
      </c>
      <c r="O2525" t="s">
        <v>8310</v>
      </c>
      <c r="P2525">
        <f t="shared" si="195"/>
        <v>156</v>
      </c>
      <c r="Q2525">
        <f t="shared" si="196"/>
        <v>54.15</v>
      </c>
      <c r="R2525" s="14">
        <f t="shared" si="197"/>
        <v>41930.975601851853</v>
      </c>
      <c r="S2525" s="14">
        <f t="shared" si="198"/>
        <v>41961.017268518524</v>
      </c>
      <c r="T2525">
        <f t="shared" si="199"/>
        <v>2014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8281</v>
      </c>
      <c r="O2526" t="s">
        <v>8310</v>
      </c>
      <c r="P2526">
        <f t="shared" si="195"/>
        <v>102</v>
      </c>
      <c r="Q2526">
        <f t="shared" si="196"/>
        <v>177.21</v>
      </c>
      <c r="R2526" s="14">
        <f t="shared" si="197"/>
        <v>41961.807372685187</v>
      </c>
      <c r="S2526" s="14">
        <f t="shared" si="198"/>
        <v>41994.1875</v>
      </c>
      <c r="T2526">
        <f t="shared" si="199"/>
        <v>2014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8281</v>
      </c>
      <c r="O2527" t="s">
        <v>8310</v>
      </c>
      <c r="P2527">
        <f t="shared" si="195"/>
        <v>100</v>
      </c>
      <c r="Q2527">
        <f t="shared" si="196"/>
        <v>100.33</v>
      </c>
      <c r="R2527" s="14">
        <f t="shared" si="197"/>
        <v>41058.844571759262</v>
      </c>
      <c r="S2527" s="14">
        <f t="shared" si="198"/>
        <v>41088.844571759262</v>
      </c>
      <c r="T2527">
        <f t="shared" si="199"/>
        <v>2012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8281</v>
      </c>
      <c r="O2528" t="s">
        <v>8310</v>
      </c>
      <c r="P2528">
        <f t="shared" si="195"/>
        <v>113</v>
      </c>
      <c r="Q2528">
        <f t="shared" si="196"/>
        <v>136.91</v>
      </c>
      <c r="R2528" s="14">
        <f t="shared" si="197"/>
        <v>41953.091134259259</v>
      </c>
      <c r="S2528" s="14">
        <f t="shared" si="198"/>
        <v>41981.207638888889</v>
      </c>
      <c r="T2528">
        <f t="shared" si="199"/>
        <v>2014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8281</v>
      </c>
      <c r="O2529" t="s">
        <v>8310</v>
      </c>
      <c r="P2529">
        <f t="shared" si="195"/>
        <v>102</v>
      </c>
      <c r="Q2529">
        <f t="shared" si="196"/>
        <v>57.54</v>
      </c>
      <c r="R2529" s="14">
        <f t="shared" si="197"/>
        <v>41546.75105324074</v>
      </c>
      <c r="S2529" s="14">
        <f t="shared" si="198"/>
        <v>41565.165972222225</v>
      </c>
      <c r="T2529">
        <f t="shared" si="199"/>
        <v>2013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8281</v>
      </c>
      <c r="O2530" t="s">
        <v>8310</v>
      </c>
      <c r="P2530">
        <f t="shared" si="195"/>
        <v>107</v>
      </c>
      <c r="Q2530">
        <f t="shared" si="196"/>
        <v>52.96</v>
      </c>
      <c r="R2530" s="14">
        <f t="shared" si="197"/>
        <v>42217.834525462968</v>
      </c>
      <c r="S2530" s="14">
        <f t="shared" si="198"/>
        <v>42236.458333333328</v>
      </c>
      <c r="T2530">
        <f t="shared" si="199"/>
        <v>2015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8281</v>
      </c>
      <c r="O2531" t="s">
        <v>8310</v>
      </c>
      <c r="P2531">
        <f t="shared" si="195"/>
        <v>104</v>
      </c>
      <c r="Q2531">
        <f t="shared" si="196"/>
        <v>82.33</v>
      </c>
      <c r="R2531" s="14">
        <f t="shared" si="197"/>
        <v>40948.080729166664</v>
      </c>
      <c r="S2531" s="14">
        <f t="shared" si="198"/>
        <v>40993.0390625</v>
      </c>
      <c r="T2531">
        <f t="shared" si="199"/>
        <v>2012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8281</v>
      </c>
      <c r="O2532" t="s">
        <v>8310</v>
      </c>
      <c r="P2532">
        <f t="shared" si="195"/>
        <v>100</v>
      </c>
      <c r="Q2532">
        <f t="shared" si="196"/>
        <v>135.41999999999999</v>
      </c>
      <c r="R2532" s="14">
        <f t="shared" si="197"/>
        <v>42081.864641203705</v>
      </c>
      <c r="S2532" s="14">
        <f t="shared" si="198"/>
        <v>42114.201388888891</v>
      </c>
      <c r="T2532">
        <f t="shared" si="199"/>
        <v>2015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8281</v>
      </c>
      <c r="O2533" t="s">
        <v>8310</v>
      </c>
      <c r="P2533">
        <f t="shared" si="195"/>
        <v>100</v>
      </c>
      <c r="Q2533">
        <f t="shared" si="196"/>
        <v>74.069999999999993</v>
      </c>
      <c r="R2533" s="14">
        <f t="shared" si="197"/>
        <v>42208.680023148147</v>
      </c>
      <c r="S2533" s="14">
        <f t="shared" si="198"/>
        <v>42231.165972222225</v>
      </c>
      <c r="T2533">
        <f t="shared" si="199"/>
        <v>2015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8281</v>
      </c>
      <c r="O2534" t="s">
        <v>8310</v>
      </c>
      <c r="P2534">
        <f t="shared" si="195"/>
        <v>126</v>
      </c>
      <c r="Q2534">
        <f t="shared" si="196"/>
        <v>84.08</v>
      </c>
      <c r="R2534" s="14">
        <f t="shared" si="197"/>
        <v>41107.849143518521</v>
      </c>
      <c r="S2534" s="14">
        <f t="shared" si="198"/>
        <v>41137.849143518521</v>
      </c>
      <c r="T2534">
        <f t="shared" si="199"/>
        <v>2012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8281</v>
      </c>
      <c r="O2535" t="s">
        <v>8310</v>
      </c>
      <c r="P2535">
        <f t="shared" si="195"/>
        <v>111</v>
      </c>
      <c r="Q2535">
        <f t="shared" si="196"/>
        <v>61.03</v>
      </c>
      <c r="R2535" s="14">
        <f t="shared" si="197"/>
        <v>41304.751284722224</v>
      </c>
      <c r="S2535" s="14">
        <f t="shared" si="198"/>
        <v>41334.750787037039</v>
      </c>
      <c r="T2535">
        <f t="shared" si="199"/>
        <v>2013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8281</v>
      </c>
      <c r="O2536" t="s">
        <v>8310</v>
      </c>
      <c r="P2536">
        <f t="shared" si="195"/>
        <v>105</v>
      </c>
      <c r="Q2536">
        <f t="shared" si="196"/>
        <v>150</v>
      </c>
      <c r="R2536" s="14">
        <f t="shared" si="197"/>
        <v>40127.700370370374</v>
      </c>
      <c r="S2536" s="14">
        <f t="shared" si="198"/>
        <v>40179.25</v>
      </c>
      <c r="T2536">
        <f t="shared" si="199"/>
        <v>2009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8281</v>
      </c>
      <c r="O2537" t="s">
        <v>8310</v>
      </c>
      <c r="P2537">
        <f t="shared" si="195"/>
        <v>104</v>
      </c>
      <c r="Q2537">
        <f t="shared" si="196"/>
        <v>266.08999999999997</v>
      </c>
      <c r="R2537" s="14">
        <f t="shared" si="197"/>
        <v>41943.791030092594</v>
      </c>
      <c r="S2537" s="14">
        <f t="shared" si="198"/>
        <v>41974.832696759258</v>
      </c>
      <c r="T2537">
        <f t="shared" si="199"/>
        <v>2014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8281</v>
      </c>
      <c r="O2538" t="s">
        <v>8310</v>
      </c>
      <c r="P2538">
        <f t="shared" si="195"/>
        <v>116</v>
      </c>
      <c r="Q2538">
        <f t="shared" si="196"/>
        <v>7.25</v>
      </c>
      <c r="R2538" s="14">
        <f t="shared" si="197"/>
        <v>41464.106087962966</v>
      </c>
      <c r="S2538" s="14">
        <f t="shared" si="198"/>
        <v>41485.106087962966</v>
      </c>
      <c r="T2538">
        <f t="shared" si="199"/>
        <v>2013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8281</v>
      </c>
      <c r="O2539" t="s">
        <v>8310</v>
      </c>
      <c r="P2539">
        <f t="shared" si="195"/>
        <v>110</v>
      </c>
      <c r="Q2539">
        <f t="shared" si="196"/>
        <v>100</v>
      </c>
      <c r="R2539" s="14">
        <f t="shared" si="197"/>
        <v>40696.648784722223</v>
      </c>
      <c r="S2539" s="14">
        <f t="shared" si="198"/>
        <v>40756.648784722223</v>
      </c>
      <c r="T2539">
        <f t="shared" si="199"/>
        <v>2011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8281</v>
      </c>
      <c r="O2540" t="s">
        <v>8310</v>
      </c>
      <c r="P2540">
        <f t="shared" si="195"/>
        <v>113</v>
      </c>
      <c r="Q2540">
        <f t="shared" si="196"/>
        <v>109.96</v>
      </c>
      <c r="R2540" s="14">
        <f t="shared" si="197"/>
        <v>41298.509965277779</v>
      </c>
      <c r="S2540" s="14">
        <f t="shared" si="198"/>
        <v>41329.207638888889</v>
      </c>
      <c r="T2540">
        <f t="shared" si="199"/>
        <v>2013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8281</v>
      </c>
      <c r="O2541" t="s">
        <v>8310</v>
      </c>
      <c r="P2541">
        <f t="shared" si="195"/>
        <v>100</v>
      </c>
      <c r="Q2541">
        <f t="shared" si="196"/>
        <v>169.92</v>
      </c>
      <c r="R2541" s="14">
        <f t="shared" si="197"/>
        <v>41977.902222222227</v>
      </c>
      <c r="S2541" s="14">
        <f t="shared" si="198"/>
        <v>42037.902222222227</v>
      </c>
      <c r="T2541">
        <f t="shared" si="199"/>
        <v>2014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8281</v>
      </c>
      <c r="O2542" t="s">
        <v>8310</v>
      </c>
      <c r="P2542">
        <f t="shared" si="195"/>
        <v>103</v>
      </c>
      <c r="Q2542">
        <f t="shared" si="196"/>
        <v>95.74</v>
      </c>
      <c r="R2542" s="14">
        <f t="shared" si="197"/>
        <v>40785.675011574072</v>
      </c>
      <c r="S2542" s="14">
        <f t="shared" si="198"/>
        <v>40845.675011574072</v>
      </c>
      <c r="T2542">
        <f t="shared" si="199"/>
        <v>2011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8281</v>
      </c>
      <c r="O2543" t="s">
        <v>8310</v>
      </c>
      <c r="P2543">
        <f t="shared" si="195"/>
        <v>107</v>
      </c>
      <c r="Q2543">
        <f t="shared" si="196"/>
        <v>59.46</v>
      </c>
      <c r="R2543" s="14">
        <f t="shared" si="197"/>
        <v>41483.449282407404</v>
      </c>
      <c r="S2543" s="14">
        <f t="shared" si="198"/>
        <v>41543.449282407404</v>
      </c>
      <c r="T2543">
        <f t="shared" si="199"/>
        <v>2013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8281</v>
      </c>
      <c r="O2544" t="s">
        <v>8310</v>
      </c>
      <c r="P2544">
        <f t="shared" si="195"/>
        <v>104</v>
      </c>
      <c r="Q2544">
        <f t="shared" si="196"/>
        <v>55.77</v>
      </c>
      <c r="R2544" s="14">
        <f t="shared" si="197"/>
        <v>41509.426585648151</v>
      </c>
      <c r="S2544" s="14">
        <f t="shared" si="198"/>
        <v>41548.165972222225</v>
      </c>
      <c r="T2544">
        <f t="shared" si="199"/>
        <v>2013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8281</v>
      </c>
      <c r="O2545" t="s">
        <v>8310</v>
      </c>
      <c r="P2545">
        <f t="shared" si="195"/>
        <v>156</v>
      </c>
      <c r="Q2545">
        <f t="shared" si="196"/>
        <v>30.08</v>
      </c>
      <c r="R2545" s="14">
        <f t="shared" si="197"/>
        <v>40514.107615740737</v>
      </c>
      <c r="S2545" s="14">
        <f t="shared" si="198"/>
        <v>40545.125</v>
      </c>
      <c r="T2545">
        <f t="shared" si="199"/>
        <v>2010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8281</v>
      </c>
      <c r="O2546" t="s">
        <v>8310</v>
      </c>
      <c r="P2546">
        <f t="shared" si="195"/>
        <v>101</v>
      </c>
      <c r="Q2546">
        <f t="shared" si="196"/>
        <v>88.44</v>
      </c>
      <c r="R2546" s="14">
        <f t="shared" si="197"/>
        <v>41068.520474537036</v>
      </c>
      <c r="S2546" s="14">
        <f t="shared" si="198"/>
        <v>41098.520474537036</v>
      </c>
      <c r="T2546">
        <f t="shared" si="199"/>
        <v>2012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8281</v>
      </c>
      <c r="O2547" t="s">
        <v>8310</v>
      </c>
      <c r="P2547">
        <f t="shared" si="195"/>
        <v>195</v>
      </c>
      <c r="Q2547">
        <f t="shared" si="196"/>
        <v>64.03</v>
      </c>
      <c r="R2547" s="14">
        <f t="shared" si="197"/>
        <v>42027.13817129629</v>
      </c>
      <c r="S2547" s="14">
        <f t="shared" si="198"/>
        <v>42062.020833333328</v>
      </c>
      <c r="T2547">
        <f t="shared" si="199"/>
        <v>2015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8281</v>
      </c>
      <c r="O2548" t="s">
        <v>8310</v>
      </c>
      <c r="P2548">
        <f t="shared" si="195"/>
        <v>112</v>
      </c>
      <c r="Q2548">
        <f t="shared" si="196"/>
        <v>60.15</v>
      </c>
      <c r="R2548" s="14">
        <f t="shared" si="197"/>
        <v>41524.858553240738</v>
      </c>
      <c r="S2548" s="14">
        <f t="shared" si="198"/>
        <v>41552.208333333336</v>
      </c>
      <c r="T2548">
        <f t="shared" si="199"/>
        <v>2013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8281</v>
      </c>
      <c r="O2549" t="s">
        <v>8310</v>
      </c>
      <c r="P2549">
        <f t="shared" si="195"/>
        <v>120</v>
      </c>
      <c r="Q2549">
        <f t="shared" si="196"/>
        <v>49.19</v>
      </c>
      <c r="R2549" s="14">
        <f t="shared" si="197"/>
        <v>40973.773182870369</v>
      </c>
      <c r="S2549" s="14">
        <f t="shared" si="198"/>
        <v>41003.731516203705</v>
      </c>
      <c r="T2549">
        <f t="shared" si="199"/>
        <v>2012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8281</v>
      </c>
      <c r="O2550" t="s">
        <v>8310</v>
      </c>
      <c r="P2550">
        <f t="shared" si="195"/>
        <v>102</v>
      </c>
      <c r="Q2550">
        <f t="shared" si="196"/>
        <v>165.16</v>
      </c>
      <c r="R2550" s="14">
        <f t="shared" si="197"/>
        <v>42618.625428240746</v>
      </c>
      <c r="S2550" s="14">
        <f t="shared" si="198"/>
        <v>42643.185416666667</v>
      </c>
      <c r="T2550">
        <f t="shared" si="199"/>
        <v>2016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8281</v>
      </c>
      <c r="O2551" t="s">
        <v>8310</v>
      </c>
      <c r="P2551">
        <f t="shared" si="195"/>
        <v>103</v>
      </c>
      <c r="Q2551">
        <f t="shared" si="196"/>
        <v>43.62</v>
      </c>
      <c r="R2551" s="14">
        <f t="shared" si="197"/>
        <v>41390.757754629631</v>
      </c>
      <c r="S2551" s="14">
        <f t="shared" si="198"/>
        <v>41425.708333333336</v>
      </c>
      <c r="T2551">
        <f t="shared" si="199"/>
        <v>2013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8281</v>
      </c>
      <c r="O2552" t="s">
        <v>8310</v>
      </c>
      <c r="P2552">
        <f t="shared" si="195"/>
        <v>101</v>
      </c>
      <c r="Q2552">
        <f t="shared" si="196"/>
        <v>43.7</v>
      </c>
      <c r="R2552" s="14">
        <f t="shared" si="197"/>
        <v>42228.634328703702</v>
      </c>
      <c r="S2552" s="14">
        <f t="shared" si="198"/>
        <v>42285.165972222225</v>
      </c>
      <c r="T2552">
        <f t="shared" si="199"/>
        <v>2015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8281</v>
      </c>
      <c r="O2553" t="s">
        <v>8310</v>
      </c>
      <c r="P2553">
        <f t="shared" si="195"/>
        <v>103</v>
      </c>
      <c r="Q2553">
        <f t="shared" si="196"/>
        <v>67.42</v>
      </c>
      <c r="R2553" s="14">
        <f t="shared" si="197"/>
        <v>40961.252141203702</v>
      </c>
      <c r="S2553" s="14">
        <f t="shared" si="198"/>
        <v>40989.866666666669</v>
      </c>
      <c r="T2553">
        <f t="shared" si="199"/>
        <v>2012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8281</v>
      </c>
      <c r="O2554" t="s">
        <v>8310</v>
      </c>
      <c r="P2554">
        <f t="shared" si="195"/>
        <v>107</v>
      </c>
      <c r="Q2554">
        <f t="shared" si="196"/>
        <v>177.5</v>
      </c>
      <c r="R2554" s="14">
        <f t="shared" si="197"/>
        <v>42769.809965277775</v>
      </c>
      <c r="S2554" s="14">
        <f t="shared" si="198"/>
        <v>42799.809965277775</v>
      </c>
      <c r="T2554">
        <f t="shared" si="199"/>
        <v>2017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8281</v>
      </c>
      <c r="O2555" t="s">
        <v>8310</v>
      </c>
      <c r="P2555">
        <f t="shared" si="195"/>
        <v>156</v>
      </c>
      <c r="Q2555">
        <f t="shared" si="196"/>
        <v>38.880000000000003</v>
      </c>
      <c r="R2555" s="14">
        <f t="shared" si="197"/>
        <v>41113.199155092596</v>
      </c>
      <c r="S2555" s="14">
        <f t="shared" si="198"/>
        <v>41173.199155092596</v>
      </c>
      <c r="T2555">
        <f t="shared" si="199"/>
        <v>2012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8281</v>
      </c>
      <c r="O2556" t="s">
        <v>8310</v>
      </c>
      <c r="P2556">
        <f t="shared" si="195"/>
        <v>123</v>
      </c>
      <c r="Q2556">
        <f t="shared" si="196"/>
        <v>54.99</v>
      </c>
      <c r="R2556" s="14">
        <f t="shared" si="197"/>
        <v>42125.078275462962</v>
      </c>
      <c r="S2556" s="14">
        <f t="shared" si="198"/>
        <v>42156.165972222225</v>
      </c>
      <c r="T2556">
        <f t="shared" si="199"/>
        <v>2015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8281</v>
      </c>
      <c r="O2557" t="s">
        <v>8310</v>
      </c>
      <c r="P2557">
        <f t="shared" si="195"/>
        <v>107</v>
      </c>
      <c r="Q2557">
        <f t="shared" si="196"/>
        <v>61.34</v>
      </c>
      <c r="R2557" s="14">
        <f t="shared" si="197"/>
        <v>41026.655011574076</v>
      </c>
      <c r="S2557" s="14">
        <f t="shared" si="198"/>
        <v>41057.655011574076</v>
      </c>
      <c r="T2557">
        <f t="shared" si="199"/>
        <v>2012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8281</v>
      </c>
      <c r="O2558" t="s">
        <v>8310</v>
      </c>
      <c r="P2558">
        <f t="shared" si="195"/>
        <v>106</v>
      </c>
      <c r="Q2558">
        <f t="shared" si="196"/>
        <v>23.12</v>
      </c>
      <c r="R2558" s="14">
        <f t="shared" si="197"/>
        <v>41222.991400462961</v>
      </c>
      <c r="S2558" s="14">
        <f t="shared" si="198"/>
        <v>41267.991400462961</v>
      </c>
      <c r="T2558">
        <f t="shared" si="199"/>
        <v>2012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8281</v>
      </c>
      <c r="O2559" t="s">
        <v>8310</v>
      </c>
      <c r="P2559">
        <f t="shared" si="195"/>
        <v>118</v>
      </c>
      <c r="Q2559">
        <f t="shared" si="196"/>
        <v>29.61</v>
      </c>
      <c r="R2559" s="14">
        <f t="shared" si="197"/>
        <v>41744.745208333334</v>
      </c>
      <c r="S2559" s="14">
        <f t="shared" si="198"/>
        <v>41774.745208333334</v>
      </c>
      <c r="T2559">
        <f t="shared" si="199"/>
        <v>2014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8281</v>
      </c>
      <c r="O2560" t="s">
        <v>8310</v>
      </c>
      <c r="P2560">
        <f t="shared" si="195"/>
        <v>109</v>
      </c>
      <c r="Q2560">
        <f t="shared" si="196"/>
        <v>75.61</v>
      </c>
      <c r="R2560" s="14">
        <f t="shared" si="197"/>
        <v>42093.860023148154</v>
      </c>
      <c r="S2560" s="14">
        <f t="shared" si="198"/>
        <v>42125.582638888889</v>
      </c>
      <c r="T2560">
        <f t="shared" si="199"/>
        <v>2015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8281</v>
      </c>
      <c r="O2561" t="s">
        <v>8310</v>
      </c>
      <c r="P2561">
        <f t="shared" si="195"/>
        <v>111</v>
      </c>
      <c r="Q2561">
        <f t="shared" si="196"/>
        <v>35.6</v>
      </c>
      <c r="R2561" s="14">
        <f t="shared" si="197"/>
        <v>40829.873657407406</v>
      </c>
      <c r="S2561" s="14">
        <f t="shared" si="198"/>
        <v>40862.817361111112</v>
      </c>
      <c r="T2561">
        <f t="shared" si="199"/>
        <v>2011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8281</v>
      </c>
      <c r="O2562" t="s">
        <v>8310</v>
      </c>
      <c r="P2562">
        <f t="shared" si="195"/>
        <v>100</v>
      </c>
      <c r="Q2562">
        <f t="shared" si="196"/>
        <v>143</v>
      </c>
      <c r="R2562" s="14">
        <f t="shared" si="197"/>
        <v>42039.951087962967</v>
      </c>
      <c r="S2562" s="14">
        <f t="shared" si="198"/>
        <v>42069.951087962967</v>
      </c>
      <c r="T2562">
        <f t="shared" si="199"/>
        <v>2015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8292</v>
      </c>
      <c r="O2563" t="s">
        <v>8293</v>
      </c>
      <c r="P2563">
        <f t="shared" ref="P2563:P2626" si="200">ROUND(E2563/D2563*100,0)</f>
        <v>0</v>
      </c>
      <c r="Q2563">
        <f t="shared" ref="Q2563:Q2626" si="201">IFERROR(ROUND(E2563/L2563,2),0)</f>
        <v>0</v>
      </c>
      <c r="R2563" s="14">
        <f t="shared" ref="R2563:R2626" si="202">(((J2563/60)/60)/24)+DATE(1970,1,1)</f>
        <v>42260.528807870374</v>
      </c>
      <c r="S2563" s="14">
        <f t="shared" ref="S2563:S2626" si="203">(((I2563/60)/60)/24)+DATE(1970,1,1)</f>
        <v>42290.528807870374</v>
      </c>
      <c r="T2563">
        <f t="shared" ref="T2563:T2626" si="204">YEAR(R2563)</f>
        <v>2015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8292</v>
      </c>
      <c r="O2564" t="s">
        <v>8293</v>
      </c>
      <c r="P2564">
        <f t="shared" si="200"/>
        <v>1</v>
      </c>
      <c r="Q2564">
        <f t="shared" si="201"/>
        <v>25</v>
      </c>
      <c r="R2564" s="14">
        <f t="shared" si="202"/>
        <v>42594.524756944447</v>
      </c>
      <c r="S2564" s="14">
        <f t="shared" si="203"/>
        <v>42654.524756944447</v>
      </c>
      <c r="T2564">
        <f t="shared" si="204"/>
        <v>2016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8292</v>
      </c>
      <c r="O2565" t="s">
        <v>8293</v>
      </c>
      <c r="P2565">
        <f t="shared" si="200"/>
        <v>0</v>
      </c>
      <c r="Q2565">
        <f t="shared" si="201"/>
        <v>0</v>
      </c>
      <c r="R2565" s="14">
        <f t="shared" si="202"/>
        <v>42155.139479166668</v>
      </c>
      <c r="S2565" s="14">
        <f t="shared" si="203"/>
        <v>42215.139479166668</v>
      </c>
      <c r="T2565">
        <f t="shared" si="204"/>
        <v>2015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8292</v>
      </c>
      <c r="O2566" t="s">
        <v>8293</v>
      </c>
      <c r="P2566">
        <f t="shared" si="200"/>
        <v>0</v>
      </c>
      <c r="Q2566">
        <f t="shared" si="201"/>
        <v>0</v>
      </c>
      <c r="R2566" s="14">
        <f t="shared" si="202"/>
        <v>41822.040497685186</v>
      </c>
      <c r="S2566" s="14">
        <f t="shared" si="203"/>
        <v>41852.040497685186</v>
      </c>
      <c r="T2566">
        <f t="shared" si="204"/>
        <v>2014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8292</v>
      </c>
      <c r="O2567" t="s">
        <v>8293</v>
      </c>
      <c r="P2567">
        <f t="shared" si="200"/>
        <v>1</v>
      </c>
      <c r="Q2567">
        <f t="shared" si="201"/>
        <v>100</v>
      </c>
      <c r="R2567" s="14">
        <f t="shared" si="202"/>
        <v>42440.650335648148</v>
      </c>
      <c r="S2567" s="14">
        <f t="shared" si="203"/>
        <v>42499.868055555555</v>
      </c>
      <c r="T2567">
        <f t="shared" si="204"/>
        <v>2016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8292</v>
      </c>
      <c r="O2568" t="s">
        <v>8293</v>
      </c>
      <c r="P2568">
        <f t="shared" si="200"/>
        <v>0</v>
      </c>
      <c r="Q2568">
        <f t="shared" si="201"/>
        <v>0</v>
      </c>
      <c r="R2568" s="14">
        <f t="shared" si="202"/>
        <v>41842.980879629627</v>
      </c>
      <c r="S2568" s="14">
        <f t="shared" si="203"/>
        <v>41872.980879629627</v>
      </c>
      <c r="T2568">
        <f t="shared" si="204"/>
        <v>2014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8292</v>
      </c>
      <c r="O2569" t="s">
        <v>8293</v>
      </c>
      <c r="P2569">
        <f t="shared" si="200"/>
        <v>0</v>
      </c>
      <c r="Q2569">
        <f t="shared" si="201"/>
        <v>60</v>
      </c>
      <c r="R2569" s="14">
        <f t="shared" si="202"/>
        <v>42087.878912037035</v>
      </c>
      <c r="S2569" s="14">
        <f t="shared" si="203"/>
        <v>42117.878912037035</v>
      </c>
      <c r="T2569">
        <f t="shared" si="204"/>
        <v>2015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8292</v>
      </c>
      <c r="O2570" t="s">
        <v>8293</v>
      </c>
      <c r="P2570">
        <f t="shared" si="200"/>
        <v>1</v>
      </c>
      <c r="Q2570">
        <f t="shared" si="201"/>
        <v>50</v>
      </c>
      <c r="R2570" s="14">
        <f t="shared" si="202"/>
        <v>42584.666597222225</v>
      </c>
      <c r="S2570" s="14">
        <f t="shared" si="203"/>
        <v>42614.666597222225</v>
      </c>
      <c r="T2570">
        <f t="shared" si="204"/>
        <v>2016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8292</v>
      </c>
      <c r="O2571" t="s">
        <v>8293</v>
      </c>
      <c r="P2571">
        <f t="shared" si="200"/>
        <v>2</v>
      </c>
      <c r="Q2571">
        <f t="shared" si="201"/>
        <v>72.5</v>
      </c>
      <c r="R2571" s="14">
        <f t="shared" si="202"/>
        <v>42234.105462962965</v>
      </c>
      <c r="S2571" s="14">
        <f t="shared" si="203"/>
        <v>42264.105462962965</v>
      </c>
      <c r="T2571">
        <f t="shared" si="204"/>
        <v>2015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8292</v>
      </c>
      <c r="O2572" t="s">
        <v>8293</v>
      </c>
      <c r="P2572">
        <f t="shared" si="200"/>
        <v>1</v>
      </c>
      <c r="Q2572">
        <f t="shared" si="201"/>
        <v>29.5</v>
      </c>
      <c r="R2572" s="14">
        <f t="shared" si="202"/>
        <v>42744.903182870374</v>
      </c>
      <c r="S2572" s="14">
        <f t="shared" si="203"/>
        <v>42774.903182870374</v>
      </c>
      <c r="T2572">
        <f t="shared" si="204"/>
        <v>2017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8292</v>
      </c>
      <c r="O2573" t="s">
        <v>8293</v>
      </c>
      <c r="P2573">
        <f t="shared" si="200"/>
        <v>0</v>
      </c>
      <c r="Q2573">
        <f t="shared" si="201"/>
        <v>62.5</v>
      </c>
      <c r="R2573" s="14">
        <f t="shared" si="202"/>
        <v>42449.341678240744</v>
      </c>
      <c r="S2573" s="14">
        <f t="shared" si="203"/>
        <v>42509.341678240744</v>
      </c>
      <c r="T2573">
        <f t="shared" si="204"/>
        <v>2016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8292</v>
      </c>
      <c r="O2574" t="s">
        <v>8293</v>
      </c>
      <c r="P2574">
        <f t="shared" si="200"/>
        <v>0</v>
      </c>
      <c r="Q2574">
        <f t="shared" si="201"/>
        <v>0</v>
      </c>
      <c r="R2574" s="14">
        <f t="shared" si="202"/>
        <v>42077.119409722218</v>
      </c>
      <c r="S2574" s="14">
        <f t="shared" si="203"/>
        <v>42107.119409722218</v>
      </c>
      <c r="T2574">
        <f t="shared" si="204"/>
        <v>2015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8292</v>
      </c>
      <c r="O2575" t="s">
        <v>8293</v>
      </c>
      <c r="P2575">
        <f t="shared" si="200"/>
        <v>0</v>
      </c>
      <c r="Q2575">
        <f t="shared" si="201"/>
        <v>0</v>
      </c>
      <c r="R2575" s="14">
        <f t="shared" si="202"/>
        <v>41829.592002314814</v>
      </c>
      <c r="S2575" s="14">
        <f t="shared" si="203"/>
        <v>41874.592002314814</v>
      </c>
      <c r="T2575">
        <f t="shared" si="204"/>
        <v>2014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8292</v>
      </c>
      <c r="O2576" t="s">
        <v>8293</v>
      </c>
      <c r="P2576">
        <f t="shared" si="200"/>
        <v>0</v>
      </c>
      <c r="Q2576">
        <f t="shared" si="201"/>
        <v>0</v>
      </c>
      <c r="R2576" s="14">
        <f t="shared" si="202"/>
        <v>42487.825752314813</v>
      </c>
      <c r="S2576" s="14">
        <f t="shared" si="203"/>
        <v>42508.825752314813</v>
      </c>
      <c r="T2576">
        <f t="shared" si="204"/>
        <v>2016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8292</v>
      </c>
      <c r="O2577" t="s">
        <v>8293</v>
      </c>
      <c r="P2577">
        <f t="shared" si="200"/>
        <v>0</v>
      </c>
      <c r="Q2577">
        <f t="shared" si="201"/>
        <v>0</v>
      </c>
      <c r="R2577" s="14">
        <f t="shared" si="202"/>
        <v>41986.108726851846</v>
      </c>
      <c r="S2577" s="14">
        <f t="shared" si="203"/>
        <v>42016.108726851846</v>
      </c>
      <c r="T2577">
        <f t="shared" si="204"/>
        <v>2014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8292</v>
      </c>
      <c r="O2578" t="s">
        <v>8293</v>
      </c>
      <c r="P2578">
        <f t="shared" si="200"/>
        <v>0</v>
      </c>
      <c r="Q2578">
        <f t="shared" si="201"/>
        <v>0</v>
      </c>
      <c r="R2578" s="14">
        <f t="shared" si="202"/>
        <v>42060.00980324074</v>
      </c>
      <c r="S2578" s="14">
        <f t="shared" si="203"/>
        <v>42104.968136574069</v>
      </c>
      <c r="T2578">
        <f t="shared" si="204"/>
        <v>2015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8292</v>
      </c>
      <c r="O2579" t="s">
        <v>8293</v>
      </c>
      <c r="P2579">
        <f t="shared" si="200"/>
        <v>0</v>
      </c>
      <c r="Q2579">
        <f t="shared" si="201"/>
        <v>0</v>
      </c>
      <c r="R2579" s="14">
        <f t="shared" si="202"/>
        <v>41830.820567129631</v>
      </c>
      <c r="S2579" s="14">
        <f t="shared" si="203"/>
        <v>41855.820567129631</v>
      </c>
      <c r="T2579">
        <f t="shared" si="204"/>
        <v>2014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8292</v>
      </c>
      <c r="O2580" t="s">
        <v>8293</v>
      </c>
      <c r="P2580">
        <f t="shared" si="200"/>
        <v>0</v>
      </c>
      <c r="Q2580">
        <f t="shared" si="201"/>
        <v>0</v>
      </c>
      <c r="R2580" s="14">
        <f t="shared" si="202"/>
        <v>42238.022905092599</v>
      </c>
      <c r="S2580" s="14">
        <f t="shared" si="203"/>
        <v>42286.708333333328</v>
      </c>
      <c r="T2580">
        <f t="shared" si="204"/>
        <v>2015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8292</v>
      </c>
      <c r="O2581" t="s">
        <v>8293</v>
      </c>
      <c r="P2581">
        <f t="shared" si="200"/>
        <v>0</v>
      </c>
      <c r="Q2581">
        <f t="shared" si="201"/>
        <v>23.08</v>
      </c>
      <c r="R2581" s="14">
        <f t="shared" si="202"/>
        <v>41837.829895833333</v>
      </c>
      <c r="S2581" s="14">
        <f t="shared" si="203"/>
        <v>41897.829895833333</v>
      </c>
      <c r="T2581">
        <f t="shared" si="204"/>
        <v>2014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8292</v>
      </c>
      <c r="O2582" t="s">
        <v>8293</v>
      </c>
      <c r="P2582">
        <f t="shared" si="200"/>
        <v>1</v>
      </c>
      <c r="Q2582">
        <f t="shared" si="201"/>
        <v>25.5</v>
      </c>
      <c r="R2582" s="14">
        <f t="shared" si="202"/>
        <v>42110.326423611114</v>
      </c>
      <c r="S2582" s="14">
        <f t="shared" si="203"/>
        <v>42140.125</v>
      </c>
      <c r="T2582">
        <f t="shared" si="204"/>
        <v>2015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8292</v>
      </c>
      <c r="O2583" t="s">
        <v>8293</v>
      </c>
      <c r="P2583">
        <f t="shared" si="200"/>
        <v>11</v>
      </c>
      <c r="Q2583">
        <f t="shared" si="201"/>
        <v>48.18</v>
      </c>
      <c r="R2583" s="14">
        <f t="shared" si="202"/>
        <v>42294.628449074073</v>
      </c>
      <c r="S2583" s="14">
        <f t="shared" si="203"/>
        <v>42324.670115740737</v>
      </c>
      <c r="T2583">
        <f t="shared" si="204"/>
        <v>2015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8292</v>
      </c>
      <c r="O2584" t="s">
        <v>8293</v>
      </c>
      <c r="P2584">
        <f t="shared" si="200"/>
        <v>0</v>
      </c>
      <c r="Q2584">
        <f t="shared" si="201"/>
        <v>1</v>
      </c>
      <c r="R2584" s="14">
        <f t="shared" si="202"/>
        <v>42642.988819444443</v>
      </c>
      <c r="S2584" s="14">
        <f t="shared" si="203"/>
        <v>42672.988819444443</v>
      </c>
      <c r="T2584">
        <f t="shared" si="204"/>
        <v>2016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8292</v>
      </c>
      <c r="O2585" t="s">
        <v>8293</v>
      </c>
      <c r="P2585">
        <f t="shared" si="200"/>
        <v>1</v>
      </c>
      <c r="Q2585">
        <f t="shared" si="201"/>
        <v>1</v>
      </c>
      <c r="R2585" s="14">
        <f t="shared" si="202"/>
        <v>42019.76944444445</v>
      </c>
      <c r="S2585" s="14">
        <f t="shared" si="203"/>
        <v>42079.727777777778</v>
      </c>
      <c r="T2585">
        <f t="shared" si="204"/>
        <v>2015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8292</v>
      </c>
      <c r="O2586" t="s">
        <v>8293</v>
      </c>
      <c r="P2586">
        <f t="shared" si="200"/>
        <v>0</v>
      </c>
      <c r="Q2586">
        <f t="shared" si="201"/>
        <v>0</v>
      </c>
      <c r="R2586" s="14">
        <f t="shared" si="202"/>
        <v>42140.173252314817</v>
      </c>
      <c r="S2586" s="14">
        <f t="shared" si="203"/>
        <v>42170.173252314817</v>
      </c>
      <c r="T2586">
        <f t="shared" si="204"/>
        <v>2015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8292</v>
      </c>
      <c r="O2587" t="s">
        <v>8293</v>
      </c>
      <c r="P2587">
        <f t="shared" si="200"/>
        <v>0</v>
      </c>
      <c r="Q2587">
        <f t="shared" si="201"/>
        <v>50</v>
      </c>
      <c r="R2587" s="14">
        <f t="shared" si="202"/>
        <v>41795.963333333333</v>
      </c>
      <c r="S2587" s="14">
        <f t="shared" si="203"/>
        <v>41825.963333333333</v>
      </c>
      <c r="T2587">
        <f t="shared" si="204"/>
        <v>2014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8292</v>
      </c>
      <c r="O2588" t="s">
        <v>8293</v>
      </c>
      <c r="P2588">
        <f t="shared" si="200"/>
        <v>0</v>
      </c>
      <c r="Q2588">
        <f t="shared" si="201"/>
        <v>5</v>
      </c>
      <c r="R2588" s="14">
        <f t="shared" si="202"/>
        <v>42333.330277777779</v>
      </c>
      <c r="S2588" s="14">
        <f t="shared" si="203"/>
        <v>42363.330277777779</v>
      </c>
      <c r="T2588">
        <f t="shared" si="204"/>
        <v>2015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8292</v>
      </c>
      <c r="O2589" t="s">
        <v>8293</v>
      </c>
      <c r="P2589">
        <f t="shared" si="200"/>
        <v>2</v>
      </c>
      <c r="Q2589">
        <f t="shared" si="201"/>
        <v>202.83</v>
      </c>
      <c r="R2589" s="14">
        <f t="shared" si="202"/>
        <v>42338.675381944442</v>
      </c>
      <c r="S2589" s="14">
        <f t="shared" si="203"/>
        <v>42368.675381944442</v>
      </c>
      <c r="T2589">
        <f t="shared" si="204"/>
        <v>2015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8292</v>
      </c>
      <c r="O2590" t="s">
        <v>8293</v>
      </c>
      <c r="P2590">
        <f t="shared" si="200"/>
        <v>4</v>
      </c>
      <c r="Q2590">
        <f t="shared" si="201"/>
        <v>29.13</v>
      </c>
      <c r="R2590" s="14">
        <f t="shared" si="202"/>
        <v>42042.676226851851</v>
      </c>
      <c r="S2590" s="14">
        <f t="shared" si="203"/>
        <v>42094.551388888889</v>
      </c>
      <c r="T2590">
        <f t="shared" si="204"/>
        <v>2015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8292</v>
      </c>
      <c r="O2591" t="s">
        <v>8293</v>
      </c>
      <c r="P2591">
        <f t="shared" si="200"/>
        <v>0</v>
      </c>
      <c r="Q2591">
        <f t="shared" si="201"/>
        <v>5</v>
      </c>
      <c r="R2591" s="14">
        <f t="shared" si="202"/>
        <v>42422.536192129628</v>
      </c>
      <c r="S2591" s="14">
        <f t="shared" si="203"/>
        <v>42452.494525462964</v>
      </c>
      <c r="T2591">
        <f t="shared" si="204"/>
        <v>2016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8292</v>
      </c>
      <c r="O2592" t="s">
        <v>8293</v>
      </c>
      <c r="P2592">
        <f t="shared" si="200"/>
        <v>0</v>
      </c>
      <c r="Q2592">
        <f t="shared" si="201"/>
        <v>0</v>
      </c>
      <c r="R2592" s="14">
        <f t="shared" si="202"/>
        <v>42388.589085648149</v>
      </c>
      <c r="S2592" s="14">
        <f t="shared" si="203"/>
        <v>42395.589085648149</v>
      </c>
      <c r="T2592">
        <f t="shared" si="204"/>
        <v>2016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8292</v>
      </c>
      <c r="O2593" t="s">
        <v>8293</v>
      </c>
      <c r="P2593">
        <f t="shared" si="200"/>
        <v>2</v>
      </c>
      <c r="Q2593">
        <f t="shared" si="201"/>
        <v>13</v>
      </c>
      <c r="R2593" s="14">
        <f t="shared" si="202"/>
        <v>42382.906527777777</v>
      </c>
      <c r="S2593" s="14">
        <f t="shared" si="203"/>
        <v>42442.864861111113</v>
      </c>
      <c r="T2593">
        <f t="shared" si="204"/>
        <v>2016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8292</v>
      </c>
      <c r="O2594" t="s">
        <v>8293</v>
      </c>
      <c r="P2594">
        <f t="shared" si="200"/>
        <v>0</v>
      </c>
      <c r="Q2594">
        <f t="shared" si="201"/>
        <v>50</v>
      </c>
      <c r="R2594" s="14">
        <f t="shared" si="202"/>
        <v>41887.801168981481</v>
      </c>
      <c r="S2594" s="14">
        <f t="shared" si="203"/>
        <v>41917.801168981481</v>
      </c>
      <c r="T2594">
        <f t="shared" si="204"/>
        <v>2014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8292</v>
      </c>
      <c r="O2595" t="s">
        <v>8293</v>
      </c>
      <c r="P2595">
        <f t="shared" si="200"/>
        <v>0</v>
      </c>
      <c r="Q2595">
        <f t="shared" si="201"/>
        <v>0</v>
      </c>
      <c r="R2595" s="14">
        <f t="shared" si="202"/>
        <v>42089.84520833334</v>
      </c>
      <c r="S2595" s="14">
        <f t="shared" si="203"/>
        <v>42119.84520833334</v>
      </c>
      <c r="T2595">
        <f t="shared" si="204"/>
        <v>2015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8292</v>
      </c>
      <c r="O2596" t="s">
        <v>8293</v>
      </c>
      <c r="P2596">
        <f t="shared" si="200"/>
        <v>0</v>
      </c>
      <c r="Q2596">
        <f t="shared" si="201"/>
        <v>1</v>
      </c>
      <c r="R2596" s="14">
        <f t="shared" si="202"/>
        <v>41828.967916666668</v>
      </c>
      <c r="S2596" s="14">
        <f t="shared" si="203"/>
        <v>41858.967916666668</v>
      </c>
      <c r="T2596">
        <f t="shared" si="204"/>
        <v>2014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8292</v>
      </c>
      <c r="O2597" t="s">
        <v>8293</v>
      </c>
      <c r="P2597">
        <f t="shared" si="200"/>
        <v>12</v>
      </c>
      <c r="Q2597">
        <f t="shared" si="201"/>
        <v>96.05</v>
      </c>
      <c r="R2597" s="14">
        <f t="shared" si="202"/>
        <v>42760.244212962964</v>
      </c>
      <c r="S2597" s="14">
        <f t="shared" si="203"/>
        <v>42790.244212962964</v>
      </c>
      <c r="T2597">
        <f t="shared" si="204"/>
        <v>2017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8292</v>
      </c>
      <c r="O2598" t="s">
        <v>8293</v>
      </c>
      <c r="P2598">
        <f t="shared" si="200"/>
        <v>24</v>
      </c>
      <c r="Q2598">
        <f t="shared" si="201"/>
        <v>305.77999999999997</v>
      </c>
      <c r="R2598" s="14">
        <f t="shared" si="202"/>
        <v>41828.664456018516</v>
      </c>
      <c r="S2598" s="14">
        <f t="shared" si="203"/>
        <v>41858.664456018516</v>
      </c>
      <c r="T2598">
        <f t="shared" si="204"/>
        <v>2014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8292</v>
      </c>
      <c r="O2599" t="s">
        <v>8293</v>
      </c>
      <c r="P2599">
        <f t="shared" si="200"/>
        <v>6</v>
      </c>
      <c r="Q2599">
        <f t="shared" si="201"/>
        <v>12.14</v>
      </c>
      <c r="R2599" s="14">
        <f t="shared" si="202"/>
        <v>42510.341631944444</v>
      </c>
      <c r="S2599" s="14">
        <f t="shared" si="203"/>
        <v>42540.341631944444</v>
      </c>
      <c r="T2599">
        <f t="shared" si="204"/>
        <v>2016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8292</v>
      </c>
      <c r="O2600" t="s">
        <v>8293</v>
      </c>
      <c r="P2600">
        <f t="shared" si="200"/>
        <v>39</v>
      </c>
      <c r="Q2600">
        <f t="shared" si="201"/>
        <v>83.57</v>
      </c>
      <c r="R2600" s="14">
        <f t="shared" si="202"/>
        <v>42240.840289351851</v>
      </c>
      <c r="S2600" s="14">
        <f t="shared" si="203"/>
        <v>42270.840289351851</v>
      </c>
      <c r="T2600">
        <f t="shared" si="204"/>
        <v>2015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8292</v>
      </c>
      <c r="O2601" t="s">
        <v>8293</v>
      </c>
      <c r="P2601">
        <f t="shared" si="200"/>
        <v>1</v>
      </c>
      <c r="Q2601">
        <f t="shared" si="201"/>
        <v>18</v>
      </c>
      <c r="R2601" s="14">
        <f t="shared" si="202"/>
        <v>41809.754016203704</v>
      </c>
      <c r="S2601" s="14">
        <f t="shared" si="203"/>
        <v>41854.754016203704</v>
      </c>
      <c r="T2601">
        <f t="shared" si="204"/>
        <v>2014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8292</v>
      </c>
      <c r="O2602" t="s">
        <v>8293</v>
      </c>
      <c r="P2602">
        <f t="shared" si="200"/>
        <v>7</v>
      </c>
      <c r="Q2602">
        <f t="shared" si="201"/>
        <v>115.53</v>
      </c>
      <c r="R2602" s="14">
        <f t="shared" si="202"/>
        <v>42394.900462962964</v>
      </c>
      <c r="S2602" s="14">
        <f t="shared" si="203"/>
        <v>42454.858796296292</v>
      </c>
      <c r="T2602">
        <f t="shared" si="204"/>
        <v>2016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8275</v>
      </c>
      <c r="O2603" t="s">
        <v>8311</v>
      </c>
      <c r="P2603">
        <f t="shared" si="200"/>
        <v>661</v>
      </c>
      <c r="Q2603">
        <f t="shared" si="201"/>
        <v>21.9</v>
      </c>
      <c r="R2603" s="14">
        <f t="shared" si="202"/>
        <v>41150.902187499996</v>
      </c>
      <c r="S2603" s="14">
        <f t="shared" si="203"/>
        <v>41165.165972222225</v>
      </c>
      <c r="T2603">
        <f t="shared" si="204"/>
        <v>2012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8275</v>
      </c>
      <c r="O2604" t="s">
        <v>8311</v>
      </c>
      <c r="P2604">
        <f t="shared" si="200"/>
        <v>326</v>
      </c>
      <c r="Q2604">
        <f t="shared" si="201"/>
        <v>80.02</v>
      </c>
      <c r="R2604" s="14">
        <f t="shared" si="202"/>
        <v>41915.747314814813</v>
      </c>
      <c r="S2604" s="14">
        <f t="shared" si="203"/>
        <v>41955.888888888891</v>
      </c>
      <c r="T2604">
        <f t="shared" si="204"/>
        <v>2014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8275</v>
      </c>
      <c r="O2605" t="s">
        <v>8311</v>
      </c>
      <c r="P2605">
        <f t="shared" si="200"/>
        <v>101</v>
      </c>
      <c r="Q2605">
        <f t="shared" si="201"/>
        <v>35.520000000000003</v>
      </c>
      <c r="R2605" s="14">
        <f t="shared" si="202"/>
        <v>41617.912662037037</v>
      </c>
      <c r="S2605" s="14">
        <f t="shared" si="203"/>
        <v>41631.912662037037</v>
      </c>
      <c r="T2605">
        <f t="shared" si="204"/>
        <v>2013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8275</v>
      </c>
      <c r="O2606" t="s">
        <v>8311</v>
      </c>
      <c r="P2606">
        <f t="shared" si="200"/>
        <v>104</v>
      </c>
      <c r="Q2606">
        <f t="shared" si="201"/>
        <v>64.930000000000007</v>
      </c>
      <c r="R2606" s="14">
        <f t="shared" si="202"/>
        <v>40998.051192129627</v>
      </c>
      <c r="S2606" s="14">
        <f t="shared" si="203"/>
        <v>41028.051192129627</v>
      </c>
      <c r="T2606">
        <f t="shared" si="204"/>
        <v>2012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8275</v>
      </c>
      <c r="O2607" t="s">
        <v>8311</v>
      </c>
      <c r="P2607">
        <f t="shared" si="200"/>
        <v>107</v>
      </c>
      <c r="Q2607">
        <f t="shared" si="201"/>
        <v>60.97</v>
      </c>
      <c r="R2607" s="14">
        <f t="shared" si="202"/>
        <v>42508.541550925926</v>
      </c>
      <c r="S2607" s="14">
        <f t="shared" si="203"/>
        <v>42538.541550925926</v>
      </c>
      <c r="T2607">
        <f t="shared" si="204"/>
        <v>2016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8275</v>
      </c>
      <c r="O2608" t="s">
        <v>8311</v>
      </c>
      <c r="P2608">
        <f t="shared" si="200"/>
        <v>110</v>
      </c>
      <c r="Q2608">
        <f t="shared" si="201"/>
        <v>31.44</v>
      </c>
      <c r="R2608" s="14">
        <f t="shared" si="202"/>
        <v>41726.712754629632</v>
      </c>
      <c r="S2608" s="14">
        <f t="shared" si="203"/>
        <v>41758.712754629632</v>
      </c>
      <c r="T2608">
        <f t="shared" si="204"/>
        <v>2014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8275</v>
      </c>
      <c r="O2609" t="s">
        <v>8311</v>
      </c>
      <c r="P2609">
        <f t="shared" si="200"/>
        <v>408</v>
      </c>
      <c r="Q2609">
        <f t="shared" si="201"/>
        <v>81.95</v>
      </c>
      <c r="R2609" s="14">
        <f t="shared" si="202"/>
        <v>42184.874675925923</v>
      </c>
      <c r="S2609" s="14">
        <f t="shared" si="203"/>
        <v>42228.083333333328</v>
      </c>
      <c r="T2609">
        <f t="shared" si="204"/>
        <v>2015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8275</v>
      </c>
      <c r="O2610" t="s">
        <v>8311</v>
      </c>
      <c r="P2610">
        <f t="shared" si="200"/>
        <v>224</v>
      </c>
      <c r="Q2610">
        <f t="shared" si="201"/>
        <v>58.93</v>
      </c>
      <c r="R2610" s="14">
        <f t="shared" si="202"/>
        <v>42767.801712962959</v>
      </c>
      <c r="S2610" s="14">
        <f t="shared" si="203"/>
        <v>42809</v>
      </c>
      <c r="T2610">
        <f t="shared" si="204"/>
        <v>2017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8275</v>
      </c>
      <c r="O2611" t="s">
        <v>8311</v>
      </c>
      <c r="P2611">
        <f t="shared" si="200"/>
        <v>304</v>
      </c>
      <c r="Q2611">
        <f t="shared" si="201"/>
        <v>157.29</v>
      </c>
      <c r="R2611" s="14">
        <f t="shared" si="202"/>
        <v>41075.237858796296</v>
      </c>
      <c r="S2611" s="14">
        <f t="shared" si="203"/>
        <v>41105.237858796296</v>
      </c>
      <c r="T2611">
        <f t="shared" si="204"/>
        <v>2012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8275</v>
      </c>
      <c r="O2612" t="s">
        <v>8311</v>
      </c>
      <c r="P2612">
        <f t="shared" si="200"/>
        <v>141</v>
      </c>
      <c r="Q2612">
        <f t="shared" si="201"/>
        <v>55.76</v>
      </c>
      <c r="R2612" s="14">
        <f t="shared" si="202"/>
        <v>42564.881076388891</v>
      </c>
      <c r="S2612" s="14">
        <f t="shared" si="203"/>
        <v>42604.290972222225</v>
      </c>
      <c r="T2612">
        <f t="shared" si="204"/>
        <v>2016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8275</v>
      </c>
      <c r="O2613" t="s">
        <v>8311</v>
      </c>
      <c r="P2613">
        <f t="shared" si="200"/>
        <v>2791</v>
      </c>
      <c r="Q2613">
        <f t="shared" si="201"/>
        <v>83.8</v>
      </c>
      <c r="R2613" s="14">
        <f t="shared" si="202"/>
        <v>42704.335810185185</v>
      </c>
      <c r="S2613" s="14">
        <f t="shared" si="203"/>
        <v>42737.957638888889</v>
      </c>
      <c r="T2613">
        <f t="shared" si="204"/>
        <v>2016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8275</v>
      </c>
      <c r="O2614" t="s">
        <v>8311</v>
      </c>
      <c r="P2614">
        <f t="shared" si="200"/>
        <v>172</v>
      </c>
      <c r="Q2614">
        <f t="shared" si="201"/>
        <v>58.42</v>
      </c>
      <c r="R2614" s="14">
        <f t="shared" si="202"/>
        <v>41982.143171296295</v>
      </c>
      <c r="S2614" s="14">
        <f t="shared" si="203"/>
        <v>42013.143171296295</v>
      </c>
      <c r="T2614">
        <f t="shared" si="204"/>
        <v>2014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8275</v>
      </c>
      <c r="O2615" t="s">
        <v>8311</v>
      </c>
      <c r="P2615">
        <f t="shared" si="200"/>
        <v>101</v>
      </c>
      <c r="Q2615">
        <f t="shared" si="201"/>
        <v>270.57</v>
      </c>
      <c r="R2615" s="14">
        <f t="shared" si="202"/>
        <v>41143.81821759259</v>
      </c>
      <c r="S2615" s="14">
        <f t="shared" si="203"/>
        <v>41173.81821759259</v>
      </c>
      <c r="T2615">
        <f t="shared" si="204"/>
        <v>2012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8275</v>
      </c>
      <c r="O2616" t="s">
        <v>8311</v>
      </c>
      <c r="P2616">
        <f t="shared" si="200"/>
        <v>102</v>
      </c>
      <c r="Q2616">
        <f t="shared" si="201"/>
        <v>107.1</v>
      </c>
      <c r="R2616" s="14">
        <f t="shared" si="202"/>
        <v>41730.708472222221</v>
      </c>
      <c r="S2616" s="14">
        <f t="shared" si="203"/>
        <v>41759.208333333336</v>
      </c>
      <c r="T2616">
        <f t="shared" si="204"/>
        <v>2014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8275</v>
      </c>
      <c r="O2617" t="s">
        <v>8311</v>
      </c>
      <c r="P2617">
        <f t="shared" si="200"/>
        <v>170</v>
      </c>
      <c r="Q2617">
        <f t="shared" si="201"/>
        <v>47.18</v>
      </c>
      <c r="R2617" s="14">
        <f t="shared" si="202"/>
        <v>42453.49726851852</v>
      </c>
      <c r="S2617" s="14">
        <f t="shared" si="203"/>
        <v>42490.5</v>
      </c>
      <c r="T2617">
        <f t="shared" si="204"/>
        <v>2016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8275</v>
      </c>
      <c r="O2618" t="s">
        <v>8311</v>
      </c>
      <c r="P2618">
        <f t="shared" si="200"/>
        <v>115</v>
      </c>
      <c r="Q2618">
        <f t="shared" si="201"/>
        <v>120.31</v>
      </c>
      <c r="R2618" s="14">
        <f t="shared" si="202"/>
        <v>42211.99454861111</v>
      </c>
      <c r="S2618" s="14">
        <f t="shared" si="203"/>
        <v>42241.99454861111</v>
      </c>
      <c r="T2618">
        <f t="shared" si="204"/>
        <v>2015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8275</v>
      </c>
      <c r="O2619" t="s">
        <v>8311</v>
      </c>
      <c r="P2619">
        <f t="shared" si="200"/>
        <v>878</v>
      </c>
      <c r="Q2619">
        <f t="shared" si="201"/>
        <v>27.6</v>
      </c>
      <c r="R2619" s="14">
        <f t="shared" si="202"/>
        <v>41902.874432870369</v>
      </c>
      <c r="S2619" s="14">
        <f t="shared" si="203"/>
        <v>41932.874432870369</v>
      </c>
      <c r="T2619">
        <f t="shared" si="204"/>
        <v>2014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8275</v>
      </c>
      <c r="O2620" t="s">
        <v>8311</v>
      </c>
      <c r="P2620">
        <f t="shared" si="200"/>
        <v>105</v>
      </c>
      <c r="Q2620">
        <f t="shared" si="201"/>
        <v>205.3</v>
      </c>
      <c r="R2620" s="14">
        <f t="shared" si="202"/>
        <v>42279.792372685188</v>
      </c>
      <c r="S2620" s="14">
        <f t="shared" si="203"/>
        <v>42339.834039351852</v>
      </c>
      <c r="T2620">
        <f t="shared" si="204"/>
        <v>2015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8275</v>
      </c>
      <c r="O2621" t="s">
        <v>8311</v>
      </c>
      <c r="P2621">
        <f t="shared" si="200"/>
        <v>188</v>
      </c>
      <c r="Q2621">
        <f t="shared" si="201"/>
        <v>35.549999999999997</v>
      </c>
      <c r="R2621" s="14">
        <f t="shared" si="202"/>
        <v>42273.884305555555</v>
      </c>
      <c r="S2621" s="14">
        <f t="shared" si="203"/>
        <v>42300.458333333328</v>
      </c>
      <c r="T2621">
        <f t="shared" si="204"/>
        <v>2015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8275</v>
      </c>
      <c r="O2622" t="s">
        <v>8311</v>
      </c>
      <c r="P2622">
        <f t="shared" si="200"/>
        <v>144</v>
      </c>
      <c r="Q2622">
        <f t="shared" si="201"/>
        <v>74.64</v>
      </c>
      <c r="R2622" s="14">
        <f t="shared" si="202"/>
        <v>42251.16715277778</v>
      </c>
      <c r="S2622" s="14">
        <f t="shared" si="203"/>
        <v>42288.041666666672</v>
      </c>
      <c r="T2622">
        <f t="shared" si="204"/>
        <v>2015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8275</v>
      </c>
      <c r="O2623" t="s">
        <v>8311</v>
      </c>
      <c r="P2623">
        <f t="shared" si="200"/>
        <v>146</v>
      </c>
      <c r="Q2623">
        <f t="shared" si="201"/>
        <v>47.06</v>
      </c>
      <c r="R2623" s="14">
        <f t="shared" si="202"/>
        <v>42115.74754629629</v>
      </c>
      <c r="S2623" s="14">
        <f t="shared" si="203"/>
        <v>42145.74754629629</v>
      </c>
      <c r="T2623">
        <f t="shared" si="204"/>
        <v>2015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8275</v>
      </c>
      <c r="O2624" t="s">
        <v>8311</v>
      </c>
      <c r="P2624">
        <f t="shared" si="200"/>
        <v>131</v>
      </c>
      <c r="Q2624">
        <f t="shared" si="201"/>
        <v>26.59</v>
      </c>
      <c r="R2624" s="14">
        <f t="shared" si="202"/>
        <v>42689.74324074074</v>
      </c>
      <c r="S2624" s="14">
        <f t="shared" si="203"/>
        <v>42734.74324074074</v>
      </c>
      <c r="T2624">
        <f t="shared" si="204"/>
        <v>2016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8275</v>
      </c>
      <c r="O2625" t="s">
        <v>8311</v>
      </c>
      <c r="P2625">
        <f t="shared" si="200"/>
        <v>114</v>
      </c>
      <c r="Q2625">
        <f t="shared" si="201"/>
        <v>36.770000000000003</v>
      </c>
      <c r="R2625" s="14">
        <f t="shared" si="202"/>
        <v>42692.256550925929</v>
      </c>
      <c r="S2625" s="14">
        <f t="shared" si="203"/>
        <v>42706.256550925929</v>
      </c>
      <c r="T2625">
        <f t="shared" si="204"/>
        <v>2016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8275</v>
      </c>
      <c r="O2626" t="s">
        <v>8311</v>
      </c>
      <c r="P2626">
        <f t="shared" si="200"/>
        <v>1379</v>
      </c>
      <c r="Q2626">
        <f t="shared" si="201"/>
        <v>31.82</v>
      </c>
      <c r="R2626" s="14">
        <f t="shared" si="202"/>
        <v>41144.42155092593</v>
      </c>
      <c r="S2626" s="14">
        <f t="shared" si="203"/>
        <v>41165.42155092593</v>
      </c>
      <c r="T2626">
        <f t="shared" si="204"/>
        <v>2012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8275</v>
      </c>
      <c r="O2627" t="s">
        <v>8311</v>
      </c>
      <c r="P2627">
        <f t="shared" ref="P2627:P2690" si="205">ROUND(E2627/D2627*100,0)</f>
        <v>956</v>
      </c>
      <c r="Q2627">
        <f t="shared" ref="Q2627:Q2690" si="206">IFERROR(ROUND(E2627/L2627,2),0)</f>
        <v>27.58</v>
      </c>
      <c r="R2627" s="14">
        <f t="shared" ref="R2627:R2690" si="207">(((J2627/60)/60)/24)+DATE(1970,1,1)</f>
        <v>42658.810277777782</v>
      </c>
      <c r="S2627" s="14">
        <f t="shared" ref="S2627:S2690" si="208">(((I2627/60)/60)/24)+DATE(1970,1,1)</f>
        <v>42683.851944444439</v>
      </c>
      <c r="T2627">
        <f t="shared" ref="T2627:T2690" si="209">YEAR(R2627)</f>
        <v>2016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8275</v>
      </c>
      <c r="O2628" t="s">
        <v>8311</v>
      </c>
      <c r="P2628">
        <f t="shared" si="205"/>
        <v>112</v>
      </c>
      <c r="Q2628">
        <f t="shared" si="206"/>
        <v>56</v>
      </c>
      <c r="R2628" s="14">
        <f t="shared" si="207"/>
        <v>42128.628113425926</v>
      </c>
      <c r="S2628" s="14">
        <f t="shared" si="208"/>
        <v>42158.628113425926</v>
      </c>
      <c r="T2628">
        <f t="shared" si="209"/>
        <v>2015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8275</v>
      </c>
      <c r="O2629" t="s">
        <v>8311</v>
      </c>
      <c r="P2629">
        <f t="shared" si="205"/>
        <v>647</v>
      </c>
      <c r="Q2629">
        <f t="shared" si="206"/>
        <v>21.56</v>
      </c>
      <c r="R2629" s="14">
        <f t="shared" si="207"/>
        <v>42304.829409722224</v>
      </c>
      <c r="S2629" s="14">
        <f t="shared" si="208"/>
        <v>42334.871076388896</v>
      </c>
      <c r="T2629">
        <f t="shared" si="209"/>
        <v>2015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8275</v>
      </c>
      <c r="O2630" t="s">
        <v>8311</v>
      </c>
      <c r="P2630">
        <f t="shared" si="205"/>
        <v>110</v>
      </c>
      <c r="Q2630">
        <f t="shared" si="206"/>
        <v>44.1</v>
      </c>
      <c r="R2630" s="14">
        <f t="shared" si="207"/>
        <v>41953.966053240743</v>
      </c>
      <c r="S2630" s="14">
        <f t="shared" si="208"/>
        <v>41973.966053240743</v>
      </c>
      <c r="T2630">
        <f t="shared" si="209"/>
        <v>2014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8275</v>
      </c>
      <c r="O2631" t="s">
        <v>8311</v>
      </c>
      <c r="P2631">
        <f t="shared" si="205"/>
        <v>128</v>
      </c>
      <c r="Q2631">
        <f t="shared" si="206"/>
        <v>63.87</v>
      </c>
      <c r="R2631" s="14">
        <f t="shared" si="207"/>
        <v>42108.538449074069</v>
      </c>
      <c r="S2631" s="14">
        <f t="shared" si="208"/>
        <v>42138.538449074069</v>
      </c>
      <c r="T2631">
        <f t="shared" si="209"/>
        <v>2015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8275</v>
      </c>
      <c r="O2632" t="s">
        <v>8311</v>
      </c>
      <c r="P2632">
        <f t="shared" si="205"/>
        <v>158</v>
      </c>
      <c r="Q2632">
        <f t="shared" si="206"/>
        <v>38.99</v>
      </c>
      <c r="R2632" s="14">
        <f t="shared" si="207"/>
        <v>42524.105462962965</v>
      </c>
      <c r="S2632" s="14">
        <f t="shared" si="208"/>
        <v>42551.416666666672</v>
      </c>
      <c r="T2632">
        <f t="shared" si="209"/>
        <v>2016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8275</v>
      </c>
      <c r="O2633" t="s">
        <v>8311</v>
      </c>
      <c r="P2633">
        <f t="shared" si="205"/>
        <v>115</v>
      </c>
      <c r="Q2633">
        <f t="shared" si="206"/>
        <v>80.19</v>
      </c>
      <c r="R2633" s="14">
        <f t="shared" si="207"/>
        <v>42218.169293981482</v>
      </c>
      <c r="S2633" s="14">
        <f t="shared" si="208"/>
        <v>42246.169293981482</v>
      </c>
      <c r="T2633">
        <f t="shared" si="209"/>
        <v>2015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8275</v>
      </c>
      <c r="O2634" t="s">
        <v>8311</v>
      </c>
      <c r="P2634">
        <f t="shared" si="205"/>
        <v>137</v>
      </c>
      <c r="Q2634">
        <f t="shared" si="206"/>
        <v>34.9</v>
      </c>
      <c r="R2634" s="14">
        <f t="shared" si="207"/>
        <v>42494.061793981484</v>
      </c>
      <c r="S2634" s="14">
        <f t="shared" si="208"/>
        <v>42519.061793981484</v>
      </c>
      <c r="T2634">
        <f t="shared" si="209"/>
        <v>2016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8275</v>
      </c>
      <c r="O2635" t="s">
        <v>8311</v>
      </c>
      <c r="P2635">
        <f t="shared" si="205"/>
        <v>355</v>
      </c>
      <c r="Q2635">
        <f t="shared" si="206"/>
        <v>89.1</v>
      </c>
      <c r="R2635" s="14">
        <f t="shared" si="207"/>
        <v>41667.823287037041</v>
      </c>
      <c r="S2635" s="14">
        <f t="shared" si="208"/>
        <v>41697.958333333336</v>
      </c>
      <c r="T2635">
        <f t="shared" si="209"/>
        <v>2014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8275</v>
      </c>
      <c r="O2636" t="s">
        <v>8311</v>
      </c>
      <c r="P2636">
        <f t="shared" si="205"/>
        <v>106</v>
      </c>
      <c r="Q2636">
        <f t="shared" si="206"/>
        <v>39.44</v>
      </c>
      <c r="R2636" s="14">
        <f t="shared" si="207"/>
        <v>42612.656493055561</v>
      </c>
      <c r="S2636" s="14">
        <f t="shared" si="208"/>
        <v>42642.656493055561</v>
      </c>
      <c r="T2636">
        <f t="shared" si="209"/>
        <v>2016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8275</v>
      </c>
      <c r="O2637" t="s">
        <v>8311</v>
      </c>
      <c r="P2637">
        <f t="shared" si="205"/>
        <v>100</v>
      </c>
      <c r="Q2637">
        <f t="shared" si="206"/>
        <v>136.9</v>
      </c>
      <c r="R2637" s="14">
        <f t="shared" si="207"/>
        <v>42037.950937500005</v>
      </c>
      <c r="S2637" s="14">
        <f t="shared" si="208"/>
        <v>42072.909270833334</v>
      </c>
      <c r="T2637">
        <f t="shared" si="209"/>
        <v>2015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8275</v>
      </c>
      <c r="O2638" t="s">
        <v>8311</v>
      </c>
      <c r="P2638">
        <f t="shared" si="205"/>
        <v>187</v>
      </c>
      <c r="Q2638">
        <f t="shared" si="206"/>
        <v>37.46</v>
      </c>
      <c r="R2638" s="14">
        <f t="shared" si="207"/>
        <v>42636.614745370374</v>
      </c>
      <c r="S2638" s="14">
        <f t="shared" si="208"/>
        <v>42659.041666666672</v>
      </c>
      <c r="T2638">
        <f t="shared" si="209"/>
        <v>2016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8275</v>
      </c>
      <c r="O2639" t="s">
        <v>8311</v>
      </c>
      <c r="P2639">
        <f t="shared" si="205"/>
        <v>166</v>
      </c>
      <c r="Q2639">
        <f t="shared" si="206"/>
        <v>31.96</v>
      </c>
      <c r="R2639" s="14">
        <f t="shared" si="207"/>
        <v>42639.549479166672</v>
      </c>
      <c r="S2639" s="14">
        <f t="shared" si="208"/>
        <v>42655.549479166672</v>
      </c>
      <c r="T2639">
        <f t="shared" si="209"/>
        <v>2016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8275</v>
      </c>
      <c r="O2640" t="s">
        <v>8311</v>
      </c>
      <c r="P2640">
        <f t="shared" si="205"/>
        <v>102</v>
      </c>
      <c r="Q2640">
        <f t="shared" si="206"/>
        <v>25.21</v>
      </c>
      <c r="R2640" s="14">
        <f t="shared" si="207"/>
        <v>41989.913136574076</v>
      </c>
      <c r="S2640" s="14">
        <f t="shared" si="208"/>
        <v>42019.913136574076</v>
      </c>
      <c r="T2640">
        <f t="shared" si="209"/>
        <v>2014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8275</v>
      </c>
      <c r="O2641" t="s">
        <v>8311</v>
      </c>
      <c r="P2641">
        <f t="shared" si="205"/>
        <v>164</v>
      </c>
      <c r="Q2641">
        <f t="shared" si="206"/>
        <v>10.039999999999999</v>
      </c>
      <c r="R2641" s="14">
        <f t="shared" si="207"/>
        <v>42024.86513888889</v>
      </c>
      <c r="S2641" s="14">
        <f t="shared" si="208"/>
        <v>42054.86513888889</v>
      </c>
      <c r="T2641">
        <f t="shared" si="209"/>
        <v>2015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8275</v>
      </c>
      <c r="O2642" t="s">
        <v>8311</v>
      </c>
      <c r="P2642">
        <f t="shared" si="205"/>
        <v>106</v>
      </c>
      <c r="Q2642">
        <f t="shared" si="206"/>
        <v>45.94</v>
      </c>
      <c r="R2642" s="14">
        <f t="shared" si="207"/>
        <v>42103.160578703704</v>
      </c>
      <c r="S2642" s="14">
        <f t="shared" si="208"/>
        <v>42163.160578703704</v>
      </c>
      <c r="T2642">
        <f t="shared" si="209"/>
        <v>2015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8275</v>
      </c>
      <c r="O2643" t="s">
        <v>8311</v>
      </c>
      <c r="P2643">
        <f t="shared" si="205"/>
        <v>1</v>
      </c>
      <c r="Q2643">
        <f t="shared" si="206"/>
        <v>15</v>
      </c>
      <c r="R2643" s="14">
        <f t="shared" si="207"/>
        <v>41880.827118055553</v>
      </c>
      <c r="S2643" s="14">
        <f t="shared" si="208"/>
        <v>41897.839583333334</v>
      </c>
      <c r="T2643">
        <f t="shared" si="209"/>
        <v>2014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8275</v>
      </c>
      <c r="O2644" t="s">
        <v>8311</v>
      </c>
      <c r="P2644">
        <f t="shared" si="205"/>
        <v>0</v>
      </c>
      <c r="Q2644">
        <f t="shared" si="206"/>
        <v>0</v>
      </c>
      <c r="R2644" s="14">
        <f t="shared" si="207"/>
        <v>42536.246620370366</v>
      </c>
      <c r="S2644" s="14">
        <f t="shared" si="208"/>
        <v>42566.289583333331</v>
      </c>
      <c r="T2644">
        <f t="shared" si="209"/>
        <v>2016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8275</v>
      </c>
      <c r="O2645" t="s">
        <v>8311</v>
      </c>
      <c r="P2645">
        <f t="shared" si="205"/>
        <v>34</v>
      </c>
      <c r="Q2645">
        <f t="shared" si="206"/>
        <v>223.58</v>
      </c>
      <c r="R2645" s="14">
        <f t="shared" si="207"/>
        <v>42689.582349537035</v>
      </c>
      <c r="S2645" s="14">
        <f t="shared" si="208"/>
        <v>42725.332638888889</v>
      </c>
      <c r="T2645">
        <f t="shared" si="209"/>
        <v>2016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8275</v>
      </c>
      <c r="O2646" t="s">
        <v>8311</v>
      </c>
      <c r="P2646">
        <f t="shared" si="205"/>
        <v>2</v>
      </c>
      <c r="Q2646">
        <f t="shared" si="206"/>
        <v>39.479999999999997</v>
      </c>
      <c r="R2646" s="14">
        <f t="shared" si="207"/>
        <v>42774.792071759264</v>
      </c>
      <c r="S2646" s="14">
        <f t="shared" si="208"/>
        <v>42804.792071759264</v>
      </c>
      <c r="T2646">
        <f t="shared" si="209"/>
        <v>2017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8275</v>
      </c>
      <c r="O2647" t="s">
        <v>8311</v>
      </c>
      <c r="P2647">
        <f t="shared" si="205"/>
        <v>11</v>
      </c>
      <c r="Q2647">
        <f t="shared" si="206"/>
        <v>91.3</v>
      </c>
      <c r="R2647" s="14">
        <f t="shared" si="207"/>
        <v>41921.842627314814</v>
      </c>
      <c r="S2647" s="14">
        <f t="shared" si="208"/>
        <v>41951.884293981479</v>
      </c>
      <c r="T2647">
        <f t="shared" si="209"/>
        <v>2014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8275</v>
      </c>
      <c r="O2648" t="s">
        <v>8311</v>
      </c>
      <c r="P2648">
        <f t="shared" si="205"/>
        <v>8</v>
      </c>
      <c r="Q2648">
        <f t="shared" si="206"/>
        <v>78.67</v>
      </c>
      <c r="R2648" s="14">
        <f t="shared" si="207"/>
        <v>42226.313298611116</v>
      </c>
      <c r="S2648" s="14">
        <f t="shared" si="208"/>
        <v>42256.313298611116</v>
      </c>
      <c r="T2648">
        <f t="shared" si="209"/>
        <v>2015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8275</v>
      </c>
      <c r="O2649" t="s">
        <v>8311</v>
      </c>
      <c r="P2649">
        <f t="shared" si="205"/>
        <v>1</v>
      </c>
      <c r="Q2649">
        <f t="shared" si="206"/>
        <v>12</v>
      </c>
      <c r="R2649" s="14">
        <f t="shared" si="207"/>
        <v>42200.261793981481</v>
      </c>
      <c r="S2649" s="14">
        <f t="shared" si="208"/>
        <v>42230.261793981481</v>
      </c>
      <c r="T2649">
        <f t="shared" si="209"/>
        <v>2015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8275</v>
      </c>
      <c r="O2650" t="s">
        <v>8311</v>
      </c>
      <c r="P2650">
        <f t="shared" si="205"/>
        <v>1</v>
      </c>
      <c r="Q2650">
        <f t="shared" si="206"/>
        <v>17.670000000000002</v>
      </c>
      <c r="R2650" s="14">
        <f t="shared" si="207"/>
        <v>42408.714814814812</v>
      </c>
      <c r="S2650" s="14">
        <f t="shared" si="208"/>
        <v>42438.714814814812</v>
      </c>
      <c r="T2650">
        <f t="shared" si="209"/>
        <v>2016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8275</v>
      </c>
      <c r="O2651" t="s">
        <v>8311</v>
      </c>
      <c r="P2651">
        <f t="shared" si="205"/>
        <v>0</v>
      </c>
      <c r="Q2651">
        <f t="shared" si="206"/>
        <v>41.33</v>
      </c>
      <c r="R2651" s="14">
        <f t="shared" si="207"/>
        <v>42341.99700231482</v>
      </c>
      <c r="S2651" s="14">
        <f t="shared" si="208"/>
        <v>42401.99700231482</v>
      </c>
      <c r="T2651">
        <f t="shared" si="209"/>
        <v>2015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8275</v>
      </c>
      <c r="O2652" t="s">
        <v>8311</v>
      </c>
      <c r="P2652">
        <f t="shared" si="205"/>
        <v>1</v>
      </c>
      <c r="Q2652">
        <f t="shared" si="206"/>
        <v>71.599999999999994</v>
      </c>
      <c r="R2652" s="14">
        <f t="shared" si="207"/>
        <v>42695.624340277776</v>
      </c>
      <c r="S2652" s="14">
        <f t="shared" si="208"/>
        <v>42725.624340277776</v>
      </c>
      <c r="T2652">
        <f t="shared" si="209"/>
        <v>2016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8275</v>
      </c>
      <c r="O2653" t="s">
        <v>8311</v>
      </c>
      <c r="P2653">
        <f t="shared" si="205"/>
        <v>2</v>
      </c>
      <c r="Q2653">
        <f t="shared" si="206"/>
        <v>307.82</v>
      </c>
      <c r="R2653" s="14">
        <f t="shared" si="207"/>
        <v>42327.805659722217</v>
      </c>
      <c r="S2653" s="14">
        <f t="shared" si="208"/>
        <v>42355.805659722217</v>
      </c>
      <c r="T2653">
        <f t="shared" si="209"/>
        <v>2015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8275</v>
      </c>
      <c r="O2654" t="s">
        <v>8311</v>
      </c>
      <c r="P2654">
        <f t="shared" si="205"/>
        <v>1</v>
      </c>
      <c r="Q2654">
        <f t="shared" si="206"/>
        <v>80.45</v>
      </c>
      <c r="R2654" s="14">
        <f t="shared" si="207"/>
        <v>41953.158854166672</v>
      </c>
      <c r="S2654" s="14">
        <f t="shared" si="208"/>
        <v>41983.158854166672</v>
      </c>
      <c r="T2654">
        <f t="shared" si="209"/>
        <v>2014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8275</v>
      </c>
      <c r="O2655" t="s">
        <v>8311</v>
      </c>
      <c r="P2655">
        <f t="shared" si="205"/>
        <v>12</v>
      </c>
      <c r="Q2655">
        <f t="shared" si="206"/>
        <v>83.94</v>
      </c>
      <c r="R2655" s="14">
        <f t="shared" si="207"/>
        <v>41771.651932870373</v>
      </c>
      <c r="S2655" s="14">
        <f t="shared" si="208"/>
        <v>41803.166666666664</v>
      </c>
      <c r="T2655">
        <f t="shared" si="209"/>
        <v>2014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8275</v>
      </c>
      <c r="O2656" t="s">
        <v>8311</v>
      </c>
      <c r="P2656">
        <f t="shared" si="205"/>
        <v>0</v>
      </c>
      <c r="Q2656">
        <f t="shared" si="206"/>
        <v>8.5</v>
      </c>
      <c r="R2656" s="14">
        <f t="shared" si="207"/>
        <v>42055.600995370376</v>
      </c>
      <c r="S2656" s="14">
        <f t="shared" si="208"/>
        <v>42115.559328703705</v>
      </c>
      <c r="T2656">
        <f t="shared" si="209"/>
        <v>2015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8275</v>
      </c>
      <c r="O2657" t="s">
        <v>8311</v>
      </c>
      <c r="P2657">
        <f t="shared" si="205"/>
        <v>21</v>
      </c>
      <c r="Q2657">
        <f t="shared" si="206"/>
        <v>73.37</v>
      </c>
      <c r="R2657" s="14">
        <f t="shared" si="207"/>
        <v>42381.866284722222</v>
      </c>
      <c r="S2657" s="14">
        <f t="shared" si="208"/>
        <v>42409.833333333328</v>
      </c>
      <c r="T2657">
        <f t="shared" si="209"/>
        <v>2016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8275</v>
      </c>
      <c r="O2658" t="s">
        <v>8311</v>
      </c>
      <c r="P2658">
        <f t="shared" si="205"/>
        <v>11</v>
      </c>
      <c r="Q2658">
        <f t="shared" si="206"/>
        <v>112.86</v>
      </c>
      <c r="R2658" s="14">
        <f t="shared" si="207"/>
        <v>42767.688518518517</v>
      </c>
      <c r="S2658" s="14">
        <f t="shared" si="208"/>
        <v>42806.791666666672</v>
      </c>
      <c r="T2658">
        <f t="shared" si="209"/>
        <v>2017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8275</v>
      </c>
      <c r="O2659" t="s">
        <v>8311</v>
      </c>
      <c r="P2659">
        <f t="shared" si="205"/>
        <v>19</v>
      </c>
      <c r="Q2659">
        <f t="shared" si="206"/>
        <v>95.28</v>
      </c>
      <c r="R2659" s="14">
        <f t="shared" si="207"/>
        <v>42551.928854166668</v>
      </c>
      <c r="S2659" s="14">
        <f t="shared" si="208"/>
        <v>42585.0625</v>
      </c>
      <c r="T2659">
        <f t="shared" si="209"/>
        <v>2016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8275</v>
      </c>
      <c r="O2660" t="s">
        <v>8311</v>
      </c>
      <c r="P2660">
        <f t="shared" si="205"/>
        <v>0</v>
      </c>
      <c r="Q2660">
        <f t="shared" si="206"/>
        <v>22.75</v>
      </c>
      <c r="R2660" s="14">
        <f t="shared" si="207"/>
        <v>42551.884189814817</v>
      </c>
      <c r="S2660" s="14">
        <f t="shared" si="208"/>
        <v>42581.884189814817</v>
      </c>
      <c r="T2660">
        <f t="shared" si="209"/>
        <v>2016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8275</v>
      </c>
      <c r="O2661" t="s">
        <v>8311</v>
      </c>
      <c r="P2661">
        <f t="shared" si="205"/>
        <v>3</v>
      </c>
      <c r="Q2661">
        <f t="shared" si="206"/>
        <v>133.30000000000001</v>
      </c>
      <c r="R2661" s="14">
        <f t="shared" si="207"/>
        <v>42082.069560185191</v>
      </c>
      <c r="S2661" s="14">
        <f t="shared" si="208"/>
        <v>42112.069560185191</v>
      </c>
      <c r="T2661">
        <f t="shared" si="209"/>
        <v>2015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8275</v>
      </c>
      <c r="O2662" t="s">
        <v>8311</v>
      </c>
      <c r="P2662">
        <f t="shared" si="205"/>
        <v>0</v>
      </c>
      <c r="Q2662">
        <f t="shared" si="206"/>
        <v>3.8</v>
      </c>
      <c r="R2662" s="14">
        <f t="shared" si="207"/>
        <v>42272.713171296295</v>
      </c>
      <c r="S2662" s="14">
        <f t="shared" si="208"/>
        <v>42332.754837962959</v>
      </c>
      <c r="T2662">
        <f t="shared" si="209"/>
        <v>2015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8275</v>
      </c>
      <c r="O2663" t="s">
        <v>8312</v>
      </c>
      <c r="P2663">
        <f t="shared" si="205"/>
        <v>103</v>
      </c>
      <c r="Q2663">
        <f t="shared" si="206"/>
        <v>85.75</v>
      </c>
      <c r="R2663" s="14">
        <f t="shared" si="207"/>
        <v>41542.958449074074</v>
      </c>
      <c r="S2663" s="14">
        <f t="shared" si="208"/>
        <v>41572.958449074074</v>
      </c>
      <c r="T2663">
        <f t="shared" si="209"/>
        <v>2013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8275</v>
      </c>
      <c r="O2664" t="s">
        <v>8312</v>
      </c>
      <c r="P2664">
        <f t="shared" si="205"/>
        <v>107</v>
      </c>
      <c r="Q2664">
        <f t="shared" si="206"/>
        <v>267</v>
      </c>
      <c r="R2664" s="14">
        <f t="shared" si="207"/>
        <v>42207.746678240743</v>
      </c>
      <c r="S2664" s="14">
        <f t="shared" si="208"/>
        <v>42237.746678240743</v>
      </c>
      <c r="T2664">
        <f t="shared" si="209"/>
        <v>2015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8275</v>
      </c>
      <c r="O2665" t="s">
        <v>8312</v>
      </c>
      <c r="P2665">
        <f t="shared" si="205"/>
        <v>105</v>
      </c>
      <c r="Q2665">
        <f t="shared" si="206"/>
        <v>373.56</v>
      </c>
      <c r="R2665" s="14">
        <f t="shared" si="207"/>
        <v>42222.622766203705</v>
      </c>
      <c r="S2665" s="14">
        <f t="shared" si="208"/>
        <v>42251.625</v>
      </c>
      <c r="T2665">
        <f t="shared" si="209"/>
        <v>2015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8275</v>
      </c>
      <c r="O2666" t="s">
        <v>8312</v>
      </c>
      <c r="P2666">
        <f t="shared" si="205"/>
        <v>103</v>
      </c>
      <c r="Q2666">
        <f t="shared" si="206"/>
        <v>174.04</v>
      </c>
      <c r="R2666" s="14">
        <f t="shared" si="207"/>
        <v>42313.02542824074</v>
      </c>
      <c r="S2666" s="14">
        <f t="shared" si="208"/>
        <v>42347.290972222225</v>
      </c>
      <c r="T2666">
        <f t="shared" si="209"/>
        <v>2015</v>
      </c>
    </row>
    <row r="2667" spans="1:20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8275</v>
      </c>
      <c r="O2667" t="s">
        <v>8312</v>
      </c>
      <c r="P2667">
        <f t="shared" si="205"/>
        <v>123</v>
      </c>
      <c r="Q2667">
        <f t="shared" si="206"/>
        <v>93.7</v>
      </c>
      <c r="R2667" s="14">
        <f t="shared" si="207"/>
        <v>42083.895532407405</v>
      </c>
      <c r="S2667" s="14">
        <f t="shared" si="208"/>
        <v>42128.895532407405</v>
      </c>
      <c r="T2667">
        <f t="shared" si="209"/>
        <v>2015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8275</v>
      </c>
      <c r="O2668" t="s">
        <v>8312</v>
      </c>
      <c r="P2668">
        <f t="shared" si="205"/>
        <v>159</v>
      </c>
      <c r="Q2668">
        <f t="shared" si="206"/>
        <v>77.33</v>
      </c>
      <c r="R2668" s="14">
        <f t="shared" si="207"/>
        <v>42235.764340277776</v>
      </c>
      <c r="S2668" s="14">
        <f t="shared" si="208"/>
        <v>42272.875</v>
      </c>
      <c r="T2668">
        <f t="shared" si="209"/>
        <v>2015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8275</v>
      </c>
      <c r="O2669" t="s">
        <v>8312</v>
      </c>
      <c r="P2669">
        <f t="shared" si="205"/>
        <v>111</v>
      </c>
      <c r="Q2669">
        <f t="shared" si="206"/>
        <v>92.22</v>
      </c>
      <c r="R2669" s="14">
        <f t="shared" si="207"/>
        <v>42380.926111111112</v>
      </c>
      <c r="S2669" s="14">
        <f t="shared" si="208"/>
        <v>42410.926111111112</v>
      </c>
      <c r="T2669">
        <f t="shared" si="209"/>
        <v>2016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8275</v>
      </c>
      <c r="O2670" t="s">
        <v>8312</v>
      </c>
      <c r="P2670">
        <f t="shared" si="205"/>
        <v>171</v>
      </c>
      <c r="Q2670">
        <f t="shared" si="206"/>
        <v>60.96</v>
      </c>
      <c r="R2670" s="14">
        <f t="shared" si="207"/>
        <v>42275.588715277772</v>
      </c>
      <c r="S2670" s="14">
        <f t="shared" si="208"/>
        <v>42317.60555555555</v>
      </c>
      <c r="T2670">
        <f t="shared" si="209"/>
        <v>2015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8275</v>
      </c>
      <c r="O2671" t="s">
        <v>8312</v>
      </c>
      <c r="P2671">
        <f t="shared" si="205"/>
        <v>125</v>
      </c>
      <c r="Q2671">
        <f t="shared" si="206"/>
        <v>91</v>
      </c>
      <c r="R2671" s="14">
        <f t="shared" si="207"/>
        <v>42319.035833333335</v>
      </c>
      <c r="S2671" s="14">
        <f t="shared" si="208"/>
        <v>42379.035833333335</v>
      </c>
      <c r="T2671">
        <f t="shared" si="209"/>
        <v>2015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8275</v>
      </c>
      <c r="O2672" t="s">
        <v>8312</v>
      </c>
      <c r="P2672">
        <f t="shared" si="205"/>
        <v>6</v>
      </c>
      <c r="Q2672">
        <f t="shared" si="206"/>
        <v>41.58</v>
      </c>
      <c r="R2672" s="14">
        <f t="shared" si="207"/>
        <v>41821.020601851851</v>
      </c>
      <c r="S2672" s="14">
        <f t="shared" si="208"/>
        <v>41849.020601851851</v>
      </c>
      <c r="T2672">
        <f t="shared" si="209"/>
        <v>2014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8275</v>
      </c>
      <c r="O2673" t="s">
        <v>8312</v>
      </c>
      <c r="P2673">
        <f t="shared" si="205"/>
        <v>11</v>
      </c>
      <c r="Q2673">
        <f t="shared" si="206"/>
        <v>33.76</v>
      </c>
      <c r="R2673" s="14">
        <f t="shared" si="207"/>
        <v>41962.749027777783</v>
      </c>
      <c r="S2673" s="14">
        <f t="shared" si="208"/>
        <v>41992.818055555559</v>
      </c>
      <c r="T2673">
        <f t="shared" si="209"/>
        <v>2014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8275</v>
      </c>
      <c r="O2674" t="s">
        <v>8312</v>
      </c>
      <c r="P2674">
        <f t="shared" si="205"/>
        <v>33</v>
      </c>
      <c r="Q2674">
        <f t="shared" si="206"/>
        <v>70.62</v>
      </c>
      <c r="R2674" s="14">
        <f t="shared" si="207"/>
        <v>42344.884143518517</v>
      </c>
      <c r="S2674" s="14">
        <f t="shared" si="208"/>
        <v>42366.25</v>
      </c>
      <c r="T2674">
        <f t="shared" si="209"/>
        <v>2015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8275</v>
      </c>
      <c r="O2675" t="s">
        <v>8312</v>
      </c>
      <c r="P2675">
        <f t="shared" si="205"/>
        <v>28</v>
      </c>
      <c r="Q2675">
        <f t="shared" si="206"/>
        <v>167.15</v>
      </c>
      <c r="R2675" s="14">
        <f t="shared" si="207"/>
        <v>41912.541655092595</v>
      </c>
      <c r="S2675" s="14">
        <f t="shared" si="208"/>
        <v>41941.947916666664</v>
      </c>
      <c r="T2675">
        <f t="shared" si="209"/>
        <v>2014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8275</v>
      </c>
      <c r="O2676" t="s">
        <v>8312</v>
      </c>
      <c r="P2676">
        <f t="shared" si="205"/>
        <v>63</v>
      </c>
      <c r="Q2676">
        <f t="shared" si="206"/>
        <v>128.62</v>
      </c>
      <c r="R2676" s="14">
        <f t="shared" si="207"/>
        <v>42529.632754629631</v>
      </c>
      <c r="S2676" s="14">
        <f t="shared" si="208"/>
        <v>42556.207638888889</v>
      </c>
      <c r="T2676">
        <f t="shared" si="209"/>
        <v>2016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8275</v>
      </c>
      <c r="O2677" t="s">
        <v>8312</v>
      </c>
      <c r="P2677">
        <f t="shared" si="205"/>
        <v>8</v>
      </c>
      <c r="Q2677">
        <f t="shared" si="206"/>
        <v>65.41</v>
      </c>
      <c r="R2677" s="14">
        <f t="shared" si="207"/>
        <v>41923.857511574075</v>
      </c>
      <c r="S2677" s="14">
        <f t="shared" si="208"/>
        <v>41953.899178240739</v>
      </c>
      <c r="T2677">
        <f t="shared" si="209"/>
        <v>2014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8275</v>
      </c>
      <c r="O2678" t="s">
        <v>8312</v>
      </c>
      <c r="P2678">
        <f t="shared" si="205"/>
        <v>50</v>
      </c>
      <c r="Q2678">
        <f t="shared" si="206"/>
        <v>117.56</v>
      </c>
      <c r="R2678" s="14">
        <f t="shared" si="207"/>
        <v>42482.624699074076</v>
      </c>
      <c r="S2678" s="14">
        <f t="shared" si="208"/>
        <v>42512.624699074076</v>
      </c>
      <c r="T2678">
        <f t="shared" si="209"/>
        <v>2016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8275</v>
      </c>
      <c r="O2679" t="s">
        <v>8312</v>
      </c>
      <c r="P2679">
        <f t="shared" si="205"/>
        <v>18</v>
      </c>
      <c r="Q2679">
        <f t="shared" si="206"/>
        <v>126.48</v>
      </c>
      <c r="R2679" s="14">
        <f t="shared" si="207"/>
        <v>41793.029432870368</v>
      </c>
      <c r="S2679" s="14">
        <f t="shared" si="208"/>
        <v>41823.029432870368</v>
      </c>
      <c r="T2679">
        <f t="shared" si="209"/>
        <v>2014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8275</v>
      </c>
      <c r="O2680" t="s">
        <v>8312</v>
      </c>
      <c r="P2680">
        <f t="shared" si="205"/>
        <v>0</v>
      </c>
      <c r="Q2680">
        <f t="shared" si="206"/>
        <v>550</v>
      </c>
      <c r="R2680" s="14">
        <f t="shared" si="207"/>
        <v>42241.798206018517</v>
      </c>
      <c r="S2680" s="14">
        <f t="shared" si="208"/>
        <v>42271.798206018517</v>
      </c>
      <c r="T2680">
        <f t="shared" si="209"/>
        <v>2015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8275</v>
      </c>
      <c r="O2681" t="s">
        <v>8312</v>
      </c>
      <c r="P2681">
        <f t="shared" si="205"/>
        <v>0</v>
      </c>
      <c r="Q2681">
        <f t="shared" si="206"/>
        <v>44</v>
      </c>
      <c r="R2681" s="14">
        <f t="shared" si="207"/>
        <v>42033.001087962963</v>
      </c>
      <c r="S2681" s="14">
        <f t="shared" si="208"/>
        <v>42063.001087962963</v>
      </c>
      <c r="T2681">
        <f t="shared" si="209"/>
        <v>2015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8275</v>
      </c>
      <c r="O2682" t="s">
        <v>8312</v>
      </c>
      <c r="P2682">
        <f t="shared" si="205"/>
        <v>1</v>
      </c>
      <c r="Q2682">
        <f t="shared" si="206"/>
        <v>69</v>
      </c>
      <c r="R2682" s="14">
        <f t="shared" si="207"/>
        <v>42436.211701388893</v>
      </c>
      <c r="S2682" s="14">
        <f t="shared" si="208"/>
        <v>42466.170034722221</v>
      </c>
      <c r="T2682">
        <f t="shared" si="209"/>
        <v>2016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8292</v>
      </c>
      <c r="O2683" t="s">
        <v>8293</v>
      </c>
      <c r="P2683">
        <f t="shared" si="205"/>
        <v>1</v>
      </c>
      <c r="Q2683">
        <f t="shared" si="206"/>
        <v>27.5</v>
      </c>
      <c r="R2683" s="14">
        <f t="shared" si="207"/>
        <v>41805.895254629628</v>
      </c>
      <c r="S2683" s="14">
        <f t="shared" si="208"/>
        <v>41830.895254629628</v>
      </c>
      <c r="T2683">
        <f t="shared" si="209"/>
        <v>2014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8292</v>
      </c>
      <c r="O2684" t="s">
        <v>8293</v>
      </c>
      <c r="P2684">
        <f t="shared" si="205"/>
        <v>28</v>
      </c>
      <c r="Q2684">
        <f t="shared" si="206"/>
        <v>84.9</v>
      </c>
      <c r="R2684" s="14">
        <f t="shared" si="207"/>
        <v>41932.871990740743</v>
      </c>
      <c r="S2684" s="14">
        <f t="shared" si="208"/>
        <v>41965.249305555553</v>
      </c>
      <c r="T2684">
        <f t="shared" si="209"/>
        <v>2014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8292</v>
      </c>
      <c r="O2685" t="s">
        <v>8293</v>
      </c>
      <c r="P2685">
        <f t="shared" si="205"/>
        <v>0</v>
      </c>
      <c r="Q2685">
        <f t="shared" si="206"/>
        <v>12</v>
      </c>
      <c r="R2685" s="14">
        <f t="shared" si="207"/>
        <v>42034.75509259259</v>
      </c>
      <c r="S2685" s="14">
        <f t="shared" si="208"/>
        <v>42064.75509259259</v>
      </c>
      <c r="T2685">
        <f t="shared" si="209"/>
        <v>2015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8292</v>
      </c>
      <c r="O2686" t="s">
        <v>8293</v>
      </c>
      <c r="P2686">
        <f t="shared" si="205"/>
        <v>1</v>
      </c>
      <c r="Q2686">
        <f t="shared" si="206"/>
        <v>200</v>
      </c>
      <c r="R2686" s="14">
        <f t="shared" si="207"/>
        <v>41820.914641203701</v>
      </c>
      <c r="S2686" s="14">
        <f t="shared" si="208"/>
        <v>41860.914641203701</v>
      </c>
      <c r="T2686">
        <f t="shared" si="209"/>
        <v>2014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8292</v>
      </c>
      <c r="O2687" t="s">
        <v>8293</v>
      </c>
      <c r="P2687">
        <f t="shared" si="205"/>
        <v>0</v>
      </c>
      <c r="Q2687">
        <f t="shared" si="206"/>
        <v>10</v>
      </c>
      <c r="R2687" s="14">
        <f t="shared" si="207"/>
        <v>42061.69594907407</v>
      </c>
      <c r="S2687" s="14">
        <f t="shared" si="208"/>
        <v>42121.654282407413</v>
      </c>
      <c r="T2687">
        <f t="shared" si="209"/>
        <v>2015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8292</v>
      </c>
      <c r="O2688" t="s">
        <v>8293</v>
      </c>
      <c r="P2688">
        <f t="shared" si="205"/>
        <v>0</v>
      </c>
      <c r="Q2688">
        <f t="shared" si="206"/>
        <v>0</v>
      </c>
      <c r="R2688" s="14">
        <f t="shared" si="207"/>
        <v>41892.974803240737</v>
      </c>
      <c r="S2688" s="14">
        <f t="shared" si="208"/>
        <v>41912.974803240737</v>
      </c>
      <c r="T2688">
        <f t="shared" si="209"/>
        <v>2014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8292</v>
      </c>
      <c r="O2689" t="s">
        <v>8293</v>
      </c>
      <c r="P2689">
        <f t="shared" si="205"/>
        <v>0</v>
      </c>
      <c r="Q2689">
        <f t="shared" si="206"/>
        <v>0</v>
      </c>
      <c r="R2689" s="14">
        <f t="shared" si="207"/>
        <v>42154.64025462963</v>
      </c>
      <c r="S2689" s="14">
        <f t="shared" si="208"/>
        <v>42184.64025462963</v>
      </c>
      <c r="T2689">
        <f t="shared" si="209"/>
        <v>2015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8292</v>
      </c>
      <c r="O2690" t="s">
        <v>8293</v>
      </c>
      <c r="P2690">
        <f t="shared" si="205"/>
        <v>0</v>
      </c>
      <c r="Q2690">
        <f t="shared" si="206"/>
        <v>5.29</v>
      </c>
      <c r="R2690" s="14">
        <f t="shared" si="207"/>
        <v>42028.118865740747</v>
      </c>
      <c r="S2690" s="14">
        <f t="shared" si="208"/>
        <v>42059.125</v>
      </c>
      <c r="T2690">
        <f t="shared" si="209"/>
        <v>2015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8292</v>
      </c>
      <c r="O2691" t="s">
        <v>8293</v>
      </c>
      <c r="P2691">
        <f t="shared" ref="P2691:P2754" si="210">ROUND(E2691/D2691*100,0)</f>
        <v>0</v>
      </c>
      <c r="Q2691">
        <f t="shared" ref="Q2691:Q2754" si="211">IFERROR(ROUND(E2691/L2691,2),0)</f>
        <v>1</v>
      </c>
      <c r="R2691" s="14">
        <f t="shared" ref="R2691:R2754" si="212">(((J2691/60)/60)/24)+DATE(1970,1,1)</f>
        <v>42551.961689814809</v>
      </c>
      <c r="S2691" s="14">
        <f t="shared" ref="S2691:S2754" si="213">(((I2691/60)/60)/24)+DATE(1970,1,1)</f>
        <v>42581.961689814809</v>
      </c>
      <c r="T2691">
        <f t="shared" ref="T2691:T2754" si="214">YEAR(R2691)</f>
        <v>2016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8292</v>
      </c>
      <c r="O2692" t="s">
        <v>8293</v>
      </c>
      <c r="P2692">
        <f t="shared" si="210"/>
        <v>11</v>
      </c>
      <c r="Q2692">
        <f t="shared" si="211"/>
        <v>72.760000000000005</v>
      </c>
      <c r="R2692" s="14">
        <f t="shared" si="212"/>
        <v>42113.105046296296</v>
      </c>
      <c r="S2692" s="14">
        <f t="shared" si="213"/>
        <v>42158.105046296296</v>
      </c>
      <c r="T2692">
        <f t="shared" si="214"/>
        <v>2015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8292</v>
      </c>
      <c r="O2693" t="s">
        <v>8293</v>
      </c>
      <c r="P2693">
        <f t="shared" si="210"/>
        <v>0</v>
      </c>
      <c r="Q2693">
        <f t="shared" si="211"/>
        <v>17.5</v>
      </c>
      <c r="R2693" s="14">
        <f t="shared" si="212"/>
        <v>42089.724039351851</v>
      </c>
      <c r="S2693" s="14">
        <f t="shared" si="213"/>
        <v>42134.724039351851</v>
      </c>
      <c r="T2693">
        <f t="shared" si="214"/>
        <v>2015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8292</v>
      </c>
      <c r="O2694" t="s">
        <v>8293</v>
      </c>
      <c r="P2694">
        <f t="shared" si="210"/>
        <v>1</v>
      </c>
      <c r="Q2694">
        <f t="shared" si="211"/>
        <v>25</v>
      </c>
      <c r="R2694" s="14">
        <f t="shared" si="212"/>
        <v>42058.334027777775</v>
      </c>
      <c r="S2694" s="14">
        <f t="shared" si="213"/>
        <v>42088.292361111111</v>
      </c>
      <c r="T2694">
        <f t="shared" si="214"/>
        <v>2015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8292</v>
      </c>
      <c r="O2695" t="s">
        <v>8293</v>
      </c>
      <c r="P2695">
        <f t="shared" si="210"/>
        <v>1</v>
      </c>
      <c r="Q2695">
        <f t="shared" si="211"/>
        <v>13.33</v>
      </c>
      <c r="R2695" s="14">
        <f t="shared" si="212"/>
        <v>41834.138495370367</v>
      </c>
      <c r="S2695" s="14">
        <f t="shared" si="213"/>
        <v>41864.138495370367</v>
      </c>
      <c r="T2695">
        <f t="shared" si="214"/>
        <v>2014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8292</v>
      </c>
      <c r="O2696" t="s">
        <v>8293</v>
      </c>
      <c r="P2696">
        <f t="shared" si="210"/>
        <v>0</v>
      </c>
      <c r="Q2696">
        <f t="shared" si="211"/>
        <v>1</v>
      </c>
      <c r="R2696" s="14">
        <f t="shared" si="212"/>
        <v>41878.140497685185</v>
      </c>
      <c r="S2696" s="14">
        <f t="shared" si="213"/>
        <v>41908.140497685185</v>
      </c>
      <c r="T2696">
        <f t="shared" si="214"/>
        <v>2014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8292</v>
      </c>
      <c r="O2697" t="s">
        <v>8293</v>
      </c>
      <c r="P2697">
        <f t="shared" si="210"/>
        <v>0</v>
      </c>
      <c r="Q2697">
        <f t="shared" si="211"/>
        <v>23.67</v>
      </c>
      <c r="R2697" s="14">
        <f t="shared" si="212"/>
        <v>42048.181921296295</v>
      </c>
      <c r="S2697" s="14">
        <f t="shared" si="213"/>
        <v>42108.14025462963</v>
      </c>
      <c r="T2697">
        <f t="shared" si="214"/>
        <v>2015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8292</v>
      </c>
      <c r="O2698" t="s">
        <v>8293</v>
      </c>
      <c r="P2698">
        <f t="shared" si="210"/>
        <v>6</v>
      </c>
      <c r="Q2698">
        <f t="shared" si="211"/>
        <v>89.21</v>
      </c>
      <c r="R2698" s="14">
        <f t="shared" si="212"/>
        <v>41964.844444444447</v>
      </c>
      <c r="S2698" s="14">
        <f t="shared" si="213"/>
        <v>41998.844444444447</v>
      </c>
      <c r="T2698">
        <f t="shared" si="214"/>
        <v>2014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8292</v>
      </c>
      <c r="O2699" t="s">
        <v>8293</v>
      </c>
      <c r="P2699">
        <f t="shared" si="210"/>
        <v>26</v>
      </c>
      <c r="Q2699">
        <f t="shared" si="211"/>
        <v>116.56</v>
      </c>
      <c r="R2699" s="14">
        <f t="shared" si="212"/>
        <v>42187.940081018518</v>
      </c>
      <c r="S2699" s="14">
        <f t="shared" si="213"/>
        <v>42218.916666666672</v>
      </c>
      <c r="T2699">
        <f t="shared" si="214"/>
        <v>2015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8292</v>
      </c>
      <c r="O2700" t="s">
        <v>8293</v>
      </c>
      <c r="P2700">
        <f t="shared" si="210"/>
        <v>0</v>
      </c>
      <c r="Q2700">
        <f t="shared" si="211"/>
        <v>13.01</v>
      </c>
      <c r="R2700" s="14">
        <f t="shared" si="212"/>
        <v>41787.898240740738</v>
      </c>
      <c r="S2700" s="14">
        <f t="shared" si="213"/>
        <v>41817.898240740738</v>
      </c>
      <c r="T2700">
        <f t="shared" si="214"/>
        <v>2014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8292</v>
      </c>
      <c r="O2701" t="s">
        <v>8293</v>
      </c>
      <c r="P2701">
        <f t="shared" si="210"/>
        <v>0</v>
      </c>
      <c r="Q2701">
        <f t="shared" si="211"/>
        <v>0</v>
      </c>
      <c r="R2701" s="14">
        <f t="shared" si="212"/>
        <v>41829.896562499998</v>
      </c>
      <c r="S2701" s="14">
        <f t="shared" si="213"/>
        <v>41859.896562499998</v>
      </c>
      <c r="T2701">
        <f t="shared" si="214"/>
        <v>2014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8292</v>
      </c>
      <c r="O2702" t="s">
        <v>8293</v>
      </c>
      <c r="P2702">
        <f t="shared" si="210"/>
        <v>1</v>
      </c>
      <c r="Q2702">
        <f t="shared" si="211"/>
        <v>17.5</v>
      </c>
      <c r="R2702" s="14">
        <f t="shared" si="212"/>
        <v>41870.87467592593</v>
      </c>
      <c r="S2702" s="14">
        <f t="shared" si="213"/>
        <v>41900.87467592593</v>
      </c>
      <c r="T2702">
        <f t="shared" si="214"/>
        <v>2014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8273</v>
      </c>
      <c r="O2703" t="s">
        <v>8313</v>
      </c>
      <c r="P2703">
        <f t="shared" si="210"/>
        <v>46</v>
      </c>
      <c r="Q2703">
        <f t="shared" si="211"/>
        <v>34.130000000000003</v>
      </c>
      <c r="R2703" s="14">
        <f t="shared" si="212"/>
        <v>42801.774699074071</v>
      </c>
      <c r="S2703" s="14">
        <f t="shared" si="213"/>
        <v>42832.733032407406</v>
      </c>
      <c r="T2703">
        <f t="shared" si="214"/>
        <v>2017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8273</v>
      </c>
      <c r="O2704" t="s">
        <v>8313</v>
      </c>
      <c r="P2704">
        <f t="shared" si="210"/>
        <v>34</v>
      </c>
      <c r="Q2704">
        <f t="shared" si="211"/>
        <v>132.35</v>
      </c>
      <c r="R2704" s="14">
        <f t="shared" si="212"/>
        <v>42800.801817129628</v>
      </c>
      <c r="S2704" s="14">
        <f t="shared" si="213"/>
        <v>42830.760150462964</v>
      </c>
      <c r="T2704">
        <f t="shared" si="214"/>
        <v>2017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8273</v>
      </c>
      <c r="O2705" t="s">
        <v>8313</v>
      </c>
      <c r="P2705">
        <f t="shared" si="210"/>
        <v>104</v>
      </c>
      <c r="Q2705">
        <f t="shared" si="211"/>
        <v>922.22</v>
      </c>
      <c r="R2705" s="14">
        <f t="shared" si="212"/>
        <v>42756.690162037034</v>
      </c>
      <c r="S2705" s="14">
        <f t="shared" si="213"/>
        <v>42816.648495370369</v>
      </c>
      <c r="T2705">
        <f t="shared" si="214"/>
        <v>2017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8273</v>
      </c>
      <c r="O2706" t="s">
        <v>8313</v>
      </c>
      <c r="P2706">
        <f t="shared" si="210"/>
        <v>6</v>
      </c>
      <c r="Q2706">
        <f t="shared" si="211"/>
        <v>163.57</v>
      </c>
      <c r="R2706" s="14">
        <f t="shared" si="212"/>
        <v>42787.862430555557</v>
      </c>
      <c r="S2706" s="14">
        <f t="shared" si="213"/>
        <v>42830.820763888885</v>
      </c>
      <c r="T2706">
        <f t="shared" si="214"/>
        <v>2017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8273</v>
      </c>
      <c r="O2707" t="s">
        <v>8313</v>
      </c>
      <c r="P2707">
        <f t="shared" si="210"/>
        <v>11</v>
      </c>
      <c r="Q2707">
        <f t="shared" si="211"/>
        <v>217.38</v>
      </c>
      <c r="R2707" s="14">
        <f t="shared" si="212"/>
        <v>42773.916180555556</v>
      </c>
      <c r="S2707" s="14">
        <f t="shared" si="213"/>
        <v>42818.874513888892</v>
      </c>
      <c r="T2707">
        <f t="shared" si="214"/>
        <v>2017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8273</v>
      </c>
      <c r="O2708" t="s">
        <v>8313</v>
      </c>
      <c r="P2708">
        <f t="shared" si="210"/>
        <v>112</v>
      </c>
      <c r="Q2708">
        <f t="shared" si="211"/>
        <v>149.44</v>
      </c>
      <c r="R2708" s="14">
        <f t="shared" si="212"/>
        <v>41899.294942129629</v>
      </c>
      <c r="S2708" s="14">
        <f t="shared" si="213"/>
        <v>41928.290972222225</v>
      </c>
      <c r="T2708">
        <f t="shared" si="214"/>
        <v>2014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8273</v>
      </c>
      <c r="O2709" t="s">
        <v>8313</v>
      </c>
      <c r="P2709">
        <f t="shared" si="210"/>
        <v>351</v>
      </c>
      <c r="Q2709">
        <f t="shared" si="211"/>
        <v>71.239999999999995</v>
      </c>
      <c r="R2709" s="14">
        <f t="shared" si="212"/>
        <v>41391.782905092594</v>
      </c>
      <c r="S2709" s="14">
        <f t="shared" si="213"/>
        <v>41421.290972222225</v>
      </c>
      <c r="T2709">
        <f t="shared" si="214"/>
        <v>2013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8273</v>
      </c>
      <c r="O2710" t="s">
        <v>8313</v>
      </c>
      <c r="P2710">
        <f t="shared" si="210"/>
        <v>233</v>
      </c>
      <c r="Q2710">
        <f t="shared" si="211"/>
        <v>44.46</v>
      </c>
      <c r="R2710" s="14">
        <f t="shared" si="212"/>
        <v>42512.698217592595</v>
      </c>
      <c r="S2710" s="14">
        <f t="shared" si="213"/>
        <v>42572.698217592595</v>
      </c>
      <c r="T2710">
        <f t="shared" si="214"/>
        <v>2016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8273</v>
      </c>
      <c r="O2711" t="s">
        <v>8313</v>
      </c>
      <c r="P2711">
        <f t="shared" si="210"/>
        <v>102</v>
      </c>
      <c r="Q2711">
        <f t="shared" si="211"/>
        <v>164.94</v>
      </c>
      <c r="R2711" s="14">
        <f t="shared" si="212"/>
        <v>42612.149780092594</v>
      </c>
      <c r="S2711" s="14">
        <f t="shared" si="213"/>
        <v>42647.165972222225</v>
      </c>
      <c r="T2711">
        <f t="shared" si="214"/>
        <v>2016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8273</v>
      </c>
      <c r="O2712" t="s">
        <v>8313</v>
      </c>
      <c r="P2712">
        <f t="shared" si="210"/>
        <v>154</v>
      </c>
      <c r="Q2712">
        <f t="shared" si="211"/>
        <v>84.87</v>
      </c>
      <c r="R2712" s="14">
        <f t="shared" si="212"/>
        <v>41828.229490740741</v>
      </c>
      <c r="S2712" s="14">
        <f t="shared" si="213"/>
        <v>41860.083333333336</v>
      </c>
      <c r="T2712">
        <f t="shared" si="214"/>
        <v>2014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8273</v>
      </c>
      <c r="O2713" t="s">
        <v>8313</v>
      </c>
      <c r="P2713">
        <f t="shared" si="210"/>
        <v>101</v>
      </c>
      <c r="Q2713">
        <f t="shared" si="211"/>
        <v>53.95</v>
      </c>
      <c r="R2713" s="14">
        <f t="shared" si="212"/>
        <v>41780.745254629634</v>
      </c>
      <c r="S2713" s="14">
        <f t="shared" si="213"/>
        <v>41810.917361111111</v>
      </c>
      <c r="T2713">
        <f t="shared" si="214"/>
        <v>2014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8273</v>
      </c>
      <c r="O2714" t="s">
        <v>8313</v>
      </c>
      <c r="P2714">
        <f t="shared" si="210"/>
        <v>131</v>
      </c>
      <c r="Q2714">
        <f t="shared" si="211"/>
        <v>50.53</v>
      </c>
      <c r="R2714" s="14">
        <f t="shared" si="212"/>
        <v>41432.062037037038</v>
      </c>
      <c r="S2714" s="14">
        <f t="shared" si="213"/>
        <v>41468.75</v>
      </c>
      <c r="T2714">
        <f t="shared" si="214"/>
        <v>2013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8273</v>
      </c>
      <c r="O2715" t="s">
        <v>8313</v>
      </c>
      <c r="P2715">
        <f t="shared" si="210"/>
        <v>102</v>
      </c>
      <c r="Q2715">
        <f t="shared" si="211"/>
        <v>108</v>
      </c>
      <c r="R2715" s="14">
        <f t="shared" si="212"/>
        <v>42322.653749999998</v>
      </c>
      <c r="S2715" s="14">
        <f t="shared" si="213"/>
        <v>42362.653749999998</v>
      </c>
      <c r="T2715">
        <f t="shared" si="214"/>
        <v>2015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8273</v>
      </c>
      <c r="O2716" t="s">
        <v>8313</v>
      </c>
      <c r="P2716">
        <f t="shared" si="210"/>
        <v>116</v>
      </c>
      <c r="Q2716">
        <f t="shared" si="211"/>
        <v>95.37</v>
      </c>
      <c r="R2716" s="14">
        <f t="shared" si="212"/>
        <v>42629.655046296291</v>
      </c>
      <c r="S2716" s="14">
        <f t="shared" si="213"/>
        <v>42657.958333333328</v>
      </c>
      <c r="T2716">
        <f t="shared" si="214"/>
        <v>2016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8273</v>
      </c>
      <c r="O2717" t="s">
        <v>8313</v>
      </c>
      <c r="P2717">
        <f t="shared" si="210"/>
        <v>265</v>
      </c>
      <c r="Q2717">
        <f t="shared" si="211"/>
        <v>57.63</v>
      </c>
      <c r="R2717" s="14">
        <f t="shared" si="212"/>
        <v>42387.398472222223</v>
      </c>
      <c r="S2717" s="14">
        <f t="shared" si="213"/>
        <v>42421.398472222223</v>
      </c>
      <c r="T2717">
        <f t="shared" si="214"/>
        <v>2016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8273</v>
      </c>
      <c r="O2718" t="s">
        <v>8313</v>
      </c>
      <c r="P2718">
        <f t="shared" si="210"/>
        <v>120</v>
      </c>
      <c r="Q2718">
        <f t="shared" si="211"/>
        <v>64.16</v>
      </c>
      <c r="R2718" s="14">
        <f t="shared" si="212"/>
        <v>42255.333252314813</v>
      </c>
      <c r="S2718" s="14">
        <f t="shared" si="213"/>
        <v>42285.333252314813</v>
      </c>
      <c r="T2718">
        <f t="shared" si="214"/>
        <v>2015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8273</v>
      </c>
      <c r="O2719" t="s">
        <v>8313</v>
      </c>
      <c r="P2719">
        <f t="shared" si="210"/>
        <v>120</v>
      </c>
      <c r="Q2719">
        <f t="shared" si="211"/>
        <v>92.39</v>
      </c>
      <c r="R2719" s="14">
        <f t="shared" si="212"/>
        <v>41934.914918981485</v>
      </c>
      <c r="S2719" s="14">
        <f t="shared" si="213"/>
        <v>41979.956585648149</v>
      </c>
      <c r="T2719">
        <f t="shared" si="214"/>
        <v>2014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8273</v>
      </c>
      <c r="O2720" t="s">
        <v>8313</v>
      </c>
      <c r="P2720">
        <f t="shared" si="210"/>
        <v>104</v>
      </c>
      <c r="Q2720">
        <f t="shared" si="211"/>
        <v>125.98</v>
      </c>
      <c r="R2720" s="14">
        <f t="shared" si="212"/>
        <v>42465.596585648149</v>
      </c>
      <c r="S2720" s="14">
        <f t="shared" si="213"/>
        <v>42493.958333333328</v>
      </c>
      <c r="T2720">
        <f t="shared" si="214"/>
        <v>2016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8273</v>
      </c>
      <c r="O2721" t="s">
        <v>8313</v>
      </c>
      <c r="P2721">
        <f t="shared" si="210"/>
        <v>109</v>
      </c>
      <c r="Q2721">
        <f t="shared" si="211"/>
        <v>94.64</v>
      </c>
      <c r="R2721" s="14">
        <f t="shared" si="212"/>
        <v>42418.031180555554</v>
      </c>
      <c r="S2721" s="14">
        <f t="shared" si="213"/>
        <v>42477.989513888882</v>
      </c>
      <c r="T2721">
        <f t="shared" si="214"/>
        <v>2016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8273</v>
      </c>
      <c r="O2722" t="s">
        <v>8313</v>
      </c>
      <c r="P2722">
        <f t="shared" si="210"/>
        <v>118</v>
      </c>
      <c r="Q2722">
        <f t="shared" si="211"/>
        <v>170.7</v>
      </c>
      <c r="R2722" s="14">
        <f t="shared" si="212"/>
        <v>42655.465891203698</v>
      </c>
      <c r="S2722" s="14">
        <f t="shared" si="213"/>
        <v>42685.507557870369</v>
      </c>
      <c r="T2722">
        <f t="shared" si="214"/>
        <v>2016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8275</v>
      </c>
      <c r="O2723" t="s">
        <v>8305</v>
      </c>
      <c r="P2723">
        <f t="shared" si="210"/>
        <v>1462</v>
      </c>
      <c r="Q2723">
        <f t="shared" si="211"/>
        <v>40.76</v>
      </c>
      <c r="R2723" s="14">
        <f t="shared" si="212"/>
        <v>41493.543958333335</v>
      </c>
      <c r="S2723" s="14">
        <f t="shared" si="213"/>
        <v>41523.791666666664</v>
      </c>
      <c r="T2723">
        <f t="shared" si="214"/>
        <v>2013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8275</v>
      </c>
      <c r="O2724" t="s">
        <v>8305</v>
      </c>
      <c r="P2724">
        <f t="shared" si="210"/>
        <v>253</v>
      </c>
      <c r="Q2724">
        <f t="shared" si="211"/>
        <v>68.25</v>
      </c>
      <c r="R2724" s="14">
        <f t="shared" si="212"/>
        <v>42704.857094907406</v>
      </c>
      <c r="S2724" s="14">
        <f t="shared" si="213"/>
        <v>42764.857094907406</v>
      </c>
      <c r="T2724">
        <f t="shared" si="214"/>
        <v>2016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8275</v>
      </c>
      <c r="O2725" t="s">
        <v>8305</v>
      </c>
      <c r="P2725">
        <f t="shared" si="210"/>
        <v>140</v>
      </c>
      <c r="Q2725">
        <f t="shared" si="211"/>
        <v>95.49</v>
      </c>
      <c r="R2725" s="14">
        <f t="shared" si="212"/>
        <v>41944.83898148148</v>
      </c>
      <c r="S2725" s="14">
        <f t="shared" si="213"/>
        <v>42004.880648148144</v>
      </c>
      <c r="T2725">
        <f t="shared" si="214"/>
        <v>2014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8275</v>
      </c>
      <c r="O2726" t="s">
        <v>8305</v>
      </c>
      <c r="P2726">
        <f t="shared" si="210"/>
        <v>297</v>
      </c>
      <c r="Q2726">
        <f t="shared" si="211"/>
        <v>7.19</v>
      </c>
      <c r="R2726" s="14">
        <f t="shared" si="212"/>
        <v>42199.32707175926</v>
      </c>
      <c r="S2726" s="14">
        <f t="shared" si="213"/>
        <v>42231.32707175926</v>
      </c>
      <c r="T2726">
        <f t="shared" si="214"/>
        <v>2015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8275</v>
      </c>
      <c r="O2727" t="s">
        <v>8305</v>
      </c>
      <c r="P2727">
        <f t="shared" si="210"/>
        <v>145</v>
      </c>
      <c r="Q2727">
        <f t="shared" si="211"/>
        <v>511.65</v>
      </c>
      <c r="R2727" s="14">
        <f t="shared" si="212"/>
        <v>42745.744618055556</v>
      </c>
      <c r="S2727" s="14">
        <f t="shared" si="213"/>
        <v>42795.744618055556</v>
      </c>
      <c r="T2727">
        <f t="shared" si="214"/>
        <v>2017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8275</v>
      </c>
      <c r="O2728" t="s">
        <v>8305</v>
      </c>
      <c r="P2728">
        <f t="shared" si="210"/>
        <v>106</v>
      </c>
      <c r="Q2728">
        <f t="shared" si="211"/>
        <v>261.75</v>
      </c>
      <c r="R2728" s="14">
        <f t="shared" si="212"/>
        <v>42452.579988425925</v>
      </c>
      <c r="S2728" s="14">
        <f t="shared" si="213"/>
        <v>42482.579988425925</v>
      </c>
      <c r="T2728">
        <f t="shared" si="214"/>
        <v>2016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8275</v>
      </c>
      <c r="O2729" t="s">
        <v>8305</v>
      </c>
      <c r="P2729">
        <f t="shared" si="210"/>
        <v>493</v>
      </c>
      <c r="Q2729">
        <f t="shared" si="211"/>
        <v>69.760000000000005</v>
      </c>
      <c r="R2729" s="14">
        <f t="shared" si="212"/>
        <v>42198.676655092597</v>
      </c>
      <c r="S2729" s="14">
        <f t="shared" si="213"/>
        <v>42223.676655092597</v>
      </c>
      <c r="T2729">
        <f t="shared" si="214"/>
        <v>2015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8275</v>
      </c>
      <c r="O2730" t="s">
        <v>8305</v>
      </c>
      <c r="P2730">
        <f t="shared" si="210"/>
        <v>202</v>
      </c>
      <c r="Q2730">
        <f t="shared" si="211"/>
        <v>77.23</v>
      </c>
      <c r="R2730" s="14">
        <f t="shared" si="212"/>
        <v>42333.59993055556</v>
      </c>
      <c r="S2730" s="14">
        <f t="shared" si="213"/>
        <v>42368.59993055556</v>
      </c>
      <c r="T2730">
        <f t="shared" si="214"/>
        <v>2015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8275</v>
      </c>
      <c r="O2731" t="s">
        <v>8305</v>
      </c>
      <c r="P2731">
        <f t="shared" si="210"/>
        <v>104</v>
      </c>
      <c r="Q2731">
        <f t="shared" si="211"/>
        <v>340.57</v>
      </c>
      <c r="R2731" s="14">
        <f t="shared" si="212"/>
        <v>42095.240706018521</v>
      </c>
      <c r="S2731" s="14">
        <f t="shared" si="213"/>
        <v>42125.240706018521</v>
      </c>
      <c r="T2731">
        <f t="shared" si="214"/>
        <v>2015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8275</v>
      </c>
      <c r="O2732" t="s">
        <v>8305</v>
      </c>
      <c r="P2732">
        <f t="shared" si="210"/>
        <v>170</v>
      </c>
      <c r="Q2732">
        <f t="shared" si="211"/>
        <v>67.42</v>
      </c>
      <c r="R2732" s="14">
        <f t="shared" si="212"/>
        <v>41351.541377314818</v>
      </c>
      <c r="S2732" s="14">
        <f t="shared" si="213"/>
        <v>41386.541377314818</v>
      </c>
      <c r="T2732">
        <f t="shared" si="214"/>
        <v>2013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8275</v>
      </c>
      <c r="O2733" t="s">
        <v>8305</v>
      </c>
      <c r="P2733">
        <f t="shared" si="210"/>
        <v>104</v>
      </c>
      <c r="Q2733">
        <f t="shared" si="211"/>
        <v>845.7</v>
      </c>
      <c r="R2733" s="14">
        <f t="shared" si="212"/>
        <v>41872.525717592594</v>
      </c>
      <c r="S2733" s="14">
        <f t="shared" si="213"/>
        <v>41930.166666666664</v>
      </c>
      <c r="T2733">
        <f t="shared" si="214"/>
        <v>2014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8275</v>
      </c>
      <c r="O2734" t="s">
        <v>8305</v>
      </c>
      <c r="P2734">
        <f t="shared" si="210"/>
        <v>118</v>
      </c>
      <c r="Q2734">
        <f t="shared" si="211"/>
        <v>97.19</v>
      </c>
      <c r="R2734" s="14">
        <f t="shared" si="212"/>
        <v>41389.808194444442</v>
      </c>
      <c r="S2734" s="14">
        <f t="shared" si="213"/>
        <v>41422</v>
      </c>
      <c r="T2734">
        <f t="shared" si="214"/>
        <v>2013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8275</v>
      </c>
      <c r="O2735" t="s">
        <v>8305</v>
      </c>
      <c r="P2735">
        <f t="shared" si="210"/>
        <v>108</v>
      </c>
      <c r="Q2735">
        <f t="shared" si="211"/>
        <v>451.84</v>
      </c>
      <c r="R2735" s="14">
        <f t="shared" si="212"/>
        <v>42044.272847222222</v>
      </c>
      <c r="S2735" s="14">
        <f t="shared" si="213"/>
        <v>42104.231180555551</v>
      </c>
      <c r="T2735">
        <f t="shared" si="214"/>
        <v>2015</v>
      </c>
    </row>
    <row r="2736" spans="1:20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8275</v>
      </c>
      <c r="O2736" t="s">
        <v>8305</v>
      </c>
      <c r="P2736">
        <f t="shared" si="210"/>
        <v>2260300</v>
      </c>
      <c r="Q2736">
        <f t="shared" si="211"/>
        <v>138.66999999999999</v>
      </c>
      <c r="R2736" s="14">
        <f t="shared" si="212"/>
        <v>42626.668888888889</v>
      </c>
      <c r="S2736" s="14">
        <f t="shared" si="213"/>
        <v>42656.915972222225</v>
      </c>
      <c r="T2736">
        <f t="shared" si="214"/>
        <v>2016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8275</v>
      </c>
      <c r="O2737" t="s">
        <v>8305</v>
      </c>
      <c r="P2737">
        <f t="shared" si="210"/>
        <v>978</v>
      </c>
      <c r="Q2737">
        <f t="shared" si="211"/>
        <v>21.64</v>
      </c>
      <c r="R2737" s="14">
        <f t="shared" si="212"/>
        <v>41316.120949074073</v>
      </c>
      <c r="S2737" s="14">
        <f t="shared" si="213"/>
        <v>41346.833333333336</v>
      </c>
      <c r="T2737">
        <f t="shared" si="214"/>
        <v>2013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8275</v>
      </c>
      <c r="O2738" t="s">
        <v>8305</v>
      </c>
      <c r="P2738">
        <f t="shared" si="210"/>
        <v>123</v>
      </c>
      <c r="Q2738">
        <f t="shared" si="211"/>
        <v>169.52</v>
      </c>
      <c r="R2738" s="14">
        <f t="shared" si="212"/>
        <v>41722.666354166664</v>
      </c>
      <c r="S2738" s="14">
        <f t="shared" si="213"/>
        <v>41752.666354166664</v>
      </c>
      <c r="T2738">
        <f t="shared" si="214"/>
        <v>2014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8275</v>
      </c>
      <c r="O2739" t="s">
        <v>8305</v>
      </c>
      <c r="P2739">
        <f t="shared" si="210"/>
        <v>246</v>
      </c>
      <c r="Q2739">
        <f t="shared" si="211"/>
        <v>161.88</v>
      </c>
      <c r="R2739" s="14">
        <f t="shared" si="212"/>
        <v>41611.917673611111</v>
      </c>
      <c r="S2739" s="14">
        <f t="shared" si="213"/>
        <v>41654.791666666664</v>
      </c>
      <c r="T2739">
        <f t="shared" si="214"/>
        <v>2013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8275</v>
      </c>
      <c r="O2740" t="s">
        <v>8305</v>
      </c>
      <c r="P2740">
        <f t="shared" si="210"/>
        <v>148</v>
      </c>
      <c r="Q2740">
        <f t="shared" si="211"/>
        <v>493.13</v>
      </c>
      <c r="R2740" s="14">
        <f t="shared" si="212"/>
        <v>42620.143564814818</v>
      </c>
      <c r="S2740" s="14">
        <f t="shared" si="213"/>
        <v>42680.143564814818</v>
      </c>
      <c r="T2740">
        <f t="shared" si="214"/>
        <v>2016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8275</v>
      </c>
      <c r="O2741" t="s">
        <v>8305</v>
      </c>
      <c r="P2741">
        <f t="shared" si="210"/>
        <v>384</v>
      </c>
      <c r="Q2741">
        <f t="shared" si="211"/>
        <v>22.12</v>
      </c>
      <c r="R2741" s="14">
        <f t="shared" si="212"/>
        <v>41719.887928240743</v>
      </c>
      <c r="S2741" s="14">
        <f t="shared" si="213"/>
        <v>41764.887928240743</v>
      </c>
      <c r="T2741">
        <f t="shared" si="214"/>
        <v>2014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8275</v>
      </c>
      <c r="O2742" t="s">
        <v>8305</v>
      </c>
      <c r="P2742">
        <f t="shared" si="210"/>
        <v>103</v>
      </c>
      <c r="Q2742">
        <f t="shared" si="211"/>
        <v>18.239999999999998</v>
      </c>
      <c r="R2742" s="14">
        <f t="shared" si="212"/>
        <v>42045.031851851847</v>
      </c>
      <c r="S2742" s="14">
        <f t="shared" si="213"/>
        <v>42074.99018518519</v>
      </c>
      <c r="T2742">
        <f t="shared" si="214"/>
        <v>2015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8278</v>
      </c>
      <c r="O2743" t="s">
        <v>8314</v>
      </c>
      <c r="P2743">
        <f t="shared" si="210"/>
        <v>0</v>
      </c>
      <c r="Q2743">
        <f t="shared" si="211"/>
        <v>8.75</v>
      </c>
      <c r="R2743" s="14">
        <f t="shared" si="212"/>
        <v>41911.657430555555</v>
      </c>
      <c r="S2743" s="14">
        <f t="shared" si="213"/>
        <v>41932.088194444441</v>
      </c>
      <c r="T2743">
        <f t="shared" si="214"/>
        <v>2014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8278</v>
      </c>
      <c r="O2744" t="s">
        <v>8314</v>
      </c>
      <c r="P2744">
        <f t="shared" si="210"/>
        <v>29</v>
      </c>
      <c r="Q2744">
        <f t="shared" si="211"/>
        <v>40.61</v>
      </c>
      <c r="R2744" s="14">
        <f t="shared" si="212"/>
        <v>41030.719756944447</v>
      </c>
      <c r="S2744" s="14">
        <f t="shared" si="213"/>
        <v>41044.719756944447</v>
      </c>
      <c r="T2744">
        <f t="shared" si="214"/>
        <v>2012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8278</v>
      </c>
      <c r="O2745" t="s">
        <v>8314</v>
      </c>
      <c r="P2745">
        <f t="shared" si="210"/>
        <v>0</v>
      </c>
      <c r="Q2745">
        <f t="shared" si="211"/>
        <v>0</v>
      </c>
      <c r="R2745" s="14">
        <f t="shared" si="212"/>
        <v>42632.328784722224</v>
      </c>
      <c r="S2745" s="14">
        <f t="shared" si="213"/>
        <v>42662.328784722224</v>
      </c>
      <c r="T2745">
        <f t="shared" si="214"/>
        <v>2016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8278</v>
      </c>
      <c r="O2746" t="s">
        <v>8314</v>
      </c>
      <c r="P2746">
        <f t="shared" si="210"/>
        <v>5</v>
      </c>
      <c r="Q2746">
        <f t="shared" si="211"/>
        <v>37.950000000000003</v>
      </c>
      <c r="R2746" s="14">
        <f t="shared" si="212"/>
        <v>40938.062476851854</v>
      </c>
      <c r="S2746" s="14">
        <f t="shared" si="213"/>
        <v>40968.062476851854</v>
      </c>
      <c r="T2746">
        <f t="shared" si="214"/>
        <v>2012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8278</v>
      </c>
      <c r="O2747" t="s">
        <v>8314</v>
      </c>
      <c r="P2747">
        <f t="shared" si="210"/>
        <v>22</v>
      </c>
      <c r="Q2747">
        <f t="shared" si="211"/>
        <v>35.729999999999997</v>
      </c>
      <c r="R2747" s="14">
        <f t="shared" si="212"/>
        <v>41044.988055555557</v>
      </c>
      <c r="S2747" s="14">
        <f t="shared" si="213"/>
        <v>41104.988055555557</v>
      </c>
      <c r="T2747">
        <f t="shared" si="214"/>
        <v>2012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8278</v>
      </c>
      <c r="O2748" t="s">
        <v>8314</v>
      </c>
      <c r="P2748">
        <f t="shared" si="210"/>
        <v>27</v>
      </c>
      <c r="Q2748">
        <f t="shared" si="211"/>
        <v>42.16</v>
      </c>
      <c r="R2748" s="14">
        <f t="shared" si="212"/>
        <v>41850.781377314815</v>
      </c>
      <c r="S2748" s="14">
        <f t="shared" si="213"/>
        <v>41880.781377314815</v>
      </c>
      <c r="T2748">
        <f t="shared" si="214"/>
        <v>2014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8278</v>
      </c>
      <c r="O2749" t="s">
        <v>8314</v>
      </c>
      <c r="P2749">
        <f t="shared" si="210"/>
        <v>28</v>
      </c>
      <c r="Q2749">
        <f t="shared" si="211"/>
        <v>35</v>
      </c>
      <c r="R2749" s="14">
        <f t="shared" si="212"/>
        <v>41044.64811342593</v>
      </c>
      <c r="S2749" s="14">
        <f t="shared" si="213"/>
        <v>41076.131944444445</v>
      </c>
      <c r="T2749">
        <f t="shared" si="214"/>
        <v>2012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8278</v>
      </c>
      <c r="O2750" t="s">
        <v>8314</v>
      </c>
      <c r="P2750">
        <f t="shared" si="210"/>
        <v>1</v>
      </c>
      <c r="Q2750">
        <f t="shared" si="211"/>
        <v>13.25</v>
      </c>
      <c r="R2750" s="14">
        <f t="shared" si="212"/>
        <v>42585.7106712963</v>
      </c>
      <c r="S2750" s="14">
        <f t="shared" si="213"/>
        <v>42615.7106712963</v>
      </c>
      <c r="T2750">
        <f t="shared" si="214"/>
        <v>2016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8278</v>
      </c>
      <c r="O2751" t="s">
        <v>8314</v>
      </c>
      <c r="P2751">
        <f t="shared" si="210"/>
        <v>1</v>
      </c>
      <c r="Q2751">
        <f t="shared" si="211"/>
        <v>55</v>
      </c>
      <c r="R2751" s="14">
        <f t="shared" si="212"/>
        <v>42068.799039351856</v>
      </c>
      <c r="S2751" s="14">
        <f t="shared" si="213"/>
        <v>42098.757372685184</v>
      </c>
      <c r="T2751">
        <f t="shared" si="214"/>
        <v>2015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8278</v>
      </c>
      <c r="O2752" t="s">
        <v>8314</v>
      </c>
      <c r="P2752">
        <f t="shared" si="210"/>
        <v>0</v>
      </c>
      <c r="Q2752">
        <f t="shared" si="211"/>
        <v>0</v>
      </c>
      <c r="R2752" s="14">
        <f t="shared" si="212"/>
        <v>41078.899826388886</v>
      </c>
      <c r="S2752" s="14">
        <f t="shared" si="213"/>
        <v>41090.833333333336</v>
      </c>
      <c r="T2752">
        <f t="shared" si="214"/>
        <v>2012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8278</v>
      </c>
      <c r="O2753" t="s">
        <v>8314</v>
      </c>
      <c r="P2753">
        <f t="shared" si="210"/>
        <v>0</v>
      </c>
      <c r="Q2753">
        <f t="shared" si="211"/>
        <v>0</v>
      </c>
      <c r="R2753" s="14">
        <f t="shared" si="212"/>
        <v>41747.887060185189</v>
      </c>
      <c r="S2753" s="14">
        <f t="shared" si="213"/>
        <v>41807.887060185189</v>
      </c>
      <c r="T2753">
        <f t="shared" si="214"/>
        <v>2014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8278</v>
      </c>
      <c r="O2754" t="s">
        <v>8314</v>
      </c>
      <c r="P2754">
        <f t="shared" si="210"/>
        <v>11</v>
      </c>
      <c r="Q2754">
        <f t="shared" si="211"/>
        <v>39.29</v>
      </c>
      <c r="R2754" s="14">
        <f t="shared" si="212"/>
        <v>40855.765092592592</v>
      </c>
      <c r="S2754" s="14">
        <f t="shared" si="213"/>
        <v>40895.765092592592</v>
      </c>
      <c r="T2754">
        <f t="shared" si="214"/>
        <v>2011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8278</v>
      </c>
      <c r="O2755" t="s">
        <v>8314</v>
      </c>
      <c r="P2755">
        <f t="shared" ref="P2755:P2818" si="215">ROUND(E2755/D2755*100,0)</f>
        <v>19</v>
      </c>
      <c r="Q2755">
        <f t="shared" ref="Q2755:Q2818" si="216">IFERROR(ROUND(E2755/L2755,2),0)</f>
        <v>47.5</v>
      </c>
      <c r="R2755" s="14">
        <f t="shared" ref="R2755:R2818" si="217">(((J2755/60)/60)/24)+DATE(1970,1,1)</f>
        <v>41117.900729166664</v>
      </c>
      <c r="S2755" s="14">
        <f t="shared" ref="S2755:S2818" si="218">(((I2755/60)/60)/24)+DATE(1970,1,1)</f>
        <v>41147.900729166664</v>
      </c>
      <c r="T2755">
        <f t="shared" ref="T2755:T2818" si="219">YEAR(R2755)</f>
        <v>2012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8278</v>
      </c>
      <c r="O2756" t="s">
        <v>8314</v>
      </c>
      <c r="P2756">
        <f t="shared" si="215"/>
        <v>0</v>
      </c>
      <c r="Q2756">
        <f t="shared" si="216"/>
        <v>0</v>
      </c>
      <c r="R2756" s="14">
        <f t="shared" si="217"/>
        <v>41863.636006944449</v>
      </c>
      <c r="S2756" s="14">
        <f t="shared" si="218"/>
        <v>41893.636006944449</v>
      </c>
      <c r="T2756">
        <f t="shared" si="219"/>
        <v>2014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8278</v>
      </c>
      <c r="O2757" t="s">
        <v>8314</v>
      </c>
      <c r="P2757">
        <f t="shared" si="215"/>
        <v>52</v>
      </c>
      <c r="Q2757">
        <f t="shared" si="216"/>
        <v>17.329999999999998</v>
      </c>
      <c r="R2757" s="14">
        <f t="shared" si="217"/>
        <v>42072.790821759263</v>
      </c>
      <c r="S2757" s="14">
        <f t="shared" si="218"/>
        <v>42102.790821759263</v>
      </c>
      <c r="T2757">
        <f t="shared" si="219"/>
        <v>2015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8278</v>
      </c>
      <c r="O2758" t="s">
        <v>8314</v>
      </c>
      <c r="P2758">
        <f t="shared" si="215"/>
        <v>10</v>
      </c>
      <c r="Q2758">
        <f t="shared" si="216"/>
        <v>31.76</v>
      </c>
      <c r="R2758" s="14">
        <f t="shared" si="217"/>
        <v>41620.90047453704</v>
      </c>
      <c r="S2758" s="14">
        <f t="shared" si="218"/>
        <v>41650.90047453704</v>
      </c>
      <c r="T2758">
        <f t="shared" si="219"/>
        <v>2013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8278</v>
      </c>
      <c r="O2759" t="s">
        <v>8314</v>
      </c>
      <c r="P2759">
        <f t="shared" si="215"/>
        <v>1</v>
      </c>
      <c r="Q2759">
        <f t="shared" si="216"/>
        <v>5</v>
      </c>
      <c r="R2759" s="14">
        <f t="shared" si="217"/>
        <v>42573.65662037037</v>
      </c>
      <c r="S2759" s="14">
        <f t="shared" si="218"/>
        <v>42588.65662037037</v>
      </c>
      <c r="T2759">
        <f t="shared" si="219"/>
        <v>2016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8278</v>
      </c>
      <c r="O2760" t="s">
        <v>8314</v>
      </c>
      <c r="P2760">
        <f t="shared" si="215"/>
        <v>12</v>
      </c>
      <c r="Q2760">
        <f t="shared" si="216"/>
        <v>39</v>
      </c>
      <c r="R2760" s="14">
        <f t="shared" si="217"/>
        <v>42639.441932870366</v>
      </c>
      <c r="S2760" s="14">
        <f t="shared" si="218"/>
        <v>42653.441932870366</v>
      </c>
      <c r="T2760">
        <f t="shared" si="219"/>
        <v>2016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8278</v>
      </c>
      <c r="O2761" t="s">
        <v>8314</v>
      </c>
      <c r="P2761">
        <f t="shared" si="215"/>
        <v>11</v>
      </c>
      <c r="Q2761">
        <f t="shared" si="216"/>
        <v>52.5</v>
      </c>
      <c r="R2761" s="14">
        <f t="shared" si="217"/>
        <v>42524.36650462963</v>
      </c>
      <c r="S2761" s="14">
        <f t="shared" si="218"/>
        <v>42567.36650462963</v>
      </c>
      <c r="T2761">
        <f t="shared" si="219"/>
        <v>2016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8278</v>
      </c>
      <c r="O2762" t="s">
        <v>8314</v>
      </c>
      <c r="P2762">
        <f t="shared" si="215"/>
        <v>0</v>
      </c>
      <c r="Q2762">
        <f t="shared" si="216"/>
        <v>0</v>
      </c>
      <c r="R2762" s="14">
        <f t="shared" si="217"/>
        <v>41415.461319444446</v>
      </c>
      <c r="S2762" s="14">
        <f t="shared" si="218"/>
        <v>41445.461319444446</v>
      </c>
      <c r="T2762">
        <f t="shared" si="219"/>
        <v>2013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8278</v>
      </c>
      <c r="O2763" t="s">
        <v>8314</v>
      </c>
      <c r="P2763">
        <f t="shared" si="215"/>
        <v>1</v>
      </c>
      <c r="Q2763">
        <f t="shared" si="216"/>
        <v>9</v>
      </c>
      <c r="R2763" s="14">
        <f t="shared" si="217"/>
        <v>41247.063576388886</v>
      </c>
      <c r="S2763" s="14">
        <f t="shared" si="218"/>
        <v>41277.063576388886</v>
      </c>
      <c r="T2763">
        <f t="shared" si="219"/>
        <v>2012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8278</v>
      </c>
      <c r="O2764" t="s">
        <v>8314</v>
      </c>
      <c r="P2764">
        <f t="shared" si="215"/>
        <v>1</v>
      </c>
      <c r="Q2764">
        <f t="shared" si="216"/>
        <v>25</v>
      </c>
      <c r="R2764" s="14">
        <f t="shared" si="217"/>
        <v>40927.036979166667</v>
      </c>
      <c r="S2764" s="14">
        <f t="shared" si="218"/>
        <v>40986.995312500003</v>
      </c>
      <c r="T2764">
        <f t="shared" si="219"/>
        <v>2012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8278</v>
      </c>
      <c r="O2765" t="s">
        <v>8314</v>
      </c>
      <c r="P2765">
        <f t="shared" si="215"/>
        <v>0</v>
      </c>
      <c r="Q2765">
        <f t="shared" si="216"/>
        <v>30</v>
      </c>
      <c r="R2765" s="14">
        <f t="shared" si="217"/>
        <v>41373.579675925925</v>
      </c>
      <c r="S2765" s="14">
        <f t="shared" si="218"/>
        <v>41418.579675925925</v>
      </c>
      <c r="T2765">
        <f t="shared" si="219"/>
        <v>2013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8278</v>
      </c>
      <c r="O2766" t="s">
        <v>8314</v>
      </c>
      <c r="P2766">
        <f t="shared" si="215"/>
        <v>1</v>
      </c>
      <c r="Q2766">
        <f t="shared" si="216"/>
        <v>11.25</v>
      </c>
      <c r="R2766" s="14">
        <f t="shared" si="217"/>
        <v>41030.292025462964</v>
      </c>
      <c r="S2766" s="14">
        <f t="shared" si="218"/>
        <v>41059.791666666664</v>
      </c>
      <c r="T2766">
        <f t="shared" si="219"/>
        <v>2012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8278</v>
      </c>
      <c r="O2767" t="s">
        <v>8314</v>
      </c>
      <c r="P2767">
        <f t="shared" si="215"/>
        <v>0</v>
      </c>
      <c r="Q2767">
        <f t="shared" si="216"/>
        <v>0</v>
      </c>
      <c r="R2767" s="14">
        <f t="shared" si="217"/>
        <v>41194.579027777778</v>
      </c>
      <c r="S2767" s="14">
        <f t="shared" si="218"/>
        <v>41210.579027777778</v>
      </c>
      <c r="T2767">
        <f t="shared" si="219"/>
        <v>2012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8278</v>
      </c>
      <c r="O2768" t="s">
        <v>8314</v>
      </c>
      <c r="P2768">
        <f t="shared" si="215"/>
        <v>2</v>
      </c>
      <c r="Q2768">
        <f t="shared" si="216"/>
        <v>25</v>
      </c>
      <c r="R2768" s="14">
        <f t="shared" si="217"/>
        <v>40736.668032407404</v>
      </c>
      <c r="S2768" s="14">
        <f t="shared" si="218"/>
        <v>40766.668032407404</v>
      </c>
      <c r="T2768">
        <f t="shared" si="219"/>
        <v>2011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8278</v>
      </c>
      <c r="O2769" t="s">
        <v>8314</v>
      </c>
      <c r="P2769">
        <f t="shared" si="215"/>
        <v>1</v>
      </c>
      <c r="Q2769">
        <f t="shared" si="216"/>
        <v>11.33</v>
      </c>
      <c r="R2769" s="14">
        <f t="shared" si="217"/>
        <v>42172.958912037036</v>
      </c>
      <c r="S2769" s="14">
        <f t="shared" si="218"/>
        <v>42232.958912037036</v>
      </c>
      <c r="T2769">
        <f t="shared" si="219"/>
        <v>2015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8278</v>
      </c>
      <c r="O2770" t="s">
        <v>8314</v>
      </c>
      <c r="P2770">
        <f t="shared" si="215"/>
        <v>14</v>
      </c>
      <c r="Q2770">
        <f t="shared" si="216"/>
        <v>29.47</v>
      </c>
      <c r="R2770" s="14">
        <f t="shared" si="217"/>
        <v>40967.614849537036</v>
      </c>
      <c r="S2770" s="14">
        <f t="shared" si="218"/>
        <v>40997.573182870372</v>
      </c>
      <c r="T2770">
        <f t="shared" si="219"/>
        <v>2012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8278</v>
      </c>
      <c r="O2771" t="s">
        <v>8314</v>
      </c>
      <c r="P2771">
        <f t="shared" si="215"/>
        <v>0</v>
      </c>
      <c r="Q2771">
        <f t="shared" si="216"/>
        <v>1</v>
      </c>
      <c r="R2771" s="14">
        <f t="shared" si="217"/>
        <v>41745.826273148145</v>
      </c>
      <c r="S2771" s="14">
        <f t="shared" si="218"/>
        <v>41795.826273148145</v>
      </c>
      <c r="T2771">
        <f t="shared" si="219"/>
        <v>2014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8278</v>
      </c>
      <c r="O2772" t="s">
        <v>8314</v>
      </c>
      <c r="P2772">
        <f t="shared" si="215"/>
        <v>10</v>
      </c>
      <c r="Q2772">
        <f t="shared" si="216"/>
        <v>63.1</v>
      </c>
      <c r="R2772" s="14">
        <f t="shared" si="217"/>
        <v>41686.705208333333</v>
      </c>
      <c r="S2772" s="14">
        <f t="shared" si="218"/>
        <v>41716.663541666669</v>
      </c>
      <c r="T2772">
        <f t="shared" si="219"/>
        <v>2014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8278</v>
      </c>
      <c r="O2773" t="s">
        <v>8314</v>
      </c>
      <c r="P2773">
        <f t="shared" si="215"/>
        <v>0</v>
      </c>
      <c r="Q2773">
        <f t="shared" si="216"/>
        <v>0</v>
      </c>
      <c r="R2773" s="14">
        <f t="shared" si="217"/>
        <v>41257.531712962962</v>
      </c>
      <c r="S2773" s="14">
        <f t="shared" si="218"/>
        <v>41306.708333333336</v>
      </c>
      <c r="T2773">
        <f t="shared" si="219"/>
        <v>2012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8278</v>
      </c>
      <c r="O2774" t="s">
        <v>8314</v>
      </c>
      <c r="P2774">
        <f t="shared" si="215"/>
        <v>0</v>
      </c>
      <c r="Q2774">
        <f t="shared" si="216"/>
        <v>0</v>
      </c>
      <c r="R2774" s="14">
        <f t="shared" si="217"/>
        <v>41537.869143518517</v>
      </c>
      <c r="S2774" s="14">
        <f t="shared" si="218"/>
        <v>41552.869143518517</v>
      </c>
      <c r="T2774">
        <f t="shared" si="219"/>
        <v>2013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8278</v>
      </c>
      <c r="O2775" t="s">
        <v>8314</v>
      </c>
      <c r="P2775">
        <f t="shared" si="215"/>
        <v>0</v>
      </c>
      <c r="Q2775">
        <f t="shared" si="216"/>
        <v>1</v>
      </c>
      <c r="R2775" s="14">
        <f t="shared" si="217"/>
        <v>42474.86482638889</v>
      </c>
      <c r="S2775" s="14">
        <f t="shared" si="218"/>
        <v>42484.86482638889</v>
      </c>
      <c r="T2775">
        <f t="shared" si="219"/>
        <v>2016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8278</v>
      </c>
      <c r="O2776" t="s">
        <v>8314</v>
      </c>
      <c r="P2776">
        <f t="shared" si="215"/>
        <v>14</v>
      </c>
      <c r="Q2776">
        <f t="shared" si="216"/>
        <v>43.85</v>
      </c>
      <c r="R2776" s="14">
        <f t="shared" si="217"/>
        <v>41311.126481481479</v>
      </c>
      <c r="S2776" s="14">
        <f t="shared" si="218"/>
        <v>41341.126481481479</v>
      </c>
      <c r="T2776">
        <f t="shared" si="219"/>
        <v>2013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8278</v>
      </c>
      <c r="O2777" t="s">
        <v>8314</v>
      </c>
      <c r="P2777">
        <f t="shared" si="215"/>
        <v>3</v>
      </c>
      <c r="Q2777">
        <f t="shared" si="216"/>
        <v>75</v>
      </c>
      <c r="R2777" s="14">
        <f t="shared" si="217"/>
        <v>40863.013356481482</v>
      </c>
      <c r="S2777" s="14">
        <f t="shared" si="218"/>
        <v>40893.013356481482</v>
      </c>
      <c r="T2777">
        <f t="shared" si="219"/>
        <v>2011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8278</v>
      </c>
      <c r="O2778" t="s">
        <v>8314</v>
      </c>
      <c r="P2778">
        <f t="shared" si="215"/>
        <v>8</v>
      </c>
      <c r="Q2778">
        <f t="shared" si="216"/>
        <v>45.97</v>
      </c>
      <c r="R2778" s="14">
        <f t="shared" si="217"/>
        <v>42136.297175925924</v>
      </c>
      <c r="S2778" s="14">
        <f t="shared" si="218"/>
        <v>42167.297175925924</v>
      </c>
      <c r="T2778">
        <f t="shared" si="219"/>
        <v>2015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8278</v>
      </c>
      <c r="O2779" t="s">
        <v>8314</v>
      </c>
      <c r="P2779">
        <f t="shared" si="215"/>
        <v>0</v>
      </c>
      <c r="Q2779">
        <f t="shared" si="216"/>
        <v>10</v>
      </c>
      <c r="R2779" s="14">
        <f t="shared" si="217"/>
        <v>42172.669027777782</v>
      </c>
      <c r="S2779" s="14">
        <f t="shared" si="218"/>
        <v>42202.669027777782</v>
      </c>
      <c r="T2779">
        <f t="shared" si="219"/>
        <v>2015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8278</v>
      </c>
      <c r="O2780" t="s">
        <v>8314</v>
      </c>
      <c r="P2780">
        <f t="shared" si="215"/>
        <v>26</v>
      </c>
      <c r="Q2780">
        <f t="shared" si="216"/>
        <v>93.67</v>
      </c>
      <c r="R2780" s="14">
        <f t="shared" si="217"/>
        <v>41846.978078703702</v>
      </c>
      <c r="S2780" s="14">
        <f t="shared" si="218"/>
        <v>41876.978078703702</v>
      </c>
      <c r="T2780">
        <f t="shared" si="219"/>
        <v>2014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8278</v>
      </c>
      <c r="O2781" t="s">
        <v>8314</v>
      </c>
      <c r="P2781">
        <f t="shared" si="215"/>
        <v>2</v>
      </c>
      <c r="Q2781">
        <f t="shared" si="216"/>
        <v>53</v>
      </c>
      <c r="R2781" s="14">
        <f t="shared" si="217"/>
        <v>42300.585891203707</v>
      </c>
      <c r="S2781" s="14">
        <f t="shared" si="218"/>
        <v>42330.627557870372</v>
      </c>
      <c r="T2781">
        <f t="shared" si="219"/>
        <v>2015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8278</v>
      </c>
      <c r="O2782" t="s">
        <v>8314</v>
      </c>
      <c r="P2782">
        <f t="shared" si="215"/>
        <v>0</v>
      </c>
      <c r="Q2782">
        <f t="shared" si="216"/>
        <v>0</v>
      </c>
      <c r="R2782" s="14">
        <f t="shared" si="217"/>
        <v>42774.447777777779</v>
      </c>
      <c r="S2782" s="14">
        <f t="shared" si="218"/>
        <v>42804.447777777779</v>
      </c>
      <c r="T2782">
        <f t="shared" si="219"/>
        <v>2017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8273</v>
      </c>
      <c r="O2783" t="s">
        <v>8274</v>
      </c>
      <c r="P2783">
        <f t="shared" si="215"/>
        <v>105</v>
      </c>
      <c r="Q2783">
        <f t="shared" si="216"/>
        <v>47</v>
      </c>
      <c r="R2783" s="14">
        <f t="shared" si="217"/>
        <v>42018.94159722222</v>
      </c>
      <c r="S2783" s="14">
        <f t="shared" si="218"/>
        <v>42047.291666666672</v>
      </c>
      <c r="T2783">
        <f t="shared" si="219"/>
        <v>2015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8273</v>
      </c>
      <c r="O2784" t="s">
        <v>8274</v>
      </c>
      <c r="P2784">
        <f t="shared" si="215"/>
        <v>120</v>
      </c>
      <c r="Q2784">
        <f t="shared" si="216"/>
        <v>66.67</v>
      </c>
      <c r="R2784" s="14">
        <f t="shared" si="217"/>
        <v>42026.924976851849</v>
      </c>
      <c r="S2784" s="14">
        <f t="shared" si="218"/>
        <v>42052.207638888889</v>
      </c>
      <c r="T2784">
        <f t="shared" si="219"/>
        <v>2015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8273</v>
      </c>
      <c r="O2785" t="s">
        <v>8274</v>
      </c>
      <c r="P2785">
        <f t="shared" si="215"/>
        <v>115</v>
      </c>
      <c r="Q2785">
        <f t="shared" si="216"/>
        <v>18.77</v>
      </c>
      <c r="R2785" s="14">
        <f t="shared" si="217"/>
        <v>42103.535254629634</v>
      </c>
      <c r="S2785" s="14">
        <f t="shared" si="218"/>
        <v>42117.535254629634</v>
      </c>
      <c r="T2785">
        <f t="shared" si="219"/>
        <v>2015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8273</v>
      </c>
      <c r="O2786" t="s">
        <v>8274</v>
      </c>
      <c r="P2786">
        <f t="shared" si="215"/>
        <v>119</v>
      </c>
      <c r="Q2786">
        <f t="shared" si="216"/>
        <v>66.11</v>
      </c>
      <c r="R2786" s="14">
        <f t="shared" si="217"/>
        <v>41920.787534722222</v>
      </c>
      <c r="S2786" s="14">
        <f t="shared" si="218"/>
        <v>41941.787534722222</v>
      </c>
      <c r="T2786">
        <f t="shared" si="219"/>
        <v>2014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8273</v>
      </c>
      <c r="O2787" t="s">
        <v>8274</v>
      </c>
      <c r="P2787">
        <f t="shared" si="215"/>
        <v>105</v>
      </c>
      <c r="Q2787">
        <f t="shared" si="216"/>
        <v>36.86</v>
      </c>
      <c r="R2787" s="14">
        <f t="shared" si="217"/>
        <v>42558.189432870371</v>
      </c>
      <c r="S2787" s="14">
        <f t="shared" si="218"/>
        <v>42587.875</v>
      </c>
      <c r="T2787">
        <f t="shared" si="219"/>
        <v>2016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8273</v>
      </c>
      <c r="O2788" t="s">
        <v>8274</v>
      </c>
      <c r="P2788">
        <f t="shared" si="215"/>
        <v>118</v>
      </c>
      <c r="Q2788">
        <f t="shared" si="216"/>
        <v>39.81</v>
      </c>
      <c r="R2788" s="14">
        <f t="shared" si="217"/>
        <v>41815.569212962961</v>
      </c>
      <c r="S2788" s="14">
        <f t="shared" si="218"/>
        <v>41829.569212962961</v>
      </c>
      <c r="T2788">
        <f t="shared" si="219"/>
        <v>2014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8273</v>
      </c>
      <c r="O2789" t="s">
        <v>8274</v>
      </c>
      <c r="P2789">
        <f t="shared" si="215"/>
        <v>120</v>
      </c>
      <c r="Q2789">
        <f t="shared" si="216"/>
        <v>31.5</v>
      </c>
      <c r="R2789" s="14">
        <f t="shared" si="217"/>
        <v>41808.198518518519</v>
      </c>
      <c r="S2789" s="14">
        <f t="shared" si="218"/>
        <v>41838.198518518519</v>
      </c>
      <c r="T2789">
        <f t="shared" si="219"/>
        <v>2014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8273</v>
      </c>
      <c r="O2790" t="s">
        <v>8274</v>
      </c>
      <c r="P2790">
        <f t="shared" si="215"/>
        <v>103</v>
      </c>
      <c r="Q2790">
        <f t="shared" si="216"/>
        <v>102.5</v>
      </c>
      <c r="R2790" s="14">
        <f t="shared" si="217"/>
        <v>42550.701886574068</v>
      </c>
      <c r="S2790" s="14">
        <f t="shared" si="218"/>
        <v>42580.701886574068</v>
      </c>
      <c r="T2790">
        <f t="shared" si="219"/>
        <v>2016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8273</v>
      </c>
      <c r="O2791" t="s">
        <v>8274</v>
      </c>
      <c r="P2791">
        <f t="shared" si="215"/>
        <v>101</v>
      </c>
      <c r="Q2791">
        <f t="shared" si="216"/>
        <v>126.46</v>
      </c>
      <c r="R2791" s="14">
        <f t="shared" si="217"/>
        <v>42056.013124999998</v>
      </c>
      <c r="S2791" s="14">
        <f t="shared" si="218"/>
        <v>42075.166666666672</v>
      </c>
      <c r="T2791">
        <f t="shared" si="219"/>
        <v>2015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8273</v>
      </c>
      <c r="O2792" t="s">
        <v>8274</v>
      </c>
      <c r="P2792">
        <f t="shared" si="215"/>
        <v>105</v>
      </c>
      <c r="Q2792">
        <f t="shared" si="216"/>
        <v>47.88</v>
      </c>
      <c r="R2792" s="14">
        <f t="shared" si="217"/>
        <v>42016.938692129625</v>
      </c>
      <c r="S2792" s="14">
        <f t="shared" si="218"/>
        <v>42046.938692129625</v>
      </c>
      <c r="T2792">
        <f t="shared" si="219"/>
        <v>2015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8273</v>
      </c>
      <c r="O2793" t="s">
        <v>8274</v>
      </c>
      <c r="P2793">
        <f t="shared" si="215"/>
        <v>103</v>
      </c>
      <c r="Q2793">
        <f t="shared" si="216"/>
        <v>73.209999999999994</v>
      </c>
      <c r="R2793" s="14">
        <f t="shared" si="217"/>
        <v>42591.899988425925</v>
      </c>
      <c r="S2793" s="14">
        <f t="shared" si="218"/>
        <v>42622.166666666672</v>
      </c>
      <c r="T2793">
        <f t="shared" si="219"/>
        <v>2016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8273</v>
      </c>
      <c r="O2794" t="s">
        <v>8274</v>
      </c>
      <c r="P2794">
        <f t="shared" si="215"/>
        <v>108</v>
      </c>
      <c r="Q2794">
        <f t="shared" si="216"/>
        <v>89.67</v>
      </c>
      <c r="R2794" s="14">
        <f t="shared" si="217"/>
        <v>42183.231006944443</v>
      </c>
      <c r="S2794" s="14">
        <f t="shared" si="218"/>
        <v>42228.231006944443</v>
      </c>
      <c r="T2794">
        <f t="shared" si="219"/>
        <v>2015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8273</v>
      </c>
      <c r="O2795" t="s">
        <v>8274</v>
      </c>
      <c r="P2795">
        <f t="shared" si="215"/>
        <v>111</v>
      </c>
      <c r="Q2795">
        <f t="shared" si="216"/>
        <v>151.46</v>
      </c>
      <c r="R2795" s="14">
        <f t="shared" si="217"/>
        <v>42176.419039351851</v>
      </c>
      <c r="S2795" s="14">
        <f t="shared" si="218"/>
        <v>42206.419039351851</v>
      </c>
      <c r="T2795">
        <f t="shared" si="219"/>
        <v>2015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8273</v>
      </c>
      <c r="O2796" t="s">
        <v>8274</v>
      </c>
      <c r="P2796">
        <f t="shared" si="215"/>
        <v>150</v>
      </c>
      <c r="Q2796">
        <f t="shared" si="216"/>
        <v>25</v>
      </c>
      <c r="R2796" s="14">
        <f t="shared" si="217"/>
        <v>42416.691655092596</v>
      </c>
      <c r="S2796" s="14">
        <f t="shared" si="218"/>
        <v>42432.791666666672</v>
      </c>
      <c r="T2796">
        <f t="shared" si="219"/>
        <v>2016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8273</v>
      </c>
      <c r="O2797" t="s">
        <v>8274</v>
      </c>
      <c r="P2797">
        <f t="shared" si="215"/>
        <v>104</v>
      </c>
      <c r="Q2797">
        <f t="shared" si="216"/>
        <v>36.5</v>
      </c>
      <c r="R2797" s="14">
        <f t="shared" si="217"/>
        <v>41780.525937500002</v>
      </c>
      <c r="S2797" s="14">
        <f t="shared" si="218"/>
        <v>41796.958333333336</v>
      </c>
      <c r="T2797">
        <f t="shared" si="219"/>
        <v>2014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8273</v>
      </c>
      <c r="O2798" t="s">
        <v>8274</v>
      </c>
      <c r="P2798">
        <f t="shared" si="215"/>
        <v>116</v>
      </c>
      <c r="Q2798">
        <f t="shared" si="216"/>
        <v>44</v>
      </c>
      <c r="R2798" s="14">
        <f t="shared" si="217"/>
        <v>41795.528101851851</v>
      </c>
      <c r="S2798" s="14">
        <f t="shared" si="218"/>
        <v>41825.528101851851</v>
      </c>
      <c r="T2798">
        <f t="shared" si="219"/>
        <v>2014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8273</v>
      </c>
      <c r="O2799" t="s">
        <v>8274</v>
      </c>
      <c r="P2799">
        <f t="shared" si="215"/>
        <v>103</v>
      </c>
      <c r="Q2799">
        <f t="shared" si="216"/>
        <v>87.36</v>
      </c>
      <c r="R2799" s="14">
        <f t="shared" si="217"/>
        <v>41798.94027777778</v>
      </c>
      <c r="S2799" s="14">
        <f t="shared" si="218"/>
        <v>41828.94027777778</v>
      </c>
      <c r="T2799">
        <f t="shared" si="219"/>
        <v>2014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8273</v>
      </c>
      <c r="O2800" t="s">
        <v>8274</v>
      </c>
      <c r="P2800">
        <f t="shared" si="215"/>
        <v>101</v>
      </c>
      <c r="Q2800">
        <f t="shared" si="216"/>
        <v>36.47</v>
      </c>
      <c r="R2800" s="14">
        <f t="shared" si="217"/>
        <v>42201.675011574072</v>
      </c>
      <c r="S2800" s="14">
        <f t="shared" si="218"/>
        <v>42216.666666666672</v>
      </c>
      <c r="T2800">
        <f t="shared" si="219"/>
        <v>2015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8273</v>
      </c>
      <c r="O2801" t="s">
        <v>8274</v>
      </c>
      <c r="P2801">
        <f t="shared" si="215"/>
        <v>117</v>
      </c>
      <c r="Q2801">
        <f t="shared" si="216"/>
        <v>44.86</v>
      </c>
      <c r="R2801" s="14">
        <f t="shared" si="217"/>
        <v>42507.264699074076</v>
      </c>
      <c r="S2801" s="14">
        <f t="shared" si="218"/>
        <v>42538.666666666672</v>
      </c>
      <c r="T2801">
        <f t="shared" si="219"/>
        <v>2016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8273</v>
      </c>
      <c r="O2802" t="s">
        <v>8274</v>
      </c>
      <c r="P2802">
        <f t="shared" si="215"/>
        <v>133</v>
      </c>
      <c r="Q2802">
        <f t="shared" si="216"/>
        <v>42.9</v>
      </c>
      <c r="R2802" s="14">
        <f t="shared" si="217"/>
        <v>41948.552847222221</v>
      </c>
      <c r="S2802" s="14">
        <f t="shared" si="218"/>
        <v>42008.552847222221</v>
      </c>
      <c r="T2802">
        <f t="shared" si="219"/>
        <v>2014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8273</v>
      </c>
      <c r="O2803" t="s">
        <v>8274</v>
      </c>
      <c r="P2803">
        <f t="shared" si="215"/>
        <v>133</v>
      </c>
      <c r="Q2803">
        <f t="shared" si="216"/>
        <v>51.23</v>
      </c>
      <c r="R2803" s="14">
        <f t="shared" si="217"/>
        <v>41900.243159722224</v>
      </c>
      <c r="S2803" s="14">
        <f t="shared" si="218"/>
        <v>41922.458333333336</v>
      </c>
      <c r="T2803">
        <f t="shared" si="219"/>
        <v>2014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8273</v>
      </c>
      <c r="O2804" t="s">
        <v>8274</v>
      </c>
      <c r="P2804">
        <f t="shared" si="215"/>
        <v>102</v>
      </c>
      <c r="Q2804">
        <f t="shared" si="216"/>
        <v>33.94</v>
      </c>
      <c r="R2804" s="14">
        <f t="shared" si="217"/>
        <v>42192.64707175926</v>
      </c>
      <c r="S2804" s="14">
        <f t="shared" si="218"/>
        <v>42222.64707175926</v>
      </c>
      <c r="T2804">
        <f t="shared" si="219"/>
        <v>2015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8273</v>
      </c>
      <c r="O2805" t="s">
        <v>8274</v>
      </c>
      <c r="P2805">
        <f t="shared" si="215"/>
        <v>128</v>
      </c>
      <c r="Q2805">
        <f t="shared" si="216"/>
        <v>90.74</v>
      </c>
      <c r="R2805" s="14">
        <f t="shared" si="217"/>
        <v>42158.065694444449</v>
      </c>
      <c r="S2805" s="14">
        <f t="shared" si="218"/>
        <v>42201</v>
      </c>
      <c r="T2805">
        <f t="shared" si="219"/>
        <v>2015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8273</v>
      </c>
      <c r="O2806" t="s">
        <v>8274</v>
      </c>
      <c r="P2806">
        <f t="shared" si="215"/>
        <v>115</v>
      </c>
      <c r="Q2806">
        <f t="shared" si="216"/>
        <v>50</v>
      </c>
      <c r="R2806" s="14">
        <f t="shared" si="217"/>
        <v>41881.453587962962</v>
      </c>
      <c r="S2806" s="14">
        <f t="shared" si="218"/>
        <v>41911.453587962962</v>
      </c>
      <c r="T2806">
        <f t="shared" si="219"/>
        <v>2014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8273</v>
      </c>
      <c r="O2807" t="s">
        <v>8274</v>
      </c>
      <c r="P2807">
        <f t="shared" si="215"/>
        <v>110</v>
      </c>
      <c r="Q2807">
        <f t="shared" si="216"/>
        <v>24.44</v>
      </c>
      <c r="R2807" s="14">
        <f t="shared" si="217"/>
        <v>42213.505474537036</v>
      </c>
      <c r="S2807" s="14">
        <f t="shared" si="218"/>
        <v>42238.505474537036</v>
      </c>
      <c r="T2807">
        <f t="shared" si="219"/>
        <v>2015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8273</v>
      </c>
      <c r="O2808" t="s">
        <v>8274</v>
      </c>
      <c r="P2808">
        <f t="shared" si="215"/>
        <v>112</v>
      </c>
      <c r="Q2808">
        <f t="shared" si="216"/>
        <v>44.25</v>
      </c>
      <c r="R2808" s="14">
        <f t="shared" si="217"/>
        <v>42185.267245370371</v>
      </c>
      <c r="S2808" s="14">
        <f t="shared" si="218"/>
        <v>42221.458333333328</v>
      </c>
      <c r="T2808">
        <f t="shared" si="219"/>
        <v>2015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8273</v>
      </c>
      <c r="O2809" t="s">
        <v>8274</v>
      </c>
      <c r="P2809">
        <f t="shared" si="215"/>
        <v>126</v>
      </c>
      <c r="Q2809">
        <f t="shared" si="216"/>
        <v>67.739999999999995</v>
      </c>
      <c r="R2809" s="14">
        <f t="shared" si="217"/>
        <v>42154.873124999998</v>
      </c>
      <c r="S2809" s="14">
        <f t="shared" si="218"/>
        <v>42184.873124999998</v>
      </c>
      <c r="T2809">
        <f t="shared" si="219"/>
        <v>2015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8273</v>
      </c>
      <c r="O2810" t="s">
        <v>8274</v>
      </c>
      <c r="P2810">
        <f t="shared" si="215"/>
        <v>100</v>
      </c>
      <c r="Q2810">
        <f t="shared" si="216"/>
        <v>65.38</v>
      </c>
      <c r="R2810" s="14">
        <f t="shared" si="217"/>
        <v>42208.84646990741</v>
      </c>
      <c r="S2810" s="14">
        <f t="shared" si="218"/>
        <v>42238.84646990741</v>
      </c>
      <c r="T2810">
        <f t="shared" si="219"/>
        <v>2015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8273</v>
      </c>
      <c r="O2811" t="s">
        <v>8274</v>
      </c>
      <c r="P2811">
        <f t="shared" si="215"/>
        <v>102</v>
      </c>
      <c r="Q2811">
        <f t="shared" si="216"/>
        <v>121.9</v>
      </c>
      <c r="R2811" s="14">
        <f t="shared" si="217"/>
        <v>42451.496817129635</v>
      </c>
      <c r="S2811" s="14">
        <f t="shared" si="218"/>
        <v>42459.610416666663</v>
      </c>
      <c r="T2811">
        <f t="shared" si="219"/>
        <v>2016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8273</v>
      </c>
      <c r="O2812" t="s">
        <v>8274</v>
      </c>
      <c r="P2812">
        <f t="shared" si="215"/>
        <v>108</v>
      </c>
      <c r="Q2812">
        <f t="shared" si="216"/>
        <v>47.46</v>
      </c>
      <c r="R2812" s="14">
        <f t="shared" si="217"/>
        <v>41759.13962962963</v>
      </c>
      <c r="S2812" s="14">
        <f t="shared" si="218"/>
        <v>41791.165972222225</v>
      </c>
      <c r="T2812">
        <f t="shared" si="219"/>
        <v>2014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8273</v>
      </c>
      <c r="O2813" t="s">
        <v>8274</v>
      </c>
      <c r="P2813">
        <f t="shared" si="215"/>
        <v>100</v>
      </c>
      <c r="Q2813">
        <f t="shared" si="216"/>
        <v>92.84</v>
      </c>
      <c r="R2813" s="14">
        <f t="shared" si="217"/>
        <v>42028.496562500004</v>
      </c>
      <c r="S2813" s="14">
        <f t="shared" si="218"/>
        <v>42058.496562500004</v>
      </c>
      <c r="T2813">
        <f t="shared" si="219"/>
        <v>2015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8273</v>
      </c>
      <c r="O2814" t="s">
        <v>8274</v>
      </c>
      <c r="P2814">
        <f t="shared" si="215"/>
        <v>113</v>
      </c>
      <c r="Q2814">
        <f t="shared" si="216"/>
        <v>68.25</v>
      </c>
      <c r="R2814" s="14">
        <f t="shared" si="217"/>
        <v>42054.74418981481</v>
      </c>
      <c r="S2814" s="14">
        <f t="shared" si="218"/>
        <v>42100.166666666672</v>
      </c>
      <c r="T2814">
        <f t="shared" si="219"/>
        <v>2015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8273</v>
      </c>
      <c r="O2815" t="s">
        <v>8274</v>
      </c>
      <c r="P2815">
        <f t="shared" si="215"/>
        <v>128</v>
      </c>
      <c r="Q2815">
        <f t="shared" si="216"/>
        <v>37.21</v>
      </c>
      <c r="R2815" s="14">
        <f t="shared" si="217"/>
        <v>42693.742604166662</v>
      </c>
      <c r="S2815" s="14">
        <f t="shared" si="218"/>
        <v>42718.742604166662</v>
      </c>
      <c r="T2815">
        <f t="shared" si="219"/>
        <v>2016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8273</v>
      </c>
      <c r="O2816" t="s">
        <v>8274</v>
      </c>
      <c r="P2816">
        <f t="shared" si="215"/>
        <v>108</v>
      </c>
      <c r="Q2816">
        <f t="shared" si="216"/>
        <v>25.25</v>
      </c>
      <c r="R2816" s="14">
        <f t="shared" si="217"/>
        <v>42103.399479166663</v>
      </c>
      <c r="S2816" s="14">
        <f t="shared" si="218"/>
        <v>42133.399479166663</v>
      </c>
      <c r="T2816">
        <f t="shared" si="219"/>
        <v>2015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8273</v>
      </c>
      <c r="O2817" t="s">
        <v>8274</v>
      </c>
      <c r="P2817">
        <f t="shared" si="215"/>
        <v>242</v>
      </c>
      <c r="Q2817">
        <f t="shared" si="216"/>
        <v>43.21</v>
      </c>
      <c r="R2817" s="14">
        <f t="shared" si="217"/>
        <v>42559.776724537034</v>
      </c>
      <c r="S2817" s="14">
        <f t="shared" si="218"/>
        <v>42589.776724537034</v>
      </c>
      <c r="T2817">
        <f t="shared" si="219"/>
        <v>2016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8273</v>
      </c>
      <c r="O2818" t="s">
        <v>8274</v>
      </c>
      <c r="P2818">
        <f t="shared" si="215"/>
        <v>142</v>
      </c>
      <c r="Q2818">
        <f t="shared" si="216"/>
        <v>25.13</v>
      </c>
      <c r="R2818" s="14">
        <f t="shared" si="217"/>
        <v>42188.467499999999</v>
      </c>
      <c r="S2818" s="14">
        <f t="shared" si="218"/>
        <v>42218.666666666672</v>
      </c>
      <c r="T2818">
        <f t="shared" si="219"/>
        <v>2015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8273</v>
      </c>
      <c r="O2819" t="s">
        <v>8274</v>
      </c>
      <c r="P2819">
        <f t="shared" ref="P2819:P2882" si="220">ROUND(E2819/D2819*100,0)</f>
        <v>130</v>
      </c>
      <c r="Q2819">
        <f t="shared" ref="Q2819:Q2882" si="221">IFERROR(ROUND(E2819/L2819,2),0)</f>
        <v>23.64</v>
      </c>
      <c r="R2819" s="14">
        <f t="shared" ref="R2819:R2882" si="222">(((J2819/60)/60)/24)+DATE(1970,1,1)</f>
        <v>42023.634976851856</v>
      </c>
      <c r="S2819" s="14">
        <f t="shared" ref="S2819:S2882" si="223">(((I2819/60)/60)/24)+DATE(1970,1,1)</f>
        <v>42063.634976851856</v>
      </c>
      <c r="T2819">
        <f t="shared" ref="T2819:T2882" si="224">YEAR(R2819)</f>
        <v>2015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8273</v>
      </c>
      <c r="O2820" t="s">
        <v>8274</v>
      </c>
      <c r="P2820">
        <f t="shared" si="220"/>
        <v>106</v>
      </c>
      <c r="Q2820">
        <f t="shared" si="221"/>
        <v>103.95</v>
      </c>
      <c r="R2820" s="14">
        <f t="shared" si="222"/>
        <v>42250.598217592589</v>
      </c>
      <c r="S2820" s="14">
        <f t="shared" si="223"/>
        <v>42270.598217592589</v>
      </c>
      <c r="T2820">
        <f t="shared" si="224"/>
        <v>2015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8273</v>
      </c>
      <c r="O2821" t="s">
        <v>8274</v>
      </c>
      <c r="P2821">
        <f t="shared" si="220"/>
        <v>105</v>
      </c>
      <c r="Q2821">
        <f t="shared" si="221"/>
        <v>50.38</v>
      </c>
      <c r="R2821" s="14">
        <f t="shared" si="222"/>
        <v>42139.525567129633</v>
      </c>
      <c r="S2821" s="14">
        <f t="shared" si="223"/>
        <v>42169.525567129633</v>
      </c>
      <c r="T2821">
        <f t="shared" si="224"/>
        <v>2015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8273</v>
      </c>
      <c r="O2822" t="s">
        <v>8274</v>
      </c>
      <c r="P2822">
        <f t="shared" si="220"/>
        <v>136</v>
      </c>
      <c r="Q2822">
        <f t="shared" si="221"/>
        <v>13.6</v>
      </c>
      <c r="R2822" s="14">
        <f t="shared" si="222"/>
        <v>42401.610983796301</v>
      </c>
      <c r="S2822" s="14">
        <f t="shared" si="223"/>
        <v>42426</v>
      </c>
      <c r="T2822">
        <f t="shared" si="224"/>
        <v>2016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8273</v>
      </c>
      <c r="O2823" t="s">
        <v>8274</v>
      </c>
      <c r="P2823">
        <f t="shared" si="220"/>
        <v>100</v>
      </c>
      <c r="Q2823">
        <f t="shared" si="221"/>
        <v>28.57</v>
      </c>
      <c r="R2823" s="14">
        <f t="shared" si="222"/>
        <v>41875.922858796301</v>
      </c>
      <c r="S2823" s="14">
        <f t="shared" si="223"/>
        <v>41905.922858796301</v>
      </c>
      <c r="T2823">
        <f t="shared" si="224"/>
        <v>2014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8273</v>
      </c>
      <c r="O2824" t="s">
        <v>8274</v>
      </c>
      <c r="P2824">
        <f t="shared" si="220"/>
        <v>100</v>
      </c>
      <c r="Q2824">
        <f t="shared" si="221"/>
        <v>63.83</v>
      </c>
      <c r="R2824" s="14">
        <f t="shared" si="222"/>
        <v>42060.683935185181</v>
      </c>
      <c r="S2824" s="14">
        <f t="shared" si="223"/>
        <v>42090.642268518524</v>
      </c>
      <c r="T2824">
        <f t="shared" si="224"/>
        <v>2015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8273</v>
      </c>
      <c r="O2825" t="s">
        <v>8274</v>
      </c>
      <c r="P2825">
        <f t="shared" si="220"/>
        <v>124</v>
      </c>
      <c r="Q2825">
        <f t="shared" si="221"/>
        <v>8.86</v>
      </c>
      <c r="R2825" s="14">
        <f t="shared" si="222"/>
        <v>42067.011643518519</v>
      </c>
      <c r="S2825" s="14">
        <f t="shared" si="223"/>
        <v>42094.957638888889</v>
      </c>
      <c r="T2825">
        <f t="shared" si="224"/>
        <v>2015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8273</v>
      </c>
      <c r="O2826" t="s">
        <v>8274</v>
      </c>
      <c r="P2826">
        <f t="shared" si="220"/>
        <v>117</v>
      </c>
      <c r="Q2826">
        <f t="shared" si="221"/>
        <v>50.67</v>
      </c>
      <c r="R2826" s="14">
        <f t="shared" si="222"/>
        <v>42136.270787037036</v>
      </c>
      <c r="S2826" s="14">
        <f t="shared" si="223"/>
        <v>42168.071527777778</v>
      </c>
      <c r="T2826">
        <f t="shared" si="224"/>
        <v>2015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8273</v>
      </c>
      <c r="O2827" t="s">
        <v>8274</v>
      </c>
      <c r="P2827">
        <f t="shared" si="220"/>
        <v>103</v>
      </c>
      <c r="Q2827">
        <f t="shared" si="221"/>
        <v>60.78</v>
      </c>
      <c r="R2827" s="14">
        <f t="shared" si="222"/>
        <v>42312.792662037042</v>
      </c>
      <c r="S2827" s="14">
        <f t="shared" si="223"/>
        <v>42342.792662037042</v>
      </c>
      <c r="T2827">
        <f t="shared" si="224"/>
        <v>2015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8273</v>
      </c>
      <c r="O2828" t="s">
        <v>8274</v>
      </c>
      <c r="P2828">
        <f t="shared" si="220"/>
        <v>108</v>
      </c>
      <c r="Q2828">
        <f t="shared" si="221"/>
        <v>113.42</v>
      </c>
      <c r="R2828" s="14">
        <f t="shared" si="222"/>
        <v>42171.034861111111</v>
      </c>
      <c r="S2828" s="14">
        <f t="shared" si="223"/>
        <v>42195.291666666672</v>
      </c>
      <c r="T2828">
        <f t="shared" si="224"/>
        <v>2015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8273</v>
      </c>
      <c r="O2829" t="s">
        <v>8274</v>
      </c>
      <c r="P2829">
        <f t="shared" si="220"/>
        <v>120</v>
      </c>
      <c r="Q2829">
        <f t="shared" si="221"/>
        <v>104.57</v>
      </c>
      <c r="R2829" s="14">
        <f t="shared" si="222"/>
        <v>42494.683634259258</v>
      </c>
      <c r="S2829" s="14">
        <f t="shared" si="223"/>
        <v>42524.6875</v>
      </c>
      <c r="T2829">
        <f t="shared" si="224"/>
        <v>2016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8273</v>
      </c>
      <c r="O2830" t="s">
        <v>8274</v>
      </c>
      <c r="P2830">
        <f t="shared" si="220"/>
        <v>100</v>
      </c>
      <c r="Q2830">
        <f t="shared" si="221"/>
        <v>98.31</v>
      </c>
      <c r="R2830" s="14">
        <f t="shared" si="222"/>
        <v>42254.264687499999</v>
      </c>
      <c r="S2830" s="14">
        <f t="shared" si="223"/>
        <v>42279.958333333328</v>
      </c>
      <c r="T2830">
        <f t="shared" si="224"/>
        <v>2015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8273</v>
      </c>
      <c r="O2831" t="s">
        <v>8274</v>
      </c>
      <c r="P2831">
        <f t="shared" si="220"/>
        <v>107</v>
      </c>
      <c r="Q2831">
        <f t="shared" si="221"/>
        <v>35.04</v>
      </c>
      <c r="R2831" s="14">
        <f t="shared" si="222"/>
        <v>42495.434236111112</v>
      </c>
      <c r="S2831" s="14">
        <f t="shared" si="223"/>
        <v>42523.434236111112</v>
      </c>
      <c r="T2831">
        <f t="shared" si="224"/>
        <v>2016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8273</v>
      </c>
      <c r="O2832" t="s">
        <v>8274</v>
      </c>
      <c r="P2832">
        <f t="shared" si="220"/>
        <v>100</v>
      </c>
      <c r="Q2832">
        <f t="shared" si="221"/>
        <v>272.73</v>
      </c>
      <c r="R2832" s="14">
        <f t="shared" si="222"/>
        <v>41758.839675925927</v>
      </c>
      <c r="S2832" s="14">
        <f t="shared" si="223"/>
        <v>41771.165972222225</v>
      </c>
      <c r="T2832">
        <f t="shared" si="224"/>
        <v>2014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8273</v>
      </c>
      <c r="O2833" t="s">
        <v>8274</v>
      </c>
      <c r="P2833">
        <f t="shared" si="220"/>
        <v>111</v>
      </c>
      <c r="Q2833">
        <f t="shared" si="221"/>
        <v>63.85</v>
      </c>
      <c r="R2833" s="14">
        <f t="shared" si="222"/>
        <v>42171.824884259258</v>
      </c>
      <c r="S2833" s="14">
        <f t="shared" si="223"/>
        <v>42201.824884259258</v>
      </c>
      <c r="T2833">
        <f t="shared" si="224"/>
        <v>2015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8273</v>
      </c>
      <c r="O2834" t="s">
        <v>8274</v>
      </c>
      <c r="P2834">
        <f t="shared" si="220"/>
        <v>115</v>
      </c>
      <c r="Q2834">
        <f t="shared" si="221"/>
        <v>30.19</v>
      </c>
      <c r="R2834" s="14">
        <f t="shared" si="222"/>
        <v>41938.709421296298</v>
      </c>
      <c r="S2834" s="14">
        <f t="shared" si="223"/>
        <v>41966.916666666672</v>
      </c>
      <c r="T2834">
        <f t="shared" si="224"/>
        <v>2014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8273</v>
      </c>
      <c r="O2835" t="s">
        <v>8274</v>
      </c>
      <c r="P2835">
        <f t="shared" si="220"/>
        <v>108</v>
      </c>
      <c r="Q2835">
        <f t="shared" si="221"/>
        <v>83.51</v>
      </c>
      <c r="R2835" s="14">
        <f t="shared" si="222"/>
        <v>42268.127696759257</v>
      </c>
      <c r="S2835" s="14">
        <f t="shared" si="223"/>
        <v>42288.083333333328</v>
      </c>
      <c r="T2835">
        <f t="shared" si="224"/>
        <v>2015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8273</v>
      </c>
      <c r="O2836" t="s">
        <v>8274</v>
      </c>
      <c r="P2836">
        <f t="shared" si="220"/>
        <v>170</v>
      </c>
      <c r="Q2836">
        <f t="shared" si="221"/>
        <v>64.760000000000005</v>
      </c>
      <c r="R2836" s="14">
        <f t="shared" si="222"/>
        <v>42019.959837962961</v>
      </c>
      <c r="S2836" s="14">
        <f t="shared" si="223"/>
        <v>42034.959837962961</v>
      </c>
      <c r="T2836">
        <f t="shared" si="224"/>
        <v>2015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8273</v>
      </c>
      <c r="O2837" t="s">
        <v>8274</v>
      </c>
      <c r="P2837">
        <f t="shared" si="220"/>
        <v>187</v>
      </c>
      <c r="Q2837">
        <f t="shared" si="221"/>
        <v>20.12</v>
      </c>
      <c r="R2837" s="14">
        <f t="shared" si="222"/>
        <v>42313.703900462962</v>
      </c>
      <c r="S2837" s="14">
        <f t="shared" si="223"/>
        <v>42343</v>
      </c>
      <c r="T2837">
        <f t="shared" si="224"/>
        <v>2015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8273</v>
      </c>
      <c r="O2838" t="s">
        <v>8274</v>
      </c>
      <c r="P2838">
        <f t="shared" si="220"/>
        <v>108</v>
      </c>
      <c r="Q2838">
        <f t="shared" si="221"/>
        <v>44.09</v>
      </c>
      <c r="R2838" s="14">
        <f t="shared" si="222"/>
        <v>42746.261782407411</v>
      </c>
      <c r="S2838" s="14">
        <f t="shared" si="223"/>
        <v>42784.207638888889</v>
      </c>
      <c r="T2838">
        <f t="shared" si="224"/>
        <v>2017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8273</v>
      </c>
      <c r="O2839" t="s">
        <v>8274</v>
      </c>
      <c r="P2839">
        <f t="shared" si="220"/>
        <v>100</v>
      </c>
      <c r="Q2839">
        <f t="shared" si="221"/>
        <v>40.479999999999997</v>
      </c>
      <c r="R2839" s="14">
        <f t="shared" si="222"/>
        <v>42307.908379629633</v>
      </c>
      <c r="S2839" s="14">
        <f t="shared" si="223"/>
        <v>42347.950046296297</v>
      </c>
      <c r="T2839">
        <f t="shared" si="224"/>
        <v>2015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8273</v>
      </c>
      <c r="O2840" t="s">
        <v>8274</v>
      </c>
      <c r="P2840">
        <f t="shared" si="220"/>
        <v>120</v>
      </c>
      <c r="Q2840">
        <f t="shared" si="221"/>
        <v>44.54</v>
      </c>
      <c r="R2840" s="14">
        <f t="shared" si="222"/>
        <v>41842.607592592591</v>
      </c>
      <c r="S2840" s="14">
        <f t="shared" si="223"/>
        <v>41864.916666666664</v>
      </c>
      <c r="T2840">
        <f t="shared" si="224"/>
        <v>2014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8273</v>
      </c>
      <c r="O2841" t="s">
        <v>8274</v>
      </c>
      <c r="P2841">
        <f t="shared" si="220"/>
        <v>111</v>
      </c>
      <c r="Q2841">
        <f t="shared" si="221"/>
        <v>125.81</v>
      </c>
      <c r="R2841" s="14">
        <f t="shared" si="222"/>
        <v>41853.240208333329</v>
      </c>
      <c r="S2841" s="14">
        <f t="shared" si="223"/>
        <v>41876.207638888889</v>
      </c>
      <c r="T2841">
        <f t="shared" si="224"/>
        <v>2014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8273</v>
      </c>
      <c r="O2842" t="s">
        <v>8274</v>
      </c>
      <c r="P2842">
        <f t="shared" si="220"/>
        <v>104</v>
      </c>
      <c r="Q2842">
        <f t="shared" si="221"/>
        <v>19.7</v>
      </c>
      <c r="R2842" s="14">
        <f t="shared" si="222"/>
        <v>42060.035636574074</v>
      </c>
      <c r="S2842" s="14">
        <f t="shared" si="223"/>
        <v>42081.708333333328</v>
      </c>
      <c r="T2842">
        <f t="shared" si="224"/>
        <v>2015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8273</v>
      </c>
      <c r="O2843" t="s">
        <v>8274</v>
      </c>
      <c r="P2843">
        <f t="shared" si="220"/>
        <v>1</v>
      </c>
      <c r="Q2843">
        <f t="shared" si="221"/>
        <v>10</v>
      </c>
      <c r="R2843" s="14">
        <f t="shared" si="222"/>
        <v>42291.739548611105</v>
      </c>
      <c r="S2843" s="14">
        <f t="shared" si="223"/>
        <v>42351.781215277777</v>
      </c>
      <c r="T2843">
        <f t="shared" si="224"/>
        <v>2015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8273</v>
      </c>
      <c r="O2844" t="s">
        <v>8274</v>
      </c>
      <c r="P2844">
        <f t="shared" si="220"/>
        <v>0</v>
      </c>
      <c r="Q2844">
        <f t="shared" si="221"/>
        <v>0</v>
      </c>
      <c r="R2844" s="14">
        <f t="shared" si="222"/>
        <v>41784.952488425923</v>
      </c>
      <c r="S2844" s="14">
        <f t="shared" si="223"/>
        <v>41811.458333333336</v>
      </c>
      <c r="T2844">
        <f t="shared" si="224"/>
        <v>2014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8273</v>
      </c>
      <c r="O2845" t="s">
        <v>8274</v>
      </c>
      <c r="P2845">
        <f t="shared" si="220"/>
        <v>0</v>
      </c>
      <c r="Q2845">
        <f t="shared" si="221"/>
        <v>0</v>
      </c>
      <c r="R2845" s="14">
        <f t="shared" si="222"/>
        <v>42492.737847222219</v>
      </c>
      <c r="S2845" s="14">
        <f t="shared" si="223"/>
        <v>42534.166666666672</v>
      </c>
      <c r="T2845">
        <f t="shared" si="224"/>
        <v>2016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8273</v>
      </c>
      <c r="O2846" t="s">
        <v>8274</v>
      </c>
      <c r="P2846">
        <f t="shared" si="220"/>
        <v>5</v>
      </c>
      <c r="Q2846">
        <f t="shared" si="221"/>
        <v>30</v>
      </c>
      <c r="R2846" s="14">
        <f t="shared" si="222"/>
        <v>42709.546064814815</v>
      </c>
      <c r="S2846" s="14">
        <f t="shared" si="223"/>
        <v>42739.546064814815</v>
      </c>
      <c r="T2846">
        <f t="shared" si="224"/>
        <v>2016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8273</v>
      </c>
      <c r="O2847" t="s">
        <v>8274</v>
      </c>
      <c r="P2847">
        <f t="shared" si="220"/>
        <v>32</v>
      </c>
      <c r="Q2847">
        <f t="shared" si="221"/>
        <v>60.67</v>
      </c>
      <c r="R2847" s="14">
        <f t="shared" si="222"/>
        <v>42103.016585648147</v>
      </c>
      <c r="S2847" s="14">
        <f t="shared" si="223"/>
        <v>42163.016585648147</v>
      </c>
      <c r="T2847">
        <f t="shared" si="224"/>
        <v>2015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8273</v>
      </c>
      <c r="O2848" t="s">
        <v>8274</v>
      </c>
      <c r="P2848">
        <f t="shared" si="220"/>
        <v>0</v>
      </c>
      <c r="Q2848">
        <f t="shared" si="221"/>
        <v>0</v>
      </c>
      <c r="R2848" s="14">
        <f t="shared" si="222"/>
        <v>42108.692060185189</v>
      </c>
      <c r="S2848" s="14">
        <f t="shared" si="223"/>
        <v>42153.692060185189</v>
      </c>
      <c r="T2848">
        <f t="shared" si="224"/>
        <v>2015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8273</v>
      </c>
      <c r="O2849" t="s">
        <v>8274</v>
      </c>
      <c r="P2849">
        <f t="shared" si="220"/>
        <v>0</v>
      </c>
      <c r="Q2849">
        <f t="shared" si="221"/>
        <v>0</v>
      </c>
      <c r="R2849" s="14">
        <f t="shared" si="222"/>
        <v>42453.806307870371</v>
      </c>
      <c r="S2849" s="14">
        <f t="shared" si="223"/>
        <v>42513.806307870371</v>
      </c>
      <c r="T2849">
        <f t="shared" si="224"/>
        <v>2016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8273</v>
      </c>
      <c r="O2850" t="s">
        <v>8274</v>
      </c>
      <c r="P2850">
        <f t="shared" si="220"/>
        <v>0</v>
      </c>
      <c r="Q2850">
        <f t="shared" si="221"/>
        <v>23.33</v>
      </c>
      <c r="R2850" s="14">
        <f t="shared" si="222"/>
        <v>42123.648831018523</v>
      </c>
      <c r="S2850" s="14">
        <f t="shared" si="223"/>
        <v>42153.648831018523</v>
      </c>
      <c r="T2850">
        <f t="shared" si="224"/>
        <v>2015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8273</v>
      </c>
      <c r="O2851" t="s">
        <v>8274</v>
      </c>
      <c r="P2851">
        <f t="shared" si="220"/>
        <v>1</v>
      </c>
      <c r="Q2851">
        <f t="shared" si="221"/>
        <v>5</v>
      </c>
      <c r="R2851" s="14">
        <f t="shared" si="222"/>
        <v>42453.428240740745</v>
      </c>
      <c r="S2851" s="14">
        <f t="shared" si="223"/>
        <v>42483.428240740745</v>
      </c>
      <c r="T2851">
        <f t="shared" si="224"/>
        <v>2016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8273</v>
      </c>
      <c r="O2852" t="s">
        <v>8274</v>
      </c>
      <c r="P2852">
        <f t="shared" si="220"/>
        <v>4</v>
      </c>
      <c r="Q2852">
        <f t="shared" si="221"/>
        <v>23.92</v>
      </c>
      <c r="R2852" s="14">
        <f t="shared" si="222"/>
        <v>41858.007071759261</v>
      </c>
      <c r="S2852" s="14">
        <f t="shared" si="223"/>
        <v>41888.007071759261</v>
      </c>
      <c r="T2852">
        <f t="shared" si="224"/>
        <v>2014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8273</v>
      </c>
      <c r="O2853" t="s">
        <v>8274</v>
      </c>
      <c r="P2853">
        <f t="shared" si="220"/>
        <v>0</v>
      </c>
      <c r="Q2853">
        <f t="shared" si="221"/>
        <v>0</v>
      </c>
      <c r="R2853" s="14">
        <f t="shared" si="222"/>
        <v>42390.002650462964</v>
      </c>
      <c r="S2853" s="14">
        <f t="shared" si="223"/>
        <v>42398.970138888893</v>
      </c>
      <c r="T2853">
        <f t="shared" si="224"/>
        <v>2016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8273</v>
      </c>
      <c r="O2854" t="s">
        <v>8274</v>
      </c>
      <c r="P2854">
        <f t="shared" si="220"/>
        <v>2</v>
      </c>
      <c r="Q2854">
        <f t="shared" si="221"/>
        <v>15.83</v>
      </c>
      <c r="R2854" s="14">
        <f t="shared" si="222"/>
        <v>41781.045173611114</v>
      </c>
      <c r="S2854" s="14">
        <f t="shared" si="223"/>
        <v>41811.045173611114</v>
      </c>
      <c r="T2854">
        <f t="shared" si="224"/>
        <v>2014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8273</v>
      </c>
      <c r="O2855" t="s">
        <v>8274</v>
      </c>
      <c r="P2855">
        <f t="shared" si="220"/>
        <v>0</v>
      </c>
      <c r="Q2855">
        <f t="shared" si="221"/>
        <v>0</v>
      </c>
      <c r="R2855" s="14">
        <f t="shared" si="222"/>
        <v>41836.190937499996</v>
      </c>
      <c r="S2855" s="14">
        <f t="shared" si="223"/>
        <v>41896.190937499996</v>
      </c>
      <c r="T2855">
        <f t="shared" si="224"/>
        <v>2014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8273</v>
      </c>
      <c r="O2856" t="s">
        <v>8274</v>
      </c>
      <c r="P2856">
        <f t="shared" si="220"/>
        <v>42</v>
      </c>
      <c r="Q2856">
        <f t="shared" si="221"/>
        <v>29.79</v>
      </c>
      <c r="R2856" s="14">
        <f t="shared" si="222"/>
        <v>42111.71665509259</v>
      </c>
      <c r="S2856" s="14">
        <f t="shared" si="223"/>
        <v>42131.71665509259</v>
      </c>
      <c r="T2856">
        <f t="shared" si="224"/>
        <v>2015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8273</v>
      </c>
      <c r="O2857" t="s">
        <v>8274</v>
      </c>
      <c r="P2857">
        <f t="shared" si="220"/>
        <v>50</v>
      </c>
      <c r="Q2857">
        <f t="shared" si="221"/>
        <v>60</v>
      </c>
      <c r="R2857" s="14">
        <f t="shared" si="222"/>
        <v>42370.007766203707</v>
      </c>
      <c r="S2857" s="14">
        <f t="shared" si="223"/>
        <v>42398.981944444444</v>
      </c>
      <c r="T2857">
        <f t="shared" si="224"/>
        <v>2016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8273</v>
      </c>
      <c r="O2858" t="s">
        <v>8274</v>
      </c>
      <c r="P2858">
        <f t="shared" si="220"/>
        <v>5</v>
      </c>
      <c r="Q2858">
        <f t="shared" si="221"/>
        <v>24.33</v>
      </c>
      <c r="R2858" s="14">
        <f t="shared" si="222"/>
        <v>42165.037581018521</v>
      </c>
      <c r="S2858" s="14">
        <f t="shared" si="223"/>
        <v>42224.898611111115</v>
      </c>
      <c r="T2858">
        <f t="shared" si="224"/>
        <v>2015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8273</v>
      </c>
      <c r="O2859" t="s">
        <v>8274</v>
      </c>
      <c r="P2859">
        <f t="shared" si="220"/>
        <v>20</v>
      </c>
      <c r="Q2859">
        <f t="shared" si="221"/>
        <v>500</v>
      </c>
      <c r="R2859" s="14">
        <f t="shared" si="222"/>
        <v>42726.920081018514</v>
      </c>
      <c r="S2859" s="14">
        <f t="shared" si="223"/>
        <v>42786.75</v>
      </c>
      <c r="T2859">
        <f t="shared" si="224"/>
        <v>2016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8273</v>
      </c>
      <c r="O2860" t="s">
        <v>8274</v>
      </c>
      <c r="P2860">
        <f t="shared" si="220"/>
        <v>0</v>
      </c>
      <c r="Q2860">
        <f t="shared" si="221"/>
        <v>0</v>
      </c>
      <c r="R2860" s="14">
        <f t="shared" si="222"/>
        <v>41954.545081018514</v>
      </c>
      <c r="S2860" s="14">
        <f t="shared" si="223"/>
        <v>41978.477777777778</v>
      </c>
      <c r="T2860">
        <f t="shared" si="224"/>
        <v>2014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8273</v>
      </c>
      <c r="O2861" t="s">
        <v>8274</v>
      </c>
      <c r="P2861">
        <f t="shared" si="220"/>
        <v>2</v>
      </c>
      <c r="Q2861">
        <f t="shared" si="221"/>
        <v>35</v>
      </c>
      <c r="R2861" s="14">
        <f t="shared" si="222"/>
        <v>42233.362314814818</v>
      </c>
      <c r="S2861" s="14">
        <f t="shared" si="223"/>
        <v>42293.362314814818</v>
      </c>
      <c r="T2861">
        <f t="shared" si="224"/>
        <v>2015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8273</v>
      </c>
      <c r="O2862" t="s">
        <v>8274</v>
      </c>
      <c r="P2862">
        <f t="shared" si="220"/>
        <v>7</v>
      </c>
      <c r="Q2862">
        <f t="shared" si="221"/>
        <v>29.56</v>
      </c>
      <c r="R2862" s="14">
        <f t="shared" si="222"/>
        <v>42480.800648148142</v>
      </c>
      <c r="S2862" s="14">
        <f t="shared" si="223"/>
        <v>42540.800648148142</v>
      </c>
      <c r="T2862">
        <f t="shared" si="224"/>
        <v>2016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8273</v>
      </c>
      <c r="O2863" t="s">
        <v>8274</v>
      </c>
      <c r="P2863">
        <f t="shared" si="220"/>
        <v>32</v>
      </c>
      <c r="Q2863">
        <f t="shared" si="221"/>
        <v>26.67</v>
      </c>
      <c r="R2863" s="14">
        <f t="shared" si="222"/>
        <v>42257.590833333335</v>
      </c>
      <c r="S2863" s="14">
        <f t="shared" si="223"/>
        <v>42271.590833333335</v>
      </c>
      <c r="T2863">
        <f t="shared" si="224"/>
        <v>2015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8273</v>
      </c>
      <c r="O2864" t="s">
        <v>8274</v>
      </c>
      <c r="P2864">
        <f t="shared" si="220"/>
        <v>0</v>
      </c>
      <c r="Q2864">
        <f t="shared" si="221"/>
        <v>18.329999999999998</v>
      </c>
      <c r="R2864" s="14">
        <f t="shared" si="222"/>
        <v>41784.789687500001</v>
      </c>
      <c r="S2864" s="14">
        <f t="shared" si="223"/>
        <v>41814.789687500001</v>
      </c>
      <c r="T2864">
        <f t="shared" si="224"/>
        <v>2014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8273</v>
      </c>
      <c r="O2865" t="s">
        <v>8274</v>
      </c>
      <c r="P2865">
        <f t="shared" si="220"/>
        <v>0</v>
      </c>
      <c r="Q2865">
        <f t="shared" si="221"/>
        <v>20</v>
      </c>
      <c r="R2865" s="14">
        <f t="shared" si="222"/>
        <v>41831.675034722226</v>
      </c>
      <c r="S2865" s="14">
        <f t="shared" si="223"/>
        <v>41891.675034722226</v>
      </c>
      <c r="T2865">
        <f t="shared" si="224"/>
        <v>2014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8273</v>
      </c>
      <c r="O2866" t="s">
        <v>8274</v>
      </c>
      <c r="P2866">
        <f t="shared" si="220"/>
        <v>2</v>
      </c>
      <c r="Q2866">
        <f t="shared" si="221"/>
        <v>13.33</v>
      </c>
      <c r="R2866" s="14">
        <f t="shared" si="222"/>
        <v>42172.613506944443</v>
      </c>
      <c r="S2866" s="14">
        <f t="shared" si="223"/>
        <v>42202.554166666669</v>
      </c>
      <c r="T2866">
        <f t="shared" si="224"/>
        <v>2015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8273</v>
      </c>
      <c r="O2867" t="s">
        <v>8274</v>
      </c>
      <c r="P2867">
        <f t="shared" si="220"/>
        <v>0</v>
      </c>
      <c r="Q2867">
        <f t="shared" si="221"/>
        <v>0</v>
      </c>
      <c r="R2867" s="14">
        <f t="shared" si="222"/>
        <v>41950.114108796297</v>
      </c>
      <c r="S2867" s="14">
        <f t="shared" si="223"/>
        <v>42010.114108796297</v>
      </c>
      <c r="T2867">
        <f t="shared" si="224"/>
        <v>2014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8273</v>
      </c>
      <c r="O2868" t="s">
        <v>8274</v>
      </c>
      <c r="P2868">
        <f t="shared" si="220"/>
        <v>1</v>
      </c>
      <c r="Q2868">
        <f t="shared" si="221"/>
        <v>22.5</v>
      </c>
      <c r="R2868" s="14">
        <f t="shared" si="222"/>
        <v>42627.955104166671</v>
      </c>
      <c r="S2868" s="14">
        <f t="shared" si="223"/>
        <v>42657.916666666672</v>
      </c>
      <c r="T2868">
        <f t="shared" si="224"/>
        <v>2016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8273</v>
      </c>
      <c r="O2869" t="s">
        <v>8274</v>
      </c>
      <c r="P2869">
        <f t="shared" si="220"/>
        <v>20</v>
      </c>
      <c r="Q2869">
        <f t="shared" si="221"/>
        <v>50.4</v>
      </c>
      <c r="R2869" s="14">
        <f t="shared" si="222"/>
        <v>42531.195277777777</v>
      </c>
      <c r="S2869" s="14">
        <f t="shared" si="223"/>
        <v>42555.166666666672</v>
      </c>
      <c r="T2869">
        <f t="shared" si="224"/>
        <v>2016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8273</v>
      </c>
      <c r="O2870" t="s">
        <v>8274</v>
      </c>
      <c r="P2870">
        <f t="shared" si="220"/>
        <v>42</v>
      </c>
      <c r="Q2870">
        <f t="shared" si="221"/>
        <v>105.03</v>
      </c>
      <c r="R2870" s="14">
        <f t="shared" si="222"/>
        <v>42618.827013888891</v>
      </c>
      <c r="S2870" s="14">
        <f t="shared" si="223"/>
        <v>42648.827013888891</v>
      </c>
      <c r="T2870">
        <f t="shared" si="224"/>
        <v>2016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8273</v>
      </c>
      <c r="O2871" t="s">
        <v>8274</v>
      </c>
      <c r="P2871">
        <f t="shared" si="220"/>
        <v>1</v>
      </c>
      <c r="Q2871">
        <f t="shared" si="221"/>
        <v>35.4</v>
      </c>
      <c r="R2871" s="14">
        <f t="shared" si="222"/>
        <v>42540.593530092592</v>
      </c>
      <c r="S2871" s="14">
        <f t="shared" si="223"/>
        <v>42570.593530092592</v>
      </c>
      <c r="T2871">
        <f t="shared" si="224"/>
        <v>2016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8273</v>
      </c>
      <c r="O2872" t="s">
        <v>8274</v>
      </c>
      <c r="P2872">
        <f t="shared" si="220"/>
        <v>15</v>
      </c>
      <c r="Q2872">
        <f t="shared" si="221"/>
        <v>83.33</v>
      </c>
      <c r="R2872" s="14">
        <f t="shared" si="222"/>
        <v>41746.189409722225</v>
      </c>
      <c r="S2872" s="14">
        <f t="shared" si="223"/>
        <v>41776.189409722225</v>
      </c>
      <c r="T2872">
        <f t="shared" si="224"/>
        <v>2014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8273</v>
      </c>
      <c r="O2873" t="s">
        <v>8274</v>
      </c>
      <c r="P2873">
        <f t="shared" si="220"/>
        <v>5</v>
      </c>
      <c r="Q2873">
        <f t="shared" si="221"/>
        <v>35.92</v>
      </c>
      <c r="R2873" s="14">
        <f t="shared" si="222"/>
        <v>41974.738576388889</v>
      </c>
      <c r="S2873" s="14">
        <f t="shared" si="223"/>
        <v>41994.738576388889</v>
      </c>
      <c r="T2873">
        <f t="shared" si="224"/>
        <v>2014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8273</v>
      </c>
      <c r="O2874" t="s">
        <v>8274</v>
      </c>
      <c r="P2874">
        <f t="shared" si="220"/>
        <v>0</v>
      </c>
      <c r="Q2874">
        <f t="shared" si="221"/>
        <v>0</v>
      </c>
      <c r="R2874" s="14">
        <f t="shared" si="222"/>
        <v>42115.11618055556</v>
      </c>
      <c r="S2874" s="14">
        <f t="shared" si="223"/>
        <v>42175.11618055556</v>
      </c>
      <c r="T2874">
        <f t="shared" si="224"/>
        <v>2015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8273</v>
      </c>
      <c r="O2875" t="s">
        <v>8274</v>
      </c>
      <c r="P2875">
        <f t="shared" si="220"/>
        <v>38</v>
      </c>
      <c r="Q2875">
        <f t="shared" si="221"/>
        <v>119.13</v>
      </c>
      <c r="R2875" s="14">
        <f t="shared" si="222"/>
        <v>42002.817488425921</v>
      </c>
      <c r="S2875" s="14">
        <f t="shared" si="223"/>
        <v>42032.817488425921</v>
      </c>
      <c r="T2875">
        <f t="shared" si="224"/>
        <v>2014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8273</v>
      </c>
      <c r="O2876" t="s">
        <v>8274</v>
      </c>
      <c r="P2876">
        <f t="shared" si="220"/>
        <v>5</v>
      </c>
      <c r="Q2876">
        <f t="shared" si="221"/>
        <v>90.33</v>
      </c>
      <c r="R2876" s="14">
        <f t="shared" si="222"/>
        <v>42722.84474537037</v>
      </c>
      <c r="S2876" s="14">
        <f t="shared" si="223"/>
        <v>42752.84474537037</v>
      </c>
      <c r="T2876">
        <f t="shared" si="224"/>
        <v>2016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8273</v>
      </c>
      <c r="O2877" t="s">
        <v>8274</v>
      </c>
      <c r="P2877">
        <f t="shared" si="220"/>
        <v>0</v>
      </c>
      <c r="Q2877">
        <f t="shared" si="221"/>
        <v>2.33</v>
      </c>
      <c r="R2877" s="14">
        <f t="shared" si="222"/>
        <v>42465.128391203703</v>
      </c>
      <c r="S2877" s="14">
        <f t="shared" si="223"/>
        <v>42495.128391203703</v>
      </c>
      <c r="T2877">
        <f t="shared" si="224"/>
        <v>2016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8273</v>
      </c>
      <c r="O2878" t="s">
        <v>8274</v>
      </c>
      <c r="P2878">
        <f t="shared" si="220"/>
        <v>0</v>
      </c>
      <c r="Q2878">
        <f t="shared" si="221"/>
        <v>0</v>
      </c>
      <c r="R2878" s="14">
        <f t="shared" si="222"/>
        <v>42171.743969907402</v>
      </c>
      <c r="S2878" s="14">
        <f t="shared" si="223"/>
        <v>42201.743969907402</v>
      </c>
      <c r="T2878">
        <f t="shared" si="224"/>
        <v>2015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8273</v>
      </c>
      <c r="O2879" t="s">
        <v>8274</v>
      </c>
      <c r="P2879">
        <f t="shared" si="220"/>
        <v>11</v>
      </c>
      <c r="Q2879">
        <f t="shared" si="221"/>
        <v>108.33</v>
      </c>
      <c r="R2879" s="14">
        <f t="shared" si="222"/>
        <v>42672.955138888887</v>
      </c>
      <c r="S2879" s="14">
        <f t="shared" si="223"/>
        <v>42704.708333333328</v>
      </c>
      <c r="T2879">
        <f t="shared" si="224"/>
        <v>2016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8273</v>
      </c>
      <c r="O2880" t="s">
        <v>8274</v>
      </c>
      <c r="P2880">
        <f t="shared" si="220"/>
        <v>2</v>
      </c>
      <c r="Q2880">
        <f t="shared" si="221"/>
        <v>15.75</v>
      </c>
      <c r="R2880" s="14">
        <f t="shared" si="222"/>
        <v>42128.615682870368</v>
      </c>
      <c r="S2880" s="14">
        <f t="shared" si="223"/>
        <v>42188.615682870368</v>
      </c>
      <c r="T2880">
        <f t="shared" si="224"/>
        <v>2015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8273</v>
      </c>
      <c r="O2881" t="s">
        <v>8274</v>
      </c>
      <c r="P2881">
        <f t="shared" si="220"/>
        <v>0</v>
      </c>
      <c r="Q2881">
        <f t="shared" si="221"/>
        <v>29</v>
      </c>
      <c r="R2881" s="14">
        <f t="shared" si="222"/>
        <v>42359.725243055553</v>
      </c>
      <c r="S2881" s="14">
        <f t="shared" si="223"/>
        <v>42389.725243055553</v>
      </c>
      <c r="T2881">
        <f t="shared" si="224"/>
        <v>2015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8273</v>
      </c>
      <c r="O2882" t="s">
        <v>8274</v>
      </c>
      <c r="P2882">
        <f t="shared" si="220"/>
        <v>23</v>
      </c>
      <c r="Q2882">
        <f t="shared" si="221"/>
        <v>96.55</v>
      </c>
      <c r="R2882" s="14">
        <f t="shared" si="222"/>
        <v>42192.905694444446</v>
      </c>
      <c r="S2882" s="14">
        <f t="shared" si="223"/>
        <v>42236.711805555555</v>
      </c>
      <c r="T2882">
        <f t="shared" si="224"/>
        <v>2015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8273</v>
      </c>
      <c r="O2883" t="s">
        <v>8274</v>
      </c>
      <c r="P2883">
        <f t="shared" ref="P2883:P2946" si="225">ROUND(E2883/D2883*100,0)</f>
        <v>0</v>
      </c>
      <c r="Q2883">
        <f t="shared" ref="Q2883:Q2946" si="226">IFERROR(ROUND(E2883/L2883,2),0)</f>
        <v>0</v>
      </c>
      <c r="R2883" s="14">
        <f t="shared" ref="R2883:R2946" si="227">(((J2883/60)/60)/24)+DATE(1970,1,1)</f>
        <v>41916.597638888888</v>
      </c>
      <c r="S2883" s="14">
        <f t="shared" ref="S2883:S2946" si="228">(((I2883/60)/60)/24)+DATE(1970,1,1)</f>
        <v>41976.639305555553</v>
      </c>
      <c r="T2883">
        <f t="shared" ref="T2883:T2946" si="229">YEAR(R2883)</f>
        <v>2014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8273</v>
      </c>
      <c r="O2884" t="s">
        <v>8274</v>
      </c>
      <c r="P2884">
        <f t="shared" si="225"/>
        <v>34</v>
      </c>
      <c r="Q2884">
        <f t="shared" si="226"/>
        <v>63</v>
      </c>
      <c r="R2884" s="14">
        <f t="shared" si="227"/>
        <v>42461.596273148149</v>
      </c>
      <c r="S2884" s="14">
        <f t="shared" si="228"/>
        <v>42491.596273148149</v>
      </c>
      <c r="T2884">
        <f t="shared" si="229"/>
        <v>2016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8273</v>
      </c>
      <c r="O2885" t="s">
        <v>8274</v>
      </c>
      <c r="P2885">
        <f t="shared" si="225"/>
        <v>19</v>
      </c>
      <c r="Q2885">
        <f t="shared" si="226"/>
        <v>381.6</v>
      </c>
      <c r="R2885" s="14">
        <f t="shared" si="227"/>
        <v>42370.90320601852</v>
      </c>
      <c r="S2885" s="14">
        <f t="shared" si="228"/>
        <v>42406.207638888889</v>
      </c>
      <c r="T2885">
        <f t="shared" si="229"/>
        <v>2016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8273</v>
      </c>
      <c r="O2886" t="s">
        <v>8274</v>
      </c>
      <c r="P2886">
        <f t="shared" si="225"/>
        <v>0</v>
      </c>
      <c r="Q2886">
        <f t="shared" si="226"/>
        <v>46.25</v>
      </c>
      <c r="R2886" s="14">
        <f t="shared" si="227"/>
        <v>41948.727256944447</v>
      </c>
      <c r="S2886" s="14">
        <f t="shared" si="228"/>
        <v>41978.727256944447</v>
      </c>
      <c r="T2886">
        <f t="shared" si="229"/>
        <v>2014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8273</v>
      </c>
      <c r="O2887" t="s">
        <v>8274</v>
      </c>
      <c r="P2887">
        <f t="shared" si="225"/>
        <v>33</v>
      </c>
      <c r="Q2887">
        <f t="shared" si="226"/>
        <v>26</v>
      </c>
      <c r="R2887" s="14">
        <f t="shared" si="227"/>
        <v>42047.07640046296</v>
      </c>
      <c r="S2887" s="14">
        <f t="shared" si="228"/>
        <v>42077.034733796296</v>
      </c>
      <c r="T2887">
        <f t="shared" si="229"/>
        <v>2015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8273</v>
      </c>
      <c r="O2888" t="s">
        <v>8274</v>
      </c>
      <c r="P2888">
        <f t="shared" si="225"/>
        <v>5</v>
      </c>
      <c r="Q2888">
        <f t="shared" si="226"/>
        <v>10</v>
      </c>
      <c r="R2888" s="14">
        <f t="shared" si="227"/>
        <v>42261.632916666669</v>
      </c>
      <c r="S2888" s="14">
        <f t="shared" si="228"/>
        <v>42266.165972222225</v>
      </c>
      <c r="T2888">
        <f t="shared" si="229"/>
        <v>2015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8273</v>
      </c>
      <c r="O2889" t="s">
        <v>8274</v>
      </c>
      <c r="P2889">
        <f t="shared" si="225"/>
        <v>0</v>
      </c>
      <c r="Q2889">
        <f t="shared" si="226"/>
        <v>5</v>
      </c>
      <c r="R2889" s="14">
        <f t="shared" si="227"/>
        <v>41985.427361111113</v>
      </c>
      <c r="S2889" s="14">
        <f t="shared" si="228"/>
        <v>42015.427361111113</v>
      </c>
      <c r="T2889">
        <f t="shared" si="229"/>
        <v>2014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8273</v>
      </c>
      <c r="O2890" t="s">
        <v>8274</v>
      </c>
      <c r="P2890">
        <f t="shared" si="225"/>
        <v>0</v>
      </c>
      <c r="Q2890">
        <f t="shared" si="226"/>
        <v>0</v>
      </c>
      <c r="R2890" s="14">
        <f t="shared" si="227"/>
        <v>41922.535185185188</v>
      </c>
      <c r="S2890" s="14">
        <f t="shared" si="228"/>
        <v>41930.207638888889</v>
      </c>
      <c r="T2890">
        <f t="shared" si="229"/>
        <v>2014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8273</v>
      </c>
      <c r="O2891" t="s">
        <v>8274</v>
      </c>
      <c r="P2891">
        <f t="shared" si="225"/>
        <v>38</v>
      </c>
      <c r="Q2891">
        <f t="shared" si="226"/>
        <v>81.569999999999993</v>
      </c>
      <c r="R2891" s="14">
        <f t="shared" si="227"/>
        <v>41850.863252314812</v>
      </c>
      <c r="S2891" s="14">
        <f t="shared" si="228"/>
        <v>41880.863252314812</v>
      </c>
      <c r="T2891">
        <f t="shared" si="229"/>
        <v>2014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8273</v>
      </c>
      <c r="O2892" t="s">
        <v>8274</v>
      </c>
      <c r="P2892">
        <f t="shared" si="225"/>
        <v>1</v>
      </c>
      <c r="Q2892">
        <f t="shared" si="226"/>
        <v>7</v>
      </c>
      <c r="R2892" s="14">
        <f t="shared" si="227"/>
        <v>41831.742962962962</v>
      </c>
      <c r="S2892" s="14">
        <f t="shared" si="228"/>
        <v>41860.125</v>
      </c>
      <c r="T2892">
        <f t="shared" si="229"/>
        <v>2014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8273</v>
      </c>
      <c r="O2893" t="s">
        <v>8274</v>
      </c>
      <c r="P2893">
        <f t="shared" si="225"/>
        <v>3</v>
      </c>
      <c r="Q2893">
        <f t="shared" si="226"/>
        <v>27.3</v>
      </c>
      <c r="R2893" s="14">
        <f t="shared" si="227"/>
        <v>42415.883425925931</v>
      </c>
      <c r="S2893" s="14">
        <f t="shared" si="228"/>
        <v>42475.84175925926</v>
      </c>
      <c r="T2893">
        <f t="shared" si="229"/>
        <v>2016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8273</v>
      </c>
      <c r="O2894" t="s">
        <v>8274</v>
      </c>
      <c r="P2894">
        <f t="shared" si="225"/>
        <v>9</v>
      </c>
      <c r="Q2894">
        <f t="shared" si="226"/>
        <v>29.41</v>
      </c>
      <c r="R2894" s="14">
        <f t="shared" si="227"/>
        <v>41869.714166666665</v>
      </c>
      <c r="S2894" s="14">
        <f t="shared" si="228"/>
        <v>41876.875</v>
      </c>
      <c r="T2894">
        <f t="shared" si="229"/>
        <v>2014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8273</v>
      </c>
      <c r="O2895" t="s">
        <v>8274</v>
      </c>
      <c r="P2895">
        <f t="shared" si="225"/>
        <v>1</v>
      </c>
      <c r="Q2895">
        <f t="shared" si="226"/>
        <v>12.5</v>
      </c>
      <c r="R2895" s="14">
        <f t="shared" si="227"/>
        <v>41953.773090277777</v>
      </c>
      <c r="S2895" s="14">
        <f t="shared" si="228"/>
        <v>42013.083333333328</v>
      </c>
      <c r="T2895">
        <f t="shared" si="229"/>
        <v>2014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8273</v>
      </c>
      <c r="O2896" t="s">
        <v>8274</v>
      </c>
      <c r="P2896">
        <f t="shared" si="225"/>
        <v>0</v>
      </c>
      <c r="Q2896">
        <f t="shared" si="226"/>
        <v>0</v>
      </c>
      <c r="R2896" s="14">
        <f t="shared" si="227"/>
        <v>42037.986284722225</v>
      </c>
      <c r="S2896" s="14">
        <f t="shared" si="228"/>
        <v>42097.944618055553</v>
      </c>
      <c r="T2896">
        <f t="shared" si="229"/>
        <v>2015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8273</v>
      </c>
      <c r="O2897" t="s">
        <v>8274</v>
      </c>
      <c r="P2897">
        <f t="shared" si="225"/>
        <v>5</v>
      </c>
      <c r="Q2897">
        <f t="shared" si="226"/>
        <v>5.75</v>
      </c>
      <c r="R2897" s="14">
        <f t="shared" si="227"/>
        <v>41811.555462962962</v>
      </c>
      <c r="S2897" s="14">
        <f t="shared" si="228"/>
        <v>41812.875</v>
      </c>
      <c r="T2897">
        <f t="shared" si="229"/>
        <v>2014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8273</v>
      </c>
      <c r="O2898" t="s">
        <v>8274</v>
      </c>
      <c r="P2898">
        <f t="shared" si="225"/>
        <v>21</v>
      </c>
      <c r="Q2898">
        <f t="shared" si="226"/>
        <v>52.08</v>
      </c>
      <c r="R2898" s="14">
        <f t="shared" si="227"/>
        <v>42701.908807870372</v>
      </c>
      <c r="S2898" s="14">
        <f t="shared" si="228"/>
        <v>42716.25</v>
      </c>
      <c r="T2898">
        <f t="shared" si="229"/>
        <v>2016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8273</v>
      </c>
      <c r="O2899" t="s">
        <v>8274</v>
      </c>
      <c r="P2899">
        <f t="shared" si="225"/>
        <v>5</v>
      </c>
      <c r="Q2899">
        <f t="shared" si="226"/>
        <v>183.33</v>
      </c>
      <c r="R2899" s="14">
        <f t="shared" si="227"/>
        <v>42258.646504629629</v>
      </c>
      <c r="S2899" s="14">
        <f t="shared" si="228"/>
        <v>42288.645196759258</v>
      </c>
      <c r="T2899">
        <f t="shared" si="229"/>
        <v>2015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8273</v>
      </c>
      <c r="O2900" t="s">
        <v>8274</v>
      </c>
      <c r="P2900">
        <f t="shared" si="225"/>
        <v>4</v>
      </c>
      <c r="Q2900">
        <f t="shared" si="226"/>
        <v>26.33</v>
      </c>
      <c r="R2900" s="14">
        <f t="shared" si="227"/>
        <v>42278.664965277778</v>
      </c>
      <c r="S2900" s="14">
        <f t="shared" si="228"/>
        <v>42308.664965277778</v>
      </c>
      <c r="T2900">
        <f t="shared" si="229"/>
        <v>2015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8273</v>
      </c>
      <c r="O2901" t="s">
        <v>8274</v>
      </c>
      <c r="P2901">
        <f t="shared" si="225"/>
        <v>0</v>
      </c>
      <c r="Q2901">
        <f t="shared" si="226"/>
        <v>0</v>
      </c>
      <c r="R2901" s="14">
        <f t="shared" si="227"/>
        <v>42515.078217592592</v>
      </c>
      <c r="S2901" s="14">
        <f t="shared" si="228"/>
        <v>42575.078217592592</v>
      </c>
      <c r="T2901">
        <f t="shared" si="229"/>
        <v>2016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8273</v>
      </c>
      <c r="O2902" t="s">
        <v>8274</v>
      </c>
      <c r="P2902">
        <f t="shared" si="225"/>
        <v>62</v>
      </c>
      <c r="Q2902">
        <f t="shared" si="226"/>
        <v>486.43</v>
      </c>
      <c r="R2902" s="14">
        <f t="shared" si="227"/>
        <v>41830.234166666669</v>
      </c>
      <c r="S2902" s="14">
        <f t="shared" si="228"/>
        <v>41860.234166666669</v>
      </c>
      <c r="T2902">
        <f t="shared" si="229"/>
        <v>2014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8273</v>
      </c>
      <c r="O2903" t="s">
        <v>8274</v>
      </c>
      <c r="P2903">
        <f t="shared" si="225"/>
        <v>1</v>
      </c>
      <c r="Q2903">
        <f t="shared" si="226"/>
        <v>3</v>
      </c>
      <c r="R2903" s="14">
        <f t="shared" si="227"/>
        <v>41982.904386574075</v>
      </c>
      <c r="S2903" s="14">
        <f t="shared" si="228"/>
        <v>42042.904386574075</v>
      </c>
      <c r="T2903">
        <f t="shared" si="229"/>
        <v>2014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8273</v>
      </c>
      <c r="O2904" t="s">
        <v>8274</v>
      </c>
      <c r="P2904">
        <f t="shared" si="225"/>
        <v>0</v>
      </c>
      <c r="Q2904">
        <f t="shared" si="226"/>
        <v>25</v>
      </c>
      <c r="R2904" s="14">
        <f t="shared" si="227"/>
        <v>42210.439768518518</v>
      </c>
      <c r="S2904" s="14">
        <f t="shared" si="228"/>
        <v>42240.439768518518</v>
      </c>
      <c r="T2904">
        <f t="shared" si="229"/>
        <v>2015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8273</v>
      </c>
      <c r="O2905" t="s">
        <v>8274</v>
      </c>
      <c r="P2905">
        <f t="shared" si="225"/>
        <v>1</v>
      </c>
      <c r="Q2905">
        <f t="shared" si="226"/>
        <v>9.75</v>
      </c>
      <c r="R2905" s="14">
        <f t="shared" si="227"/>
        <v>42196.166874999995</v>
      </c>
      <c r="S2905" s="14">
        <f t="shared" si="228"/>
        <v>42256.166874999995</v>
      </c>
      <c r="T2905">
        <f t="shared" si="229"/>
        <v>2015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8273</v>
      </c>
      <c r="O2906" t="s">
        <v>8274</v>
      </c>
      <c r="P2906">
        <f t="shared" si="225"/>
        <v>5</v>
      </c>
      <c r="Q2906">
        <f t="shared" si="226"/>
        <v>18.75</v>
      </c>
      <c r="R2906" s="14">
        <f t="shared" si="227"/>
        <v>41940.967951388891</v>
      </c>
      <c r="S2906" s="14">
        <f t="shared" si="228"/>
        <v>41952.5</v>
      </c>
      <c r="T2906">
        <f t="shared" si="229"/>
        <v>2014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8273</v>
      </c>
      <c r="O2907" t="s">
        <v>8274</v>
      </c>
      <c r="P2907">
        <f t="shared" si="225"/>
        <v>18</v>
      </c>
      <c r="Q2907">
        <f t="shared" si="226"/>
        <v>36.590000000000003</v>
      </c>
      <c r="R2907" s="14">
        <f t="shared" si="227"/>
        <v>42606.056863425925</v>
      </c>
      <c r="S2907" s="14">
        <f t="shared" si="228"/>
        <v>42620.056863425925</v>
      </c>
      <c r="T2907">
        <f t="shared" si="229"/>
        <v>2016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8273</v>
      </c>
      <c r="O2908" t="s">
        <v>8274</v>
      </c>
      <c r="P2908">
        <f t="shared" si="225"/>
        <v>9</v>
      </c>
      <c r="Q2908">
        <f t="shared" si="226"/>
        <v>80.709999999999994</v>
      </c>
      <c r="R2908" s="14">
        <f t="shared" si="227"/>
        <v>42199.648912037039</v>
      </c>
      <c r="S2908" s="14">
        <f t="shared" si="228"/>
        <v>42217.041666666672</v>
      </c>
      <c r="T2908">
        <f t="shared" si="229"/>
        <v>2015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8273</v>
      </c>
      <c r="O2909" t="s">
        <v>8274</v>
      </c>
      <c r="P2909">
        <f t="shared" si="225"/>
        <v>0</v>
      </c>
      <c r="Q2909">
        <f t="shared" si="226"/>
        <v>1</v>
      </c>
      <c r="R2909" s="14">
        <f t="shared" si="227"/>
        <v>42444.877743055549</v>
      </c>
      <c r="S2909" s="14">
        <f t="shared" si="228"/>
        <v>42504.877743055549</v>
      </c>
      <c r="T2909">
        <f t="shared" si="229"/>
        <v>2016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8273</v>
      </c>
      <c r="O2910" t="s">
        <v>8274</v>
      </c>
      <c r="P2910">
        <f t="shared" si="225"/>
        <v>3</v>
      </c>
      <c r="Q2910">
        <f t="shared" si="226"/>
        <v>52.8</v>
      </c>
      <c r="R2910" s="14">
        <f t="shared" si="227"/>
        <v>42499.731701388882</v>
      </c>
      <c r="S2910" s="14">
        <f t="shared" si="228"/>
        <v>42529.731701388882</v>
      </c>
      <c r="T2910">
        <f t="shared" si="229"/>
        <v>2016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8273</v>
      </c>
      <c r="O2911" t="s">
        <v>8274</v>
      </c>
      <c r="P2911">
        <f t="shared" si="225"/>
        <v>0</v>
      </c>
      <c r="Q2911">
        <f t="shared" si="226"/>
        <v>20</v>
      </c>
      <c r="R2911" s="14">
        <f t="shared" si="227"/>
        <v>41929.266215277778</v>
      </c>
      <c r="S2911" s="14">
        <f t="shared" si="228"/>
        <v>41968.823611111111</v>
      </c>
      <c r="T2911">
        <f t="shared" si="229"/>
        <v>2014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8273</v>
      </c>
      <c r="O2912" t="s">
        <v>8274</v>
      </c>
      <c r="P2912">
        <f t="shared" si="225"/>
        <v>0</v>
      </c>
      <c r="Q2912">
        <f t="shared" si="226"/>
        <v>1</v>
      </c>
      <c r="R2912" s="14">
        <f t="shared" si="227"/>
        <v>42107.841284722221</v>
      </c>
      <c r="S2912" s="14">
        <f t="shared" si="228"/>
        <v>42167.841284722221</v>
      </c>
      <c r="T2912">
        <f t="shared" si="229"/>
        <v>2015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8273</v>
      </c>
      <c r="O2913" t="s">
        <v>8274</v>
      </c>
      <c r="P2913">
        <f t="shared" si="225"/>
        <v>37</v>
      </c>
      <c r="Q2913">
        <f t="shared" si="226"/>
        <v>46.93</v>
      </c>
      <c r="R2913" s="14">
        <f t="shared" si="227"/>
        <v>42142.768819444449</v>
      </c>
      <c r="S2913" s="14">
        <f t="shared" si="228"/>
        <v>42182.768819444449</v>
      </c>
      <c r="T2913">
        <f t="shared" si="229"/>
        <v>2015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8273</v>
      </c>
      <c r="O2914" t="s">
        <v>8274</v>
      </c>
      <c r="P2914">
        <f t="shared" si="225"/>
        <v>14</v>
      </c>
      <c r="Q2914">
        <f t="shared" si="226"/>
        <v>78.08</v>
      </c>
      <c r="R2914" s="14">
        <f t="shared" si="227"/>
        <v>42354.131643518514</v>
      </c>
      <c r="S2914" s="14">
        <f t="shared" si="228"/>
        <v>42384.131643518514</v>
      </c>
      <c r="T2914">
        <f t="shared" si="229"/>
        <v>2015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8273</v>
      </c>
      <c r="O2915" t="s">
        <v>8274</v>
      </c>
      <c r="P2915">
        <f t="shared" si="225"/>
        <v>0</v>
      </c>
      <c r="Q2915">
        <f t="shared" si="226"/>
        <v>1</v>
      </c>
      <c r="R2915" s="14">
        <f t="shared" si="227"/>
        <v>41828.922905092593</v>
      </c>
      <c r="S2915" s="14">
        <f t="shared" si="228"/>
        <v>41888.922905092593</v>
      </c>
      <c r="T2915">
        <f t="shared" si="229"/>
        <v>2014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8273</v>
      </c>
      <c r="O2916" t="s">
        <v>8274</v>
      </c>
      <c r="P2916">
        <f t="shared" si="225"/>
        <v>0</v>
      </c>
      <c r="Q2916">
        <f t="shared" si="226"/>
        <v>1</v>
      </c>
      <c r="R2916" s="14">
        <f t="shared" si="227"/>
        <v>42017.907337962963</v>
      </c>
      <c r="S2916" s="14">
        <f t="shared" si="228"/>
        <v>42077.865671296298</v>
      </c>
      <c r="T2916">
        <f t="shared" si="229"/>
        <v>2015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8273</v>
      </c>
      <c r="O2917" t="s">
        <v>8274</v>
      </c>
      <c r="P2917">
        <f t="shared" si="225"/>
        <v>61</v>
      </c>
      <c r="Q2917">
        <f t="shared" si="226"/>
        <v>203.67</v>
      </c>
      <c r="R2917" s="14">
        <f t="shared" si="227"/>
        <v>42415.398032407407</v>
      </c>
      <c r="S2917" s="14">
        <f t="shared" si="228"/>
        <v>42445.356365740736</v>
      </c>
      <c r="T2917">
        <f t="shared" si="229"/>
        <v>2016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8273</v>
      </c>
      <c r="O2918" t="s">
        <v>8274</v>
      </c>
      <c r="P2918">
        <f t="shared" si="225"/>
        <v>8</v>
      </c>
      <c r="Q2918">
        <f t="shared" si="226"/>
        <v>20.71</v>
      </c>
      <c r="R2918" s="14">
        <f t="shared" si="227"/>
        <v>41755.476724537039</v>
      </c>
      <c r="S2918" s="14">
        <f t="shared" si="228"/>
        <v>41778.476724537039</v>
      </c>
      <c r="T2918">
        <f t="shared" si="229"/>
        <v>2014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8273</v>
      </c>
      <c r="O2919" t="s">
        <v>8274</v>
      </c>
      <c r="P2919">
        <f t="shared" si="225"/>
        <v>22</v>
      </c>
      <c r="Q2919">
        <f t="shared" si="226"/>
        <v>48.56</v>
      </c>
      <c r="R2919" s="14">
        <f t="shared" si="227"/>
        <v>42245.234340277777</v>
      </c>
      <c r="S2919" s="14">
        <f t="shared" si="228"/>
        <v>42263.234340277777</v>
      </c>
      <c r="T2919">
        <f t="shared" si="229"/>
        <v>2015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8273</v>
      </c>
      <c r="O2920" t="s">
        <v>8274</v>
      </c>
      <c r="P2920">
        <f t="shared" si="225"/>
        <v>27</v>
      </c>
      <c r="Q2920">
        <f t="shared" si="226"/>
        <v>68.099999999999994</v>
      </c>
      <c r="R2920" s="14">
        <f t="shared" si="227"/>
        <v>42278.629710648151</v>
      </c>
      <c r="S2920" s="14">
        <f t="shared" si="228"/>
        <v>42306.629710648151</v>
      </c>
      <c r="T2920">
        <f t="shared" si="229"/>
        <v>2015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8273</v>
      </c>
      <c r="O2921" t="s">
        <v>8274</v>
      </c>
      <c r="P2921">
        <f t="shared" si="225"/>
        <v>9</v>
      </c>
      <c r="Q2921">
        <f t="shared" si="226"/>
        <v>8.5</v>
      </c>
      <c r="R2921" s="14">
        <f t="shared" si="227"/>
        <v>41826.61954861111</v>
      </c>
      <c r="S2921" s="14">
        <f t="shared" si="228"/>
        <v>41856.61954861111</v>
      </c>
      <c r="T2921">
        <f t="shared" si="229"/>
        <v>2014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8273</v>
      </c>
      <c r="O2922" t="s">
        <v>8274</v>
      </c>
      <c r="P2922">
        <f t="shared" si="225"/>
        <v>27</v>
      </c>
      <c r="Q2922">
        <f t="shared" si="226"/>
        <v>51.62</v>
      </c>
      <c r="R2922" s="14">
        <f t="shared" si="227"/>
        <v>42058.792476851857</v>
      </c>
      <c r="S2922" s="14">
        <f t="shared" si="228"/>
        <v>42088.750810185185</v>
      </c>
      <c r="T2922">
        <f t="shared" si="229"/>
        <v>2015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8273</v>
      </c>
      <c r="O2923" t="s">
        <v>8315</v>
      </c>
      <c r="P2923">
        <f t="shared" si="225"/>
        <v>129</v>
      </c>
      <c r="Q2923">
        <f t="shared" si="226"/>
        <v>43</v>
      </c>
      <c r="R2923" s="14">
        <f t="shared" si="227"/>
        <v>41877.886620370373</v>
      </c>
      <c r="S2923" s="14">
        <f t="shared" si="228"/>
        <v>41907.886620370373</v>
      </c>
      <c r="T2923">
        <f t="shared" si="229"/>
        <v>2014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8273</v>
      </c>
      <c r="O2924" t="s">
        <v>8315</v>
      </c>
      <c r="P2924">
        <f t="shared" si="225"/>
        <v>100</v>
      </c>
      <c r="Q2924">
        <f t="shared" si="226"/>
        <v>83.33</v>
      </c>
      <c r="R2924" s="14">
        <f t="shared" si="227"/>
        <v>42097.874155092592</v>
      </c>
      <c r="S2924" s="14">
        <f t="shared" si="228"/>
        <v>42142.874155092592</v>
      </c>
      <c r="T2924">
        <f t="shared" si="229"/>
        <v>2015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8273</v>
      </c>
      <c r="O2925" t="s">
        <v>8315</v>
      </c>
      <c r="P2925">
        <f t="shared" si="225"/>
        <v>100</v>
      </c>
      <c r="Q2925">
        <f t="shared" si="226"/>
        <v>30</v>
      </c>
      <c r="R2925" s="14">
        <f t="shared" si="227"/>
        <v>42013.15253472222</v>
      </c>
      <c r="S2925" s="14">
        <f t="shared" si="228"/>
        <v>42028.125</v>
      </c>
      <c r="T2925">
        <f t="shared" si="229"/>
        <v>2015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8273</v>
      </c>
      <c r="O2926" t="s">
        <v>8315</v>
      </c>
      <c r="P2926">
        <f t="shared" si="225"/>
        <v>103</v>
      </c>
      <c r="Q2926">
        <f t="shared" si="226"/>
        <v>175.51</v>
      </c>
      <c r="R2926" s="14">
        <f t="shared" si="227"/>
        <v>42103.556828703702</v>
      </c>
      <c r="S2926" s="14">
        <f t="shared" si="228"/>
        <v>42133.165972222225</v>
      </c>
      <c r="T2926">
        <f t="shared" si="229"/>
        <v>2015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8273</v>
      </c>
      <c r="O2927" t="s">
        <v>8315</v>
      </c>
      <c r="P2927">
        <f t="shared" si="225"/>
        <v>102</v>
      </c>
      <c r="Q2927">
        <f t="shared" si="226"/>
        <v>231.66</v>
      </c>
      <c r="R2927" s="14">
        <f t="shared" si="227"/>
        <v>41863.584120370368</v>
      </c>
      <c r="S2927" s="14">
        <f t="shared" si="228"/>
        <v>41893.584120370368</v>
      </c>
      <c r="T2927">
        <f t="shared" si="229"/>
        <v>2014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8273</v>
      </c>
      <c r="O2928" t="s">
        <v>8315</v>
      </c>
      <c r="P2928">
        <f t="shared" si="225"/>
        <v>125</v>
      </c>
      <c r="Q2928">
        <f t="shared" si="226"/>
        <v>75</v>
      </c>
      <c r="R2928" s="14">
        <f t="shared" si="227"/>
        <v>42044.765960648147</v>
      </c>
      <c r="S2928" s="14">
        <f t="shared" si="228"/>
        <v>42058.765960648147</v>
      </c>
      <c r="T2928">
        <f t="shared" si="229"/>
        <v>2015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8273</v>
      </c>
      <c r="O2929" t="s">
        <v>8315</v>
      </c>
      <c r="P2929">
        <f t="shared" si="225"/>
        <v>131</v>
      </c>
      <c r="Q2929">
        <f t="shared" si="226"/>
        <v>112.14</v>
      </c>
      <c r="R2929" s="14">
        <f t="shared" si="227"/>
        <v>41806.669317129628</v>
      </c>
      <c r="S2929" s="14">
        <f t="shared" si="228"/>
        <v>41835.208333333336</v>
      </c>
      <c r="T2929">
        <f t="shared" si="229"/>
        <v>2014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8273</v>
      </c>
      <c r="O2930" t="s">
        <v>8315</v>
      </c>
      <c r="P2930">
        <f t="shared" si="225"/>
        <v>100</v>
      </c>
      <c r="Q2930">
        <f t="shared" si="226"/>
        <v>41.67</v>
      </c>
      <c r="R2930" s="14">
        <f t="shared" si="227"/>
        <v>42403.998217592598</v>
      </c>
      <c r="S2930" s="14">
        <f t="shared" si="228"/>
        <v>42433.998217592598</v>
      </c>
      <c r="T2930">
        <f t="shared" si="229"/>
        <v>2016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8273</v>
      </c>
      <c r="O2931" t="s">
        <v>8315</v>
      </c>
      <c r="P2931">
        <f t="shared" si="225"/>
        <v>102</v>
      </c>
      <c r="Q2931">
        <f t="shared" si="226"/>
        <v>255.17</v>
      </c>
      <c r="R2931" s="14">
        <f t="shared" si="227"/>
        <v>41754.564328703702</v>
      </c>
      <c r="S2931" s="14">
        <f t="shared" si="228"/>
        <v>41784.564328703702</v>
      </c>
      <c r="T2931">
        <f t="shared" si="229"/>
        <v>2014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8273</v>
      </c>
      <c r="O2932" t="s">
        <v>8315</v>
      </c>
      <c r="P2932">
        <f t="shared" si="225"/>
        <v>101</v>
      </c>
      <c r="Q2932">
        <f t="shared" si="226"/>
        <v>162.77000000000001</v>
      </c>
      <c r="R2932" s="14">
        <f t="shared" si="227"/>
        <v>42101.584074074075</v>
      </c>
      <c r="S2932" s="14">
        <f t="shared" si="228"/>
        <v>42131.584074074075</v>
      </c>
      <c r="T2932">
        <f t="shared" si="229"/>
        <v>2015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8273</v>
      </c>
      <c r="O2933" t="s">
        <v>8315</v>
      </c>
      <c r="P2933">
        <f t="shared" si="225"/>
        <v>106</v>
      </c>
      <c r="Q2933">
        <f t="shared" si="226"/>
        <v>88.33</v>
      </c>
      <c r="R2933" s="14">
        <f t="shared" si="227"/>
        <v>41872.291238425925</v>
      </c>
      <c r="S2933" s="14">
        <f t="shared" si="228"/>
        <v>41897.255555555559</v>
      </c>
      <c r="T2933">
        <f t="shared" si="229"/>
        <v>2014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8273</v>
      </c>
      <c r="O2934" t="s">
        <v>8315</v>
      </c>
      <c r="P2934">
        <f t="shared" si="225"/>
        <v>105</v>
      </c>
      <c r="Q2934">
        <f t="shared" si="226"/>
        <v>85.74</v>
      </c>
      <c r="R2934" s="14">
        <f t="shared" si="227"/>
        <v>42025.164780092593</v>
      </c>
      <c r="S2934" s="14">
        <f t="shared" si="228"/>
        <v>42056.458333333328</v>
      </c>
      <c r="T2934">
        <f t="shared" si="229"/>
        <v>2015</v>
      </c>
    </row>
    <row r="2935" spans="1:20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8273</v>
      </c>
      <c r="O2935" t="s">
        <v>8315</v>
      </c>
      <c r="P2935">
        <f t="shared" si="225"/>
        <v>103</v>
      </c>
      <c r="Q2935">
        <f t="shared" si="226"/>
        <v>47.57</v>
      </c>
      <c r="R2935" s="14">
        <f t="shared" si="227"/>
        <v>42495.956631944442</v>
      </c>
      <c r="S2935" s="14">
        <f t="shared" si="228"/>
        <v>42525.956631944442</v>
      </c>
      <c r="T2935">
        <f t="shared" si="229"/>
        <v>2016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8273</v>
      </c>
      <c r="O2936" t="s">
        <v>8315</v>
      </c>
      <c r="P2936">
        <f t="shared" si="225"/>
        <v>108</v>
      </c>
      <c r="Q2936">
        <f t="shared" si="226"/>
        <v>72.97</v>
      </c>
      <c r="R2936" s="14">
        <f t="shared" si="227"/>
        <v>41775.636157407411</v>
      </c>
      <c r="S2936" s="14">
        <f t="shared" si="228"/>
        <v>41805.636157407411</v>
      </c>
      <c r="T2936">
        <f t="shared" si="229"/>
        <v>2014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8273</v>
      </c>
      <c r="O2937" t="s">
        <v>8315</v>
      </c>
      <c r="P2937">
        <f t="shared" si="225"/>
        <v>101</v>
      </c>
      <c r="Q2937">
        <f t="shared" si="226"/>
        <v>90.54</v>
      </c>
      <c r="R2937" s="14">
        <f t="shared" si="227"/>
        <v>42553.583425925928</v>
      </c>
      <c r="S2937" s="14">
        <f t="shared" si="228"/>
        <v>42611.708333333328</v>
      </c>
      <c r="T2937">
        <f t="shared" si="229"/>
        <v>2016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8273</v>
      </c>
      <c r="O2938" t="s">
        <v>8315</v>
      </c>
      <c r="P2938">
        <f t="shared" si="225"/>
        <v>128</v>
      </c>
      <c r="Q2938">
        <f t="shared" si="226"/>
        <v>37.65</v>
      </c>
      <c r="R2938" s="14">
        <f t="shared" si="227"/>
        <v>41912.650729166664</v>
      </c>
      <c r="S2938" s="14">
        <f t="shared" si="228"/>
        <v>41925.207638888889</v>
      </c>
      <c r="T2938">
        <f t="shared" si="229"/>
        <v>2014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8273</v>
      </c>
      <c r="O2939" t="s">
        <v>8315</v>
      </c>
      <c r="P2939">
        <f t="shared" si="225"/>
        <v>133</v>
      </c>
      <c r="Q2939">
        <f t="shared" si="226"/>
        <v>36.36</v>
      </c>
      <c r="R2939" s="14">
        <f t="shared" si="227"/>
        <v>41803.457326388889</v>
      </c>
      <c r="S2939" s="14">
        <f t="shared" si="228"/>
        <v>41833.457326388889</v>
      </c>
      <c r="T2939">
        <f t="shared" si="229"/>
        <v>2014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8273</v>
      </c>
      <c r="O2940" t="s">
        <v>8315</v>
      </c>
      <c r="P2940">
        <f t="shared" si="225"/>
        <v>101</v>
      </c>
      <c r="Q2940">
        <f t="shared" si="226"/>
        <v>126.72</v>
      </c>
      <c r="R2940" s="14">
        <f t="shared" si="227"/>
        <v>42004.703865740739</v>
      </c>
      <c r="S2940" s="14">
        <f t="shared" si="228"/>
        <v>42034.703865740739</v>
      </c>
      <c r="T2940">
        <f t="shared" si="229"/>
        <v>2014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8273</v>
      </c>
      <c r="O2941" t="s">
        <v>8315</v>
      </c>
      <c r="P2941">
        <f t="shared" si="225"/>
        <v>103</v>
      </c>
      <c r="Q2941">
        <f t="shared" si="226"/>
        <v>329.2</v>
      </c>
      <c r="R2941" s="14">
        <f t="shared" si="227"/>
        <v>41845.809166666666</v>
      </c>
      <c r="S2941" s="14">
        <f t="shared" si="228"/>
        <v>41879.041666666664</v>
      </c>
      <c r="T2941">
        <f t="shared" si="229"/>
        <v>2014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8273</v>
      </c>
      <c r="O2942" t="s">
        <v>8315</v>
      </c>
      <c r="P2942">
        <f t="shared" si="225"/>
        <v>107</v>
      </c>
      <c r="Q2942">
        <f t="shared" si="226"/>
        <v>81.239999999999995</v>
      </c>
      <c r="R2942" s="14">
        <f t="shared" si="227"/>
        <v>41982.773356481484</v>
      </c>
      <c r="S2942" s="14">
        <f t="shared" si="228"/>
        <v>42022.773356481484</v>
      </c>
      <c r="T2942">
        <f t="shared" si="229"/>
        <v>2014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8273</v>
      </c>
      <c r="O2943" t="s">
        <v>8313</v>
      </c>
      <c r="P2943">
        <f t="shared" si="225"/>
        <v>0</v>
      </c>
      <c r="Q2943">
        <f t="shared" si="226"/>
        <v>1</v>
      </c>
      <c r="R2943" s="14">
        <f t="shared" si="227"/>
        <v>42034.960127314815</v>
      </c>
      <c r="S2943" s="14">
        <f t="shared" si="228"/>
        <v>42064.960127314815</v>
      </c>
      <c r="T2943">
        <f t="shared" si="229"/>
        <v>2015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8273</v>
      </c>
      <c r="O2944" t="s">
        <v>8313</v>
      </c>
      <c r="P2944">
        <f t="shared" si="225"/>
        <v>20</v>
      </c>
      <c r="Q2944">
        <f t="shared" si="226"/>
        <v>202.23</v>
      </c>
      <c r="R2944" s="14">
        <f t="shared" si="227"/>
        <v>42334.803923611107</v>
      </c>
      <c r="S2944" s="14">
        <f t="shared" si="228"/>
        <v>42354.845833333333</v>
      </c>
      <c r="T2944">
        <f t="shared" si="229"/>
        <v>2015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8273</v>
      </c>
      <c r="O2945" t="s">
        <v>8313</v>
      </c>
      <c r="P2945">
        <f t="shared" si="225"/>
        <v>0</v>
      </c>
      <c r="Q2945">
        <f t="shared" si="226"/>
        <v>0</v>
      </c>
      <c r="R2945" s="14">
        <f t="shared" si="227"/>
        <v>42077.129398148143</v>
      </c>
      <c r="S2945" s="14">
        <f t="shared" si="228"/>
        <v>42107.129398148143</v>
      </c>
      <c r="T2945">
        <f t="shared" si="229"/>
        <v>2015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8273</v>
      </c>
      <c r="O2946" t="s">
        <v>8313</v>
      </c>
      <c r="P2946">
        <f t="shared" si="225"/>
        <v>1</v>
      </c>
      <c r="Q2946">
        <f t="shared" si="226"/>
        <v>100</v>
      </c>
      <c r="R2946" s="14">
        <f t="shared" si="227"/>
        <v>42132.9143287037</v>
      </c>
      <c r="S2946" s="14">
        <f t="shared" si="228"/>
        <v>42162.9143287037</v>
      </c>
      <c r="T2946">
        <f t="shared" si="229"/>
        <v>2015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8273</v>
      </c>
      <c r="O2947" t="s">
        <v>8313</v>
      </c>
      <c r="P2947">
        <f t="shared" ref="P2947:P3010" si="230">ROUND(E2947/D2947*100,0)</f>
        <v>0</v>
      </c>
      <c r="Q2947">
        <f t="shared" ref="Q2947:Q3010" si="231">IFERROR(ROUND(E2947/L2947,2),0)</f>
        <v>0</v>
      </c>
      <c r="R2947" s="14">
        <f t="shared" ref="R2947:R3010" si="232">(((J2947/60)/60)/24)+DATE(1970,1,1)</f>
        <v>42118.139583333337</v>
      </c>
      <c r="S2947" s="14">
        <f t="shared" ref="S2947:S3010" si="233">(((I2947/60)/60)/24)+DATE(1970,1,1)</f>
        <v>42148.139583333337</v>
      </c>
      <c r="T2947">
        <f t="shared" ref="T2947:T3010" si="234">YEAR(R2947)</f>
        <v>2015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8273</v>
      </c>
      <c r="O2948" t="s">
        <v>8313</v>
      </c>
      <c r="P2948">
        <f t="shared" si="230"/>
        <v>0</v>
      </c>
      <c r="Q2948">
        <f t="shared" si="231"/>
        <v>1</v>
      </c>
      <c r="R2948" s="14">
        <f t="shared" si="232"/>
        <v>42567.531157407408</v>
      </c>
      <c r="S2948" s="14">
        <f t="shared" si="233"/>
        <v>42597.531157407408</v>
      </c>
      <c r="T2948">
        <f t="shared" si="234"/>
        <v>2016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8273</v>
      </c>
      <c r="O2949" t="s">
        <v>8313</v>
      </c>
      <c r="P2949">
        <f t="shared" si="230"/>
        <v>4</v>
      </c>
      <c r="Q2949">
        <f t="shared" si="231"/>
        <v>82.46</v>
      </c>
      <c r="R2949" s="14">
        <f t="shared" si="232"/>
        <v>42649.562118055561</v>
      </c>
      <c r="S2949" s="14">
        <f t="shared" si="233"/>
        <v>42698.715972222228</v>
      </c>
      <c r="T2949">
        <f t="shared" si="234"/>
        <v>2016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8273</v>
      </c>
      <c r="O2950" t="s">
        <v>8313</v>
      </c>
      <c r="P2950">
        <f t="shared" si="230"/>
        <v>0</v>
      </c>
      <c r="Q2950">
        <f t="shared" si="231"/>
        <v>2.67</v>
      </c>
      <c r="R2950" s="14">
        <f t="shared" si="232"/>
        <v>42097.649224537032</v>
      </c>
      <c r="S2950" s="14">
        <f t="shared" si="233"/>
        <v>42157.649224537032</v>
      </c>
      <c r="T2950">
        <f t="shared" si="234"/>
        <v>2015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8273</v>
      </c>
      <c r="O2951" t="s">
        <v>8313</v>
      </c>
      <c r="P2951">
        <f t="shared" si="230"/>
        <v>3</v>
      </c>
      <c r="Q2951">
        <f t="shared" si="231"/>
        <v>12.5</v>
      </c>
      <c r="R2951" s="14">
        <f t="shared" si="232"/>
        <v>42297.823113425926</v>
      </c>
      <c r="S2951" s="14">
        <f t="shared" si="233"/>
        <v>42327.864780092597</v>
      </c>
      <c r="T2951">
        <f t="shared" si="234"/>
        <v>2015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8273</v>
      </c>
      <c r="O2952" t="s">
        <v>8313</v>
      </c>
      <c r="P2952">
        <f t="shared" si="230"/>
        <v>0</v>
      </c>
      <c r="Q2952">
        <f t="shared" si="231"/>
        <v>0</v>
      </c>
      <c r="R2952" s="14">
        <f t="shared" si="232"/>
        <v>42362.36518518519</v>
      </c>
      <c r="S2952" s="14">
        <f t="shared" si="233"/>
        <v>42392.36518518519</v>
      </c>
      <c r="T2952">
        <f t="shared" si="234"/>
        <v>2015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8273</v>
      </c>
      <c r="O2953" t="s">
        <v>8313</v>
      </c>
      <c r="P2953">
        <f t="shared" si="230"/>
        <v>2</v>
      </c>
      <c r="Q2953">
        <f t="shared" si="231"/>
        <v>18.899999999999999</v>
      </c>
      <c r="R2953" s="14">
        <f t="shared" si="232"/>
        <v>41872.802928240737</v>
      </c>
      <c r="S2953" s="14">
        <f t="shared" si="233"/>
        <v>41917.802928240737</v>
      </c>
      <c r="T2953">
        <f t="shared" si="234"/>
        <v>2014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8273</v>
      </c>
      <c r="O2954" t="s">
        <v>8313</v>
      </c>
      <c r="P2954">
        <f t="shared" si="230"/>
        <v>8</v>
      </c>
      <c r="Q2954">
        <f t="shared" si="231"/>
        <v>200.63</v>
      </c>
      <c r="R2954" s="14">
        <f t="shared" si="232"/>
        <v>42628.690266203703</v>
      </c>
      <c r="S2954" s="14">
        <f t="shared" si="233"/>
        <v>42660.166666666672</v>
      </c>
      <c r="T2954">
        <f t="shared" si="234"/>
        <v>2016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8273</v>
      </c>
      <c r="O2955" t="s">
        <v>8313</v>
      </c>
      <c r="P2955">
        <f t="shared" si="230"/>
        <v>0</v>
      </c>
      <c r="Q2955">
        <f t="shared" si="231"/>
        <v>201.67</v>
      </c>
      <c r="R2955" s="14">
        <f t="shared" si="232"/>
        <v>42255.791909722218</v>
      </c>
      <c r="S2955" s="14">
        <f t="shared" si="233"/>
        <v>42285.791909722218</v>
      </c>
      <c r="T2955">
        <f t="shared" si="234"/>
        <v>2015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8273</v>
      </c>
      <c r="O2956" t="s">
        <v>8313</v>
      </c>
      <c r="P2956">
        <f t="shared" si="230"/>
        <v>0</v>
      </c>
      <c r="Q2956">
        <f t="shared" si="231"/>
        <v>0</v>
      </c>
      <c r="R2956" s="14">
        <f t="shared" si="232"/>
        <v>42790.583368055552</v>
      </c>
      <c r="S2956" s="14">
        <f t="shared" si="233"/>
        <v>42810.541701388895</v>
      </c>
      <c r="T2956">
        <f t="shared" si="234"/>
        <v>2017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8273</v>
      </c>
      <c r="O2957" t="s">
        <v>8313</v>
      </c>
      <c r="P2957">
        <f t="shared" si="230"/>
        <v>60</v>
      </c>
      <c r="Q2957">
        <f t="shared" si="231"/>
        <v>65</v>
      </c>
      <c r="R2957" s="14">
        <f t="shared" si="232"/>
        <v>42141.741307870368</v>
      </c>
      <c r="S2957" s="14">
        <f t="shared" si="233"/>
        <v>42171.741307870368</v>
      </c>
      <c r="T2957">
        <f t="shared" si="234"/>
        <v>2015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8273</v>
      </c>
      <c r="O2958" t="s">
        <v>8313</v>
      </c>
      <c r="P2958">
        <f t="shared" si="230"/>
        <v>17</v>
      </c>
      <c r="Q2958">
        <f t="shared" si="231"/>
        <v>66.099999999999994</v>
      </c>
      <c r="R2958" s="14">
        <f t="shared" si="232"/>
        <v>42464.958912037036</v>
      </c>
      <c r="S2958" s="14">
        <f t="shared" si="233"/>
        <v>42494.958912037036</v>
      </c>
      <c r="T2958">
        <f t="shared" si="234"/>
        <v>2016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8273</v>
      </c>
      <c r="O2959" t="s">
        <v>8313</v>
      </c>
      <c r="P2959">
        <f t="shared" si="230"/>
        <v>2</v>
      </c>
      <c r="Q2959">
        <f t="shared" si="231"/>
        <v>93.33</v>
      </c>
      <c r="R2959" s="14">
        <f t="shared" si="232"/>
        <v>42031.011249999996</v>
      </c>
      <c r="S2959" s="14">
        <f t="shared" si="233"/>
        <v>42090.969583333332</v>
      </c>
      <c r="T2959">
        <f t="shared" si="234"/>
        <v>2015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8273</v>
      </c>
      <c r="O2960" t="s">
        <v>8313</v>
      </c>
      <c r="P2960">
        <f t="shared" si="230"/>
        <v>0</v>
      </c>
      <c r="Q2960">
        <f t="shared" si="231"/>
        <v>0</v>
      </c>
      <c r="R2960" s="14">
        <f t="shared" si="232"/>
        <v>42438.779131944444</v>
      </c>
      <c r="S2960" s="14">
        <f t="shared" si="233"/>
        <v>42498.73746527778</v>
      </c>
      <c r="T2960">
        <f t="shared" si="234"/>
        <v>2016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8273</v>
      </c>
      <c r="O2961" t="s">
        <v>8313</v>
      </c>
      <c r="P2961">
        <f t="shared" si="230"/>
        <v>0</v>
      </c>
      <c r="Q2961">
        <f t="shared" si="231"/>
        <v>0</v>
      </c>
      <c r="R2961" s="14">
        <f t="shared" si="232"/>
        <v>42498.008391203708</v>
      </c>
      <c r="S2961" s="14">
        <f t="shared" si="233"/>
        <v>42528.008391203708</v>
      </c>
      <c r="T2961">
        <f t="shared" si="234"/>
        <v>2016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8273</v>
      </c>
      <c r="O2962" t="s">
        <v>8313</v>
      </c>
      <c r="P2962">
        <f t="shared" si="230"/>
        <v>0</v>
      </c>
      <c r="Q2962">
        <f t="shared" si="231"/>
        <v>0</v>
      </c>
      <c r="R2962" s="14">
        <f t="shared" si="232"/>
        <v>41863.757210648146</v>
      </c>
      <c r="S2962" s="14">
        <f t="shared" si="233"/>
        <v>41893.757210648146</v>
      </c>
      <c r="T2962">
        <f t="shared" si="234"/>
        <v>2014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8273</v>
      </c>
      <c r="O2963" t="s">
        <v>8274</v>
      </c>
      <c r="P2963">
        <f t="shared" si="230"/>
        <v>110</v>
      </c>
      <c r="Q2963">
        <f t="shared" si="231"/>
        <v>50.75</v>
      </c>
      <c r="R2963" s="14">
        <f t="shared" si="232"/>
        <v>42061.212488425925</v>
      </c>
      <c r="S2963" s="14">
        <f t="shared" si="233"/>
        <v>42089.166666666672</v>
      </c>
      <c r="T2963">
        <f t="shared" si="234"/>
        <v>2015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8273</v>
      </c>
      <c r="O2964" t="s">
        <v>8274</v>
      </c>
      <c r="P2964">
        <f t="shared" si="230"/>
        <v>122</v>
      </c>
      <c r="Q2964">
        <f t="shared" si="231"/>
        <v>60.9</v>
      </c>
      <c r="R2964" s="14">
        <f t="shared" si="232"/>
        <v>42036.24428240741</v>
      </c>
      <c r="S2964" s="14">
        <f t="shared" si="233"/>
        <v>42064.290972222225</v>
      </c>
      <c r="T2964">
        <f t="shared" si="234"/>
        <v>2015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8273</v>
      </c>
      <c r="O2965" t="s">
        <v>8274</v>
      </c>
      <c r="P2965">
        <f t="shared" si="230"/>
        <v>107</v>
      </c>
      <c r="Q2965">
        <f t="shared" si="231"/>
        <v>109.03</v>
      </c>
      <c r="R2965" s="14">
        <f t="shared" si="232"/>
        <v>42157.470185185186</v>
      </c>
      <c r="S2965" s="14">
        <f t="shared" si="233"/>
        <v>42187.470185185186</v>
      </c>
      <c r="T2965">
        <f t="shared" si="234"/>
        <v>2015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8273</v>
      </c>
      <c r="O2966" t="s">
        <v>8274</v>
      </c>
      <c r="P2966">
        <f t="shared" si="230"/>
        <v>101</v>
      </c>
      <c r="Q2966">
        <f t="shared" si="231"/>
        <v>25.69</v>
      </c>
      <c r="R2966" s="14">
        <f t="shared" si="232"/>
        <v>41827.909942129627</v>
      </c>
      <c r="S2966" s="14">
        <f t="shared" si="233"/>
        <v>41857.897222222222</v>
      </c>
      <c r="T2966">
        <f t="shared" si="234"/>
        <v>2014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8273</v>
      </c>
      <c r="O2967" t="s">
        <v>8274</v>
      </c>
      <c r="P2967">
        <f t="shared" si="230"/>
        <v>109</v>
      </c>
      <c r="Q2967">
        <f t="shared" si="231"/>
        <v>41.92</v>
      </c>
      <c r="R2967" s="14">
        <f t="shared" si="232"/>
        <v>42162.729548611111</v>
      </c>
      <c r="S2967" s="14">
        <f t="shared" si="233"/>
        <v>42192.729548611111</v>
      </c>
      <c r="T2967">
        <f t="shared" si="234"/>
        <v>2015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8273</v>
      </c>
      <c r="O2968" t="s">
        <v>8274</v>
      </c>
      <c r="P2968">
        <f t="shared" si="230"/>
        <v>114</v>
      </c>
      <c r="Q2968">
        <f t="shared" si="231"/>
        <v>88.77</v>
      </c>
      <c r="R2968" s="14">
        <f t="shared" si="232"/>
        <v>42233.738564814819</v>
      </c>
      <c r="S2968" s="14">
        <f t="shared" si="233"/>
        <v>42263.738564814819</v>
      </c>
      <c r="T2968">
        <f t="shared" si="234"/>
        <v>2015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8273</v>
      </c>
      <c r="O2969" t="s">
        <v>8274</v>
      </c>
      <c r="P2969">
        <f t="shared" si="230"/>
        <v>114</v>
      </c>
      <c r="Q2969">
        <f t="shared" si="231"/>
        <v>80.23</v>
      </c>
      <c r="R2969" s="14">
        <f t="shared" si="232"/>
        <v>42042.197824074072</v>
      </c>
      <c r="S2969" s="14">
        <f t="shared" si="233"/>
        <v>42072.156157407408</v>
      </c>
      <c r="T2969">
        <f t="shared" si="234"/>
        <v>2015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8273</v>
      </c>
      <c r="O2970" t="s">
        <v>8274</v>
      </c>
      <c r="P2970">
        <f t="shared" si="230"/>
        <v>106</v>
      </c>
      <c r="Q2970">
        <f t="shared" si="231"/>
        <v>78.94</v>
      </c>
      <c r="R2970" s="14">
        <f t="shared" si="232"/>
        <v>42585.523842592593</v>
      </c>
      <c r="S2970" s="14">
        <f t="shared" si="233"/>
        <v>42599.165972222225</v>
      </c>
      <c r="T2970">
        <f t="shared" si="234"/>
        <v>2016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8273</v>
      </c>
      <c r="O2971" t="s">
        <v>8274</v>
      </c>
      <c r="P2971">
        <f t="shared" si="230"/>
        <v>163</v>
      </c>
      <c r="Q2971">
        <f t="shared" si="231"/>
        <v>95.59</v>
      </c>
      <c r="R2971" s="14">
        <f t="shared" si="232"/>
        <v>42097.786493055552</v>
      </c>
      <c r="S2971" s="14">
        <f t="shared" si="233"/>
        <v>42127.952083333337</v>
      </c>
      <c r="T2971">
        <f t="shared" si="234"/>
        <v>2015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8273</v>
      </c>
      <c r="O2972" t="s">
        <v>8274</v>
      </c>
      <c r="P2972">
        <f t="shared" si="230"/>
        <v>106</v>
      </c>
      <c r="Q2972">
        <f t="shared" si="231"/>
        <v>69.89</v>
      </c>
      <c r="R2972" s="14">
        <f t="shared" si="232"/>
        <v>41808.669571759259</v>
      </c>
      <c r="S2972" s="14">
        <f t="shared" si="233"/>
        <v>41838.669571759259</v>
      </c>
      <c r="T2972">
        <f t="shared" si="234"/>
        <v>2014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8273</v>
      </c>
      <c r="O2973" t="s">
        <v>8274</v>
      </c>
      <c r="P2973">
        <f t="shared" si="230"/>
        <v>100</v>
      </c>
      <c r="Q2973">
        <f t="shared" si="231"/>
        <v>74.53</v>
      </c>
      <c r="R2973" s="14">
        <f t="shared" si="232"/>
        <v>41852.658310185187</v>
      </c>
      <c r="S2973" s="14">
        <f t="shared" si="233"/>
        <v>41882.658310185187</v>
      </c>
      <c r="T2973">
        <f t="shared" si="234"/>
        <v>2014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8273</v>
      </c>
      <c r="O2974" t="s">
        <v>8274</v>
      </c>
      <c r="P2974">
        <f t="shared" si="230"/>
        <v>105</v>
      </c>
      <c r="Q2974">
        <f t="shared" si="231"/>
        <v>123.94</v>
      </c>
      <c r="R2974" s="14">
        <f t="shared" si="232"/>
        <v>42694.110185185185</v>
      </c>
      <c r="S2974" s="14">
        <f t="shared" si="233"/>
        <v>42709.041666666672</v>
      </c>
      <c r="T2974">
        <f t="shared" si="234"/>
        <v>2016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8273</v>
      </c>
      <c r="O2975" t="s">
        <v>8274</v>
      </c>
      <c r="P2975">
        <f t="shared" si="230"/>
        <v>175</v>
      </c>
      <c r="Q2975">
        <f t="shared" si="231"/>
        <v>264.85000000000002</v>
      </c>
      <c r="R2975" s="14">
        <f t="shared" si="232"/>
        <v>42341.818379629629</v>
      </c>
      <c r="S2975" s="14">
        <f t="shared" si="233"/>
        <v>42370.166666666672</v>
      </c>
      <c r="T2975">
        <f t="shared" si="234"/>
        <v>2015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8273</v>
      </c>
      <c r="O2976" t="s">
        <v>8274</v>
      </c>
      <c r="P2976">
        <f t="shared" si="230"/>
        <v>102</v>
      </c>
      <c r="Q2976">
        <f t="shared" si="231"/>
        <v>58.62</v>
      </c>
      <c r="R2976" s="14">
        <f t="shared" si="232"/>
        <v>41880.061006944445</v>
      </c>
      <c r="S2976" s="14">
        <f t="shared" si="233"/>
        <v>41908.065972222219</v>
      </c>
      <c r="T2976">
        <f t="shared" si="234"/>
        <v>2014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8273</v>
      </c>
      <c r="O2977" t="s">
        <v>8274</v>
      </c>
      <c r="P2977">
        <f t="shared" si="230"/>
        <v>100</v>
      </c>
      <c r="Q2977">
        <f t="shared" si="231"/>
        <v>70.88</v>
      </c>
      <c r="R2977" s="14">
        <f t="shared" si="232"/>
        <v>41941.683865740742</v>
      </c>
      <c r="S2977" s="14">
        <f t="shared" si="233"/>
        <v>41970.125</v>
      </c>
      <c r="T2977">
        <f t="shared" si="234"/>
        <v>2014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8273</v>
      </c>
      <c r="O2978" t="s">
        <v>8274</v>
      </c>
      <c r="P2978">
        <f t="shared" si="230"/>
        <v>171</v>
      </c>
      <c r="Q2978">
        <f t="shared" si="231"/>
        <v>8.57</v>
      </c>
      <c r="R2978" s="14">
        <f t="shared" si="232"/>
        <v>42425.730671296296</v>
      </c>
      <c r="S2978" s="14">
        <f t="shared" si="233"/>
        <v>42442.5</v>
      </c>
      <c r="T2978">
        <f t="shared" si="234"/>
        <v>2016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8273</v>
      </c>
      <c r="O2979" t="s">
        <v>8274</v>
      </c>
      <c r="P2979">
        <f t="shared" si="230"/>
        <v>114</v>
      </c>
      <c r="Q2979">
        <f t="shared" si="231"/>
        <v>113.57</v>
      </c>
      <c r="R2979" s="14">
        <f t="shared" si="232"/>
        <v>42026.88118055556</v>
      </c>
      <c r="S2979" s="14">
        <f t="shared" si="233"/>
        <v>42086.093055555553</v>
      </c>
      <c r="T2979">
        <f t="shared" si="234"/>
        <v>2015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8273</v>
      </c>
      <c r="O2980" t="s">
        <v>8274</v>
      </c>
      <c r="P2980">
        <f t="shared" si="230"/>
        <v>129</v>
      </c>
      <c r="Q2980">
        <f t="shared" si="231"/>
        <v>60.69</v>
      </c>
      <c r="R2980" s="14">
        <f t="shared" si="232"/>
        <v>41922.640590277777</v>
      </c>
      <c r="S2980" s="14">
        <f t="shared" si="233"/>
        <v>41932.249305555553</v>
      </c>
      <c r="T2980">
        <f t="shared" si="234"/>
        <v>2014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8273</v>
      </c>
      <c r="O2981" t="s">
        <v>8274</v>
      </c>
      <c r="P2981">
        <f t="shared" si="230"/>
        <v>101</v>
      </c>
      <c r="Q2981">
        <f t="shared" si="231"/>
        <v>110.22</v>
      </c>
      <c r="R2981" s="14">
        <f t="shared" si="232"/>
        <v>41993.824340277773</v>
      </c>
      <c r="S2981" s="14">
        <f t="shared" si="233"/>
        <v>42010.25</v>
      </c>
      <c r="T2981">
        <f t="shared" si="234"/>
        <v>2014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8273</v>
      </c>
      <c r="O2982" t="s">
        <v>8274</v>
      </c>
      <c r="P2982">
        <f t="shared" si="230"/>
        <v>109</v>
      </c>
      <c r="Q2982">
        <f t="shared" si="231"/>
        <v>136.46</v>
      </c>
      <c r="R2982" s="14">
        <f t="shared" si="232"/>
        <v>42219.915856481486</v>
      </c>
      <c r="S2982" s="14">
        <f t="shared" si="233"/>
        <v>42240.083333333328</v>
      </c>
      <c r="T2982">
        <f t="shared" si="234"/>
        <v>2015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8273</v>
      </c>
      <c r="O2983" t="s">
        <v>8313</v>
      </c>
      <c r="P2983">
        <f t="shared" si="230"/>
        <v>129</v>
      </c>
      <c r="Q2983">
        <f t="shared" si="231"/>
        <v>53.16</v>
      </c>
      <c r="R2983" s="14">
        <f t="shared" si="232"/>
        <v>42225.559675925921</v>
      </c>
      <c r="S2983" s="14">
        <f t="shared" si="233"/>
        <v>42270.559675925921</v>
      </c>
      <c r="T2983">
        <f t="shared" si="234"/>
        <v>2015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8273</v>
      </c>
      <c r="O2984" t="s">
        <v>8313</v>
      </c>
      <c r="P2984">
        <f t="shared" si="230"/>
        <v>102</v>
      </c>
      <c r="Q2984">
        <f t="shared" si="231"/>
        <v>86.49</v>
      </c>
      <c r="R2984" s="14">
        <f t="shared" si="232"/>
        <v>42381.686840277776</v>
      </c>
      <c r="S2984" s="14">
        <f t="shared" si="233"/>
        <v>42411.686840277776</v>
      </c>
      <c r="T2984">
        <f t="shared" si="234"/>
        <v>2016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8273</v>
      </c>
      <c r="O2985" t="s">
        <v>8313</v>
      </c>
      <c r="P2985">
        <f t="shared" si="230"/>
        <v>147</v>
      </c>
      <c r="Q2985">
        <f t="shared" si="231"/>
        <v>155.24</v>
      </c>
      <c r="R2985" s="14">
        <f t="shared" si="232"/>
        <v>41894.632361111115</v>
      </c>
      <c r="S2985" s="14">
        <f t="shared" si="233"/>
        <v>41954.674027777779</v>
      </c>
      <c r="T2985">
        <f t="shared" si="234"/>
        <v>2014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8273</v>
      </c>
      <c r="O2986" t="s">
        <v>8313</v>
      </c>
      <c r="P2986">
        <f t="shared" si="230"/>
        <v>100</v>
      </c>
      <c r="Q2986">
        <f t="shared" si="231"/>
        <v>115.08</v>
      </c>
      <c r="R2986" s="14">
        <f t="shared" si="232"/>
        <v>42576.278715277775</v>
      </c>
      <c r="S2986" s="14">
        <f t="shared" si="233"/>
        <v>42606.278715277775</v>
      </c>
      <c r="T2986">
        <f t="shared" si="234"/>
        <v>2016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8273</v>
      </c>
      <c r="O2987" t="s">
        <v>8313</v>
      </c>
      <c r="P2987">
        <f t="shared" si="230"/>
        <v>122</v>
      </c>
      <c r="Q2987">
        <f t="shared" si="231"/>
        <v>109.59</v>
      </c>
      <c r="R2987" s="14">
        <f t="shared" si="232"/>
        <v>42654.973703703698</v>
      </c>
      <c r="S2987" s="14">
        <f t="shared" si="233"/>
        <v>42674.166666666672</v>
      </c>
      <c r="T2987">
        <f t="shared" si="234"/>
        <v>2016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8273</v>
      </c>
      <c r="O2988" t="s">
        <v>8313</v>
      </c>
      <c r="P2988">
        <f t="shared" si="230"/>
        <v>106</v>
      </c>
      <c r="Q2988">
        <f t="shared" si="231"/>
        <v>45.21</v>
      </c>
      <c r="R2988" s="14">
        <f t="shared" si="232"/>
        <v>42431.500069444446</v>
      </c>
      <c r="S2988" s="14">
        <f t="shared" si="233"/>
        <v>42491.458402777775</v>
      </c>
      <c r="T2988">
        <f t="shared" si="234"/>
        <v>2016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8273</v>
      </c>
      <c r="O2989" t="s">
        <v>8313</v>
      </c>
      <c r="P2989">
        <f t="shared" si="230"/>
        <v>110</v>
      </c>
      <c r="Q2989">
        <f t="shared" si="231"/>
        <v>104.15</v>
      </c>
      <c r="R2989" s="14">
        <f t="shared" si="232"/>
        <v>42627.307303240741</v>
      </c>
      <c r="S2989" s="14">
        <f t="shared" si="233"/>
        <v>42656</v>
      </c>
      <c r="T2989">
        <f t="shared" si="234"/>
        <v>2016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8273</v>
      </c>
      <c r="O2990" t="s">
        <v>8313</v>
      </c>
      <c r="P2990">
        <f t="shared" si="230"/>
        <v>100</v>
      </c>
      <c r="Q2990">
        <f t="shared" si="231"/>
        <v>35.71</v>
      </c>
      <c r="R2990" s="14">
        <f t="shared" si="232"/>
        <v>42511.362048611118</v>
      </c>
      <c r="S2990" s="14">
        <f t="shared" si="233"/>
        <v>42541.362048611118</v>
      </c>
      <c r="T2990">
        <f t="shared" si="234"/>
        <v>2016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8273</v>
      </c>
      <c r="O2991" t="s">
        <v>8313</v>
      </c>
      <c r="P2991">
        <f t="shared" si="230"/>
        <v>177</v>
      </c>
      <c r="Q2991">
        <f t="shared" si="231"/>
        <v>97</v>
      </c>
      <c r="R2991" s="14">
        <f t="shared" si="232"/>
        <v>42337.02039351852</v>
      </c>
      <c r="S2991" s="14">
        <f t="shared" si="233"/>
        <v>42359.207638888889</v>
      </c>
      <c r="T2991">
        <f t="shared" si="234"/>
        <v>2015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8273</v>
      </c>
      <c r="O2992" t="s">
        <v>8313</v>
      </c>
      <c r="P2992">
        <f t="shared" si="230"/>
        <v>100</v>
      </c>
      <c r="Q2992">
        <f t="shared" si="231"/>
        <v>370.37</v>
      </c>
      <c r="R2992" s="14">
        <f t="shared" si="232"/>
        <v>42341.57430555555</v>
      </c>
      <c r="S2992" s="14">
        <f t="shared" si="233"/>
        <v>42376.57430555555</v>
      </c>
      <c r="T2992">
        <f t="shared" si="234"/>
        <v>2015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8273</v>
      </c>
      <c r="O2993" t="s">
        <v>8313</v>
      </c>
      <c r="P2993">
        <f t="shared" si="230"/>
        <v>103</v>
      </c>
      <c r="Q2993">
        <f t="shared" si="231"/>
        <v>94.41</v>
      </c>
      <c r="R2993" s="14">
        <f t="shared" si="232"/>
        <v>42740.837152777778</v>
      </c>
      <c r="S2993" s="14">
        <f t="shared" si="233"/>
        <v>42762.837152777778</v>
      </c>
      <c r="T2993">
        <f t="shared" si="234"/>
        <v>2017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8273</v>
      </c>
      <c r="O2994" t="s">
        <v>8313</v>
      </c>
      <c r="P2994">
        <f t="shared" si="230"/>
        <v>105</v>
      </c>
      <c r="Q2994">
        <f t="shared" si="231"/>
        <v>48.98</v>
      </c>
      <c r="R2994" s="14">
        <f t="shared" si="232"/>
        <v>42622.767476851848</v>
      </c>
      <c r="S2994" s="14">
        <f t="shared" si="233"/>
        <v>42652.767476851848</v>
      </c>
      <c r="T2994">
        <f t="shared" si="234"/>
        <v>2016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8273</v>
      </c>
      <c r="O2995" t="s">
        <v>8313</v>
      </c>
      <c r="P2995">
        <f t="shared" si="230"/>
        <v>100</v>
      </c>
      <c r="Q2995">
        <f t="shared" si="231"/>
        <v>45.59</v>
      </c>
      <c r="R2995" s="14">
        <f t="shared" si="232"/>
        <v>42390.838738425926</v>
      </c>
      <c r="S2995" s="14">
        <f t="shared" si="233"/>
        <v>42420.838738425926</v>
      </c>
      <c r="T2995">
        <f t="shared" si="234"/>
        <v>2016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8273</v>
      </c>
      <c r="O2996" t="s">
        <v>8313</v>
      </c>
      <c r="P2996">
        <f t="shared" si="230"/>
        <v>458</v>
      </c>
      <c r="Q2996">
        <f t="shared" si="231"/>
        <v>23.28</v>
      </c>
      <c r="R2996" s="14">
        <f t="shared" si="232"/>
        <v>41885.478842592594</v>
      </c>
      <c r="S2996" s="14">
        <f t="shared" si="233"/>
        <v>41915.478842592594</v>
      </c>
      <c r="T2996">
        <f t="shared" si="234"/>
        <v>2014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8273</v>
      </c>
      <c r="O2997" t="s">
        <v>8313</v>
      </c>
      <c r="P2997">
        <f t="shared" si="230"/>
        <v>105</v>
      </c>
      <c r="Q2997">
        <f t="shared" si="231"/>
        <v>63.23</v>
      </c>
      <c r="R2997" s="14">
        <f t="shared" si="232"/>
        <v>42724.665173611109</v>
      </c>
      <c r="S2997" s="14">
        <f t="shared" si="233"/>
        <v>42754.665173611109</v>
      </c>
      <c r="T2997">
        <f t="shared" si="234"/>
        <v>2016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8273</v>
      </c>
      <c r="O2998" t="s">
        <v>8313</v>
      </c>
      <c r="P2998">
        <f t="shared" si="230"/>
        <v>172</v>
      </c>
      <c r="Q2998">
        <f t="shared" si="231"/>
        <v>153.52000000000001</v>
      </c>
      <c r="R2998" s="14">
        <f t="shared" si="232"/>
        <v>42090.912500000006</v>
      </c>
      <c r="S2998" s="14">
        <f t="shared" si="233"/>
        <v>42150.912500000006</v>
      </c>
      <c r="T2998">
        <f t="shared" si="234"/>
        <v>2015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8273</v>
      </c>
      <c r="O2999" t="s">
        <v>8313</v>
      </c>
      <c r="P2999">
        <f t="shared" si="230"/>
        <v>104</v>
      </c>
      <c r="Q2999">
        <f t="shared" si="231"/>
        <v>90.2</v>
      </c>
      <c r="R2999" s="14">
        <f t="shared" si="232"/>
        <v>42775.733715277776</v>
      </c>
      <c r="S2999" s="14">
        <f t="shared" si="233"/>
        <v>42793.207638888889</v>
      </c>
      <c r="T2999">
        <f t="shared" si="234"/>
        <v>2017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8273</v>
      </c>
      <c r="O3000" t="s">
        <v>8313</v>
      </c>
      <c r="P3000">
        <f t="shared" si="230"/>
        <v>103</v>
      </c>
      <c r="Q3000">
        <f t="shared" si="231"/>
        <v>118.97</v>
      </c>
      <c r="R3000" s="14">
        <f t="shared" si="232"/>
        <v>41778.193622685183</v>
      </c>
      <c r="S3000" s="14">
        <f t="shared" si="233"/>
        <v>41806.184027777781</v>
      </c>
      <c r="T3000">
        <f t="shared" si="234"/>
        <v>2014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8273</v>
      </c>
      <c r="O3001" t="s">
        <v>8313</v>
      </c>
      <c r="P3001">
        <f t="shared" si="230"/>
        <v>119</v>
      </c>
      <c r="Q3001">
        <f t="shared" si="231"/>
        <v>80.25</v>
      </c>
      <c r="R3001" s="14">
        <f t="shared" si="232"/>
        <v>42780.740277777775</v>
      </c>
      <c r="S3001" s="14">
        <f t="shared" si="233"/>
        <v>42795.083333333328</v>
      </c>
      <c r="T3001">
        <f t="shared" si="234"/>
        <v>2017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8273</v>
      </c>
      <c r="O3002" t="s">
        <v>8313</v>
      </c>
      <c r="P3002">
        <f t="shared" si="230"/>
        <v>100</v>
      </c>
      <c r="Q3002">
        <f t="shared" si="231"/>
        <v>62.5</v>
      </c>
      <c r="R3002" s="14">
        <f t="shared" si="232"/>
        <v>42752.827199074076</v>
      </c>
      <c r="S3002" s="14">
        <f t="shared" si="233"/>
        <v>42766.75</v>
      </c>
      <c r="T3002">
        <f t="shared" si="234"/>
        <v>2017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8273</v>
      </c>
      <c r="O3003" t="s">
        <v>8313</v>
      </c>
      <c r="P3003">
        <f t="shared" si="230"/>
        <v>319</v>
      </c>
      <c r="Q3003">
        <f t="shared" si="231"/>
        <v>131.38</v>
      </c>
      <c r="R3003" s="14">
        <f t="shared" si="232"/>
        <v>42534.895625000005</v>
      </c>
      <c r="S3003" s="14">
        <f t="shared" si="233"/>
        <v>42564.895625000005</v>
      </c>
      <c r="T3003">
        <f t="shared" si="234"/>
        <v>2016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8273</v>
      </c>
      <c r="O3004" t="s">
        <v>8313</v>
      </c>
      <c r="P3004">
        <f t="shared" si="230"/>
        <v>109</v>
      </c>
      <c r="Q3004">
        <f t="shared" si="231"/>
        <v>73.03</v>
      </c>
      <c r="R3004" s="14">
        <f t="shared" si="232"/>
        <v>41239.83625</v>
      </c>
      <c r="S3004" s="14">
        <f t="shared" si="233"/>
        <v>41269.83625</v>
      </c>
      <c r="T3004">
        <f t="shared" si="234"/>
        <v>2012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8273</v>
      </c>
      <c r="O3005" t="s">
        <v>8313</v>
      </c>
      <c r="P3005">
        <f t="shared" si="230"/>
        <v>101</v>
      </c>
      <c r="Q3005">
        <f t="shared" si="231"/>
        <v>178.53</v>
      </c>
      <c r="R3005" s="14">
        <f t="shared" si="232"/>
        <v>42398.849259259259</v>
      </c>
      <c r="S3005" s="14">
        <f t="shared" si="233"/>
        <v>42430.249305555553</v>
      </c>
      <c r="T3005">
        <f t="shared" si="234"/>
        <v>2016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8273</v>
      </c>
      <c r="O3006" t="s">
        <v>8313</v>
      </c>
      <c r="P3006">
        <f t="shared" si="230"/>
        <v>113</v>
      </c>
      <c r="Q3006">
        <f t="shared" si="231"/>
        <v>162.91</v>
      </c>
      <c r="R3006" s="14">
        <f t="shared" si="232"/>
        <v>41928.881064814814</v>
      </c>
      <c r="S3006" s="14">
        <f t="shared" si="233"/>
        <v>41958.922731481478</v>
      </c>
      <c r="T3006">
        <f t="shared" si="234"/>
        <v>2014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8273</v>
      </c>
      <c r="O3007" t="s">
        <v>8313</v>
      </c>
      <c r="P3007">
        <f t="shared" si="230"/>
        <v>120</v>
      </c>
      <c r="Q3007">
        <f t="shared" si="231"/>
        <v>108.24</v>
      </c>
      <c r="R3007" s="14">
        <f t="shared" si="232"/>
        <v>41888.674826388888</v>
      </c>
      <c r="S3007" s="14">
        <f t="shared" si="233"/>
        <v>41918.674826388888</v>
      </c>
      <c r="T3007">
        <f t="shared" si="234"/>
        <v>2014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8273</v>
      </c>
      <c r="O3008" t="s">
        <v>8313</v>
      </c>
      <c r="P3008">
        <f t="shared" si="230"/>
        <v>108</v>
      </c>
      <c r="Q3008">
        <f t="shared" si="231"/>
        <v>88.87</v>
      </c>
      <c r="R3008" s="14">
        <f t="shared" si="232"/>
        <v>41957.756840277783</v>
      </c>
      <c r="S3008" s="14">
        <f t="shared" si="233"/>
        <v>41987.756840277783</v>
      </c>
      <c r="T3008">
        <f t="shared" si="234"/>
        <v>2014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8273</v>
      </c>
      <c r="O3009" t="s">
        <v>8313</v>
      </c>
      <c r="P3009">
        <f t="shared" si="230"/>
        <v>180</v>
      </c>
      <c r="Q3009">
        <f t="shared" si="231"/>
        <v>54</v>
      </c>
      <c r="R3009" s="14">
        <f t="shared" si="232"/>
        <v>42098.216238425928</v>
      </c>
      <c r="S3009" s="14">
        <f t="shared" si="233"/>
        <v>42119.216238425928</v>
      </c>
      <c r="T3009">
        <f t="shared" si="234"/>
        <v>2015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8273</v>
      </c>
      <c r="O3010" t="s">
        <v>8313</v>
      </c>
      <c r="P3010">
        <f t="shared" si="230"/>
        <v>101</v>
      </c>
      <c r="Q3010">
        <f t="shared" si="231"/>
        <v>116.73</v>
      </c>
      <c r="R3010" s="14">
        <f t="shared" si="232"/>
        <v>42360.212025462963</v>
      </c>
      <c r="S3010" s="14">
        <f t="shared" si="233"/>
        <v>42390.212025462963</v>
      </c>
      <c r="T3010">
        <f t="shared" si="234"/>
        <v>2015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8273</v>
      </c>
      <c r="O3011" t="s">
        <v>8313</v>
      </c>
      <c r="P3011">
        <f t="shared" ref="P3011:P3074" si="235">ROUND(E3011/D3011*100,0)</f>
        <v>120</v>
      </c>
      <c r="Q3011">
        <f t="shared" ref="Q3011:Q3074" si="236">IFERROR(ROUND(E3011/L3011,2),0)</f>
        <v>233.9</v>
      </c>
      <c r="R3011" s="14">
        <f t="shared" ref="R3011:R3074" si="237">(((J3011/60)/60)/24)+DATE(1970,1,1)</f>
        <v>41939.569907407407</v>
      </c>
      <c r="S3011" s="14">
        <f t="shared" ref="S3011:S3074" si="238">(((I3011/60)/60)/24)+DATE(1970,1,1)</f>
        <v>41969.611574074079</v>
      </c>
      <c r="T3011">
        <f t="shared" ref="T3011:T3074" si="239">YEAR(R3011)</f>
        <v>2014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8273</v>
      </c>
      <c r="O3012" t="s">
        <v>8313</v>
      </c>
      <c r="P3012">
        <f t="shared" si="235"/>
        <v>158</v>
      </c>
      <c r="Q3012">
        <f t="shared" si="236"/>
        <v>158</v>
      </c>
      <c r="R3012" s="14">
        <f t="shared" si="237"/>
        <v>41996.832395833335</v>
      </c>
      <c r="S3012" s="14">
        <f t="shared" si="238"/>
        <v>42056.832395833335</v>
      </c>
      <c r="T3012">
        <f t="shared" si="239"/>
        <v>2014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8273</v>
      </c>
      <c r="O3013" t="s">
        <v>8313</v>
      </c>
      <c r="P3013">
        <f t="shared" si="235"/>
        <v>124</v>
      </c>
      <c r="Q3013">
        <f t="shared" si="236"/>
        <v>14.84</v>
      </c>
      <c r="R3013" s="14">
        <f t="shared" si="237"/>
        <v>42334.468935185185</v>
      </c>
      <c r="S3013" s="14">
        <f t="shared" si="238"/>
        <v>42361.957638888889</v>
      </c>
      <c r="T3013">
        <f t="shared" si="239"/>
        <v>2015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8273</v>
      </c>
      <c r="O3014" t="s">
        <v>8313</v>
      </c>
      <c r="P3014">
        <f t="shared" si="235"/>
        <v>117</v>
      </c>
      <c r="Q3014">
        <f t="shared" si="236"/>
        <v>85.18</v>
      </c>
      <c r="R3014" s="14">
        <f t="shared" si="237"/>
        <v>42024.702893518523</v>
      </c>
      <c r="S3014" s="14">
        <f t="shared" si="238"/>
        <v>42045.702893518523</v>
      </c>
      <c r="T3014">
        <f t="shared" si="239"/>
        <v>2015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8273</v>
      </c>
      <c r="O3015" t="s">
        <v>8313</v>
      </c>
      <c r="P3015">
        <f t="shared" si="235"/>
        <v>157</v>
      </c>
      <c r="Q3015">
        <f t="shared" si="236"/>
        <v>146.69</v>
      </c>
      <c r="R3015" s="14">
        <f t="shared" si="237"/>
        <v>42146.836215277777</v>
      </c>
      <c r="S3015" s="14">
        <f t="shared" si="238"/>
        <v>42176.836215277777</v>
      </c>
      <c r="T3015">
        <f t="shared" si="239"/>
        <v>2015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8273</v>
      </c>
      <c r="O3016" t="s">
        <v>8313</v>
      </c>
      <c r="P3016">
        <f t="shared" si="235"/>
        <v>113</v>
      </c>
      <c r="Q3016">
        <f t="shared" si="236"/>
        <v>50.76</v>
      </c>
      <c r="R3016" s="14">
        <f t="shared" si="237"/>
        <v>41920.123611111114</v>
      </c>
      <c r="S3016" s="14">
        <f t="shared" si="238"/>
        <v>41948.208333333336</v>
      </c>
      <c r="T3016">
        <f t="shared" si="239"/>
        <v>2014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8273</v>
      </c>
      <c r="O3017" t="s">
        <v>8313</v>
      </c>
      <c r="P3017">
        <f t="shared" si="235"/>
        <v>103</v>
      </c>
      <c r="Q3017">
        <f t="shared" si="236"/>
        <v>87.7</v>
      </c>
      <c r="R3017" s="14">
        <f t="shared" si="237"/>
        <v>41785.72729166667</v>
      </c>
      <c r="S3017" s="14">
        <f t="shared" si="238"/>
        <v>41801.166666666664</v>
      </c>
      <c r="T3017">
        <f t="shared" si="239"/>
        <v>2014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8273</v>
      </c>
      <c r="O3018" t="s">
        <v>8313</v>
      </c>
      <c r="P3018">
        <f t="shared" si="235"/>
        <v>103</v>
      </c>
      <c r="Q3018">
        <f t="shared" si="236"/>
        <v>242.28</v>
      </c>
      <c r="R3018" s="14">
        <f t="shared" si="237"/>
        <v>41778.548055555555</v>
      </c>
      <c r="S3018" s="14">
        <f t="shared" si="238"/>
        <v>41838.548055555555</v>
      </c>
      <c r="T3018">
        <f t="shared" si="239"/>
        <v>2014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8273</v>
      </c>
      <c r="O3019" t="s">
        <v>8313</v>
      </c>
      <c r="P3019">
        <f t="shared" si="235"/>
        <v>106</v>
      </c>
      <c r="Q3019">
        <f t="shared" si="236"/>
        <v>146.44999999999999</v>
      </c>
      <c r="R3019" s="14">
        <f t="shared" si="237"/>
        <v>41841.850034722222</v>
      </c>
      <c r="S3019" s="14">
        <f t="shared" si="238"/>
        <v>41871.850034722222</v>
      </c>
      <c r="T3019">
        <f t="shared" si="239"/>
        <v>2014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8273</v>
      </c>
      <c r="O3020" t="s">
        <v>8313</v>
      </c>
      <c r="P3020">
        <f t="shared" si="235"/>
        <v>101</v>
      </c>
      <c r="Q3020">
        <f t="shared" si="236"/>
        <v>103.17</v>
      </c>
      <c r="R3020" s="14">
        <f t="shared" si="237"/>
        <v>42163.29833333334</v>
      </c>
      <c r="S3020" s="14">
        <f t="shared" si="238"/>
        <v>42205.916666666672</v>
      </c>
      <c r="T3020">
        <f t="shared" si="239"/>
        <v>2015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8273</v>
      </c>
      <c r="O3021" t="s">
        <v>8313</v>
      </c>
      <c r="P3021">
        <f t="shared" si="235"/>
        <v>121</v>
      </c>
      <c r="Q3021">
        <f t="shared" si="236"/>
        <v>80.459999999999994</v>
      </c>
      <c r="R3021" s="14">
        <f t="shared" si="237"/>
        <v>41758.833564814813</v>
      </c>
      <c r="S3021" s="14">
        <f t="shared" si="238"/>
        <v>41786.125</v>
      </c>
      <c r="T3021">
        <f t="shared" si="239"/>
        <v>2014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8273</v>
      </c>
      <c r="O3022" t="s">
        <v>8313</v>
      </c>
      <c r="P3022">
        <f t="shared" si="235"/>
        <v>101</v>
      </c>
      <c r="Q3022">
        <f t="shared" si="236"/>
        <v>234.67</v>
      </c>
      <c r="R3022" s="14">
        <f t="shared" si="237"/>
        <v>42170.846446759257</v>
      </c>
      <c r="S3022" s="14">
        <f t="shared" si="238"/>
        <v>42230.846446759257</v>
      </c>
      <c r="T3022">
        <f t="shared" si="239"/>
        <v>2015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8273</v>
      </c>
      <c r="O3023" t="s">
        <v>8313</v>
      </c>
      <c r="P3023">
        <f t="shared" si="235"/>
        <v>116</v>
      </c>
      <c r="Q3023">
        <f t="shared" si="236"/>
        <v>50.69</v>
      </c>
      <c r="R3023" s="14">
        <f t="shared" si="237"/>
        <v>42660.618854166663</v>
      </c>
      <c r="S3023" s="14">
        <f t="shared" si="238"/>
        <v>42696.249305555553</v>
      </c>
      <c r="T3023">
        <f t="shared" si="239"/>
        <v>2016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8273</v>
      </c>
      <c r="O3024" t="s">
        <v>8313</v>
      </c>
      <c r="P3024">
        <f t="shared" si="235"/>
        <v>101</v>
      </c>
      <c r="Q3024">
        <f t="shared" si="236"/>
        <v>162.71</v>
      </c>
      <c r="R3024" s="14">
        <f t="shared" si="237"/>
        <v>42564.95380787037</v>
      </c>
      <c r="S3024" s="14">
        <f t="shared" si="238"/>
        <v>42609.95380787037</v>
      </c>
      <c r="T3024">
        <f t="shared" si="239"/>
        <v>2016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8273</v>
      </c>
      <c r="O3025" t="s">
        <v>8313</v>
      </c>
      <c r="P3025">
        <f t="shared" si="235"/>
        <v>103</v>
      </c>
      <c r="Q3025">
        <f t="shared" si="236"/>
        <v>120.17</v>
      </c>
      <c r="R3025" s="14">
        <f t="shared" si="237"/>
        <v>42121.675763888896</v>
      </c>
      <c r="S3025" s="14">
        <f t="shared" si="238"/>
        <v>42166.675763888896</v>
      </c>
      <c r="T3025">
        <f t="shared" si="239"/>
        <v>2015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8273</v>
      </c>
      <c r="O3026" t="s">
        <v>8313</v>
      </c>
      <c r="P3026">
        <f t="shared" si="235"/>
        <v>246</v>
      </c>
      <c r="Q3026">
        <f t="shared" si="236"/>
        <v>67.7</v>
      </c>
      <c r="R3026" s="14">
        <f t="shared" si="237"/>
        <v>41158.993923611109</v>
      </c>
      <c r="S3026" s="14">
        <f t="shared" si="238"/>
        <v>41188.993923611109</v>
      </c>
      <c r="T3026">
        <f t="shared" si="239"/>
        <v>2012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8273</v>
      </c>
      <c r="O3027" t="s">
        <v>8313</v>
      </c>
      <c r="P3027">
        <f t="shared" si="235"/>
        <v>302</v>
      </c>
      <c r="Q3027">
        <f t="shared" si="236"/>
        <v>52.1</v>
      </c>
      <c r="R3027" s="14">
        <f t="shared" si="237"/>
        <v>41761.509409722225</v>
      </c>
      <c r="S3027" s="14">
        <f t="shared" si="238"/>
        <v>41789.666666666664</v>
      </c>
      <c r="T3027">
        <f t="shared" si="239"/>
        <v>2014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8273</v>
      </c>
      <c r="O3028" t="s">
        <v>8313</v>
      </c>
      <c r="P3028">
        <f t="shared" si="235"/>
        <v>143</v>
      </c>
      <c r="Q3028">
        <f t="shared" si="236"/>
        <v>51.6</v>
      </c>
      <c r="R3028" s="14">
        <f t="shared" si="237"/>
        <v>42783.459398148145</v>
      </c>
      <c r="S3028" s="14">
        <f t="shared" si="238"/>
        <v>42797.459398148145</v>
      </c>
      <c r="T3028">
        <f t="shared" si="239"/>
        <v>2017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8273</v>
      </c>
      <c r="O3029" t="s">
        <v>8313</v>
      </c>
      <c r="P3029">
        <f t="shared" si="235"/>
        <v>131</v>
      </c>
      <c r="Q3029">
        <f t="shared" si="236"/>
        <v>164.3</v>
      </c>
      <c r="R3029" s="14">
        <f t="shared" si="237"/>
        <v>42053.704293981486</v>
      </c>
      <c r="S3029" s="14">
        <f t="shared" si="238"/>
        <v>42083.662627314814</v>
      </c>
      <c r="T3029">
        <f t="shared" si="239"/>
        <v>2015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8273</v>
      </c>
      <c r="O3030" t="s">
        <v>8313</v>
      </c>
      <c r="P3030">
        <f t="shared" si="235"/>
        <v>168</v>
      </c>
      <c r="Q3030">
        <f t="shared" si="236"/>
        <v>84.86</v>
      </c>
      <c r="R3030" s="14">
        <f t="shared" si="237"/>
        <v>42567.264178240745</v>
      </c>
      <c r="S3030" s="14">
        <f t="shared" si="238"/>
        <v>42597.264178240745</v>
      </c>
      <c r="T3030">
        <f t="shared" si="239"/>
        <v>2016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8273</v>
      </c>
      <c r="O3031" t="s">
        <v>8313</v>
      </c>
      <c r="P3031">
        <f t="shared" si="235"/>
        <v>110</v>
      </c>
      <c r="Q3031">
        <f t="shared" si="236"/>
        <v>94.55</v>
      </c>
      <c r="R3031" s="14">
        <f t="shared" si="237"/>
        <v>41932.708877314813</v>
      </c>
      <c r="S3031" s="14">
        <f t="shared" si="238"/>
        <v>41961.190972222219</v>
      </c>
      <c r="T3031">
        <f t="shared" si="239"/>
        <v>2014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8273</v>
      </c>
      <c r="O3032" t="s">
        <v>8313</v>
      </c>
      <c r="P3032">
        <f t="shared" si="235"/>
        <v>107</v>
      </c>
      <c r="Q3032">
        <f t="shared" si="236"/>
        <v>45.54</v>
      </c>
      <c r="R3032" s="14">
        <f t="shared" si="237"/>
        <v>42233.747349537036</v>
      </c>
      <c r="S3032" s="14">
        <f t="shared" si="238"/>
        <v>42263.747349537036</v>
      </c>
      <c r="T3032">
        <f t="shared" si="239"/>
        <v>2015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8273</v>
      </c>
      <c r="O3033" t="s">
        <v>8313</v>
      </c>
      <c r="P3033">
        <f t="shared" si="235"/>
        <v>100</v>
      </c>
      <c r="Q3033">
        <f t="shared" si="236"/>
        <v>51.72</v>
      </c>
      <c r="R3033" s="14">
        <f t="shared" si="237"/>
        <v>42597.882488425923</v>
      </c>
      <c r="S3033" s="14">
        <f t="shared" si="238"/>
        <v>42657.882488425923</v>
      </c>
      <c r="T3033">
        <f t="shared" si="239"/>
        <v>2016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8273</v>
      </c>
      <c r="O3034" t="s">
        <v>8313</v>
      </c>
      <c r="P3034">
        <f t="shared" si="235"/>
        <v>127</v>
      </c>
      <c r="Q3034">
        <f t="shared" si="236"/>
        <v>50.88</v>
      </c>
      <c r="R3034" s="14">
        <f t="shared" si="237"/>
        <v>42228.044664351852</v>
      </c>
      <c r="S3034" s="14">
        <f t="shared" si="238"/>
        <v>42258.044664351852</v>
      </c>
      <c r="T3034">
        <f t="shared" si="239"/>
        <v>2015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8273</v>
      </c>
      <c r="O3035" t="s">
        <v>8313</v>
      </c>
      <c r="P3035">
        <f t="shared" si="235"/>
        <v>147</v>
      </c>
      <c r="Q3035">
        <f t="shared" si="236"/>
        <v>191.13</v>
      </c>
      <c r="R3035" s="14">
        <f t="shared" si="237"/>
        <v>42570.110243055555</v>
      </c>
      <c r="S3035" s="14">
        <f t="shared" si="238"/>
        <v>42600.110243055555</v>
      </c>
      <c r="T3035">
        <f t="shared" si="239"/>
        <v>2016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8273</v>
      </c>
      <c r="O3036" t="s">
        <v>8313</v>
      </c>
      <c r="P3036">
        <f t="shared" si="235"/>
        <v>113</v>
      </c>
      <c r="Q3036">
        <f t="shared" si="236"/>
        <v>89.31</v>
      </c>
      <c r="R3036" s="14">
        <f t="shared" si="237"/>
        <v>42644.535358796296</v>
      </c>
      <c r="S3036" s="14">
        <f t="shared" si="238"/>
        <v>42675.165972222225</v>
      </c>
      <c r="T3036">
        <f t="shared" si="239"/>
        <v>2016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8273</v>
      </c>
      <c r="O3037" t="s">
        <v>8313</v>
      </c>
      <c r="P3037">
        <f t="shared" si="235"/>
        <v>109</v>
      </c>
      <c r="Q3037">
        <f t="shared" si="236"/>
        <v>88.59</v>
      </c>
      <c r="R3037" s="14">
        <f t="shared" si="237"/>
        <v>41368.560289351852</v>
      </c>
      <c r="S3037" s="14">
        <f t="shared" si="238"/>
        <v>41398.560289351852</v>
      </c>
      <c r="T3037">
        <f t="shared" si="239"/>
        <v>2013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8273</v>
      </c>
      <c r="O3038" t="s">
        <v>8313</v>
      </c>
      <c r="P3038">
        <f t="shared" si="235"/>
        <v>127</v>
      </c>
      <c r="Q3038">
        <f t="shared" si="236"/>
        <v>96.3</v>
      </c>
      <c r="R3038" s="14">
        <f t="shared" si="237"/>
        <v>41466.785231481481</v>
      </c>
      <c r="S3038" s="14">
        <f t="shared" si="238"/>
        <v>41502.499305555553</v>
      </c>
      <c r="T3038">
        <f t="shared" si="239"/>
        <v>2013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8273</v>
      </c>
      <c r="O3039" t="s">
        <v>8313</v>
      </c>
      <c r="P3039">
        <f t="shared" si="235"/>
        <v>213</v>
      </c>
      <c r="Q3039">
        <f t="shared" si="236"/>
        <v>33.31</v>
      </c>
      <c r="R3039" s="14">
        <f t="shared" si="237"/>
        <v>40378.893206018518</v>
      </c>
      <c r="S3039" s="14">
        <f t="shared" si="238"/>
        <v>40453.207638888889</v>
      </c>
      <c r="T3039">
        <f t="shared" si="239"/>
        <v>2010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8273</v>
      </c>
      <c r="O3040" t="s">
        <v>8313</v>
      </c>
      <c r="P3040">
        <f t="shared" si="235"/>
        <v>101</v>
      </c>
      <c r="Q3040">
        <f t="shared" si="236"/>
        <v>37.22</v>
      </c>
      <c r="R3040" s="14">
        <f t="shared" si="237"/>
        <v>42373.252280092594</v>
      </c>
      <c r="S3040" s="14">
        <f t="shared" si="238"/>
        <v>42433.252280092594</v>
      </c>
      <c r="T3040">
        <f t="shared" si="239"/>
        <v>2016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8273</v>
      </c>
      <c r="O3041" t="s">
        <v>8313</v>
      </c>
      <c r="P3041">
        <f t="shared" si="235"/>
        <v>109</v>
      </c>
      <c r="Q3041">
        <f t="shared" si="236"/>
        <v>92.13</v>
      </c>
      <c r="R3041" s="14">
        <f t="shared" si="237"/>
        <v>41610.794421296298</v>
      </c>
      <c r="S3041" s="14">
        <f t="shared" si="238"/>
        <v>41637.332638888889</v>
      </c>
      <c r="T3041">
        <f t="shared" si="239"/>
        <v>2013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8273</v>
      </c>
      <c r="O3042" t="s">
        <v>8313</v>
      </c>
      <c r="P3042">
        <f t="shared" si="235"/>
        <v>108</v>
      </c>
      <c r="Q3042">
        <f t="shared" si="236"/>
        <v>76.790000000000006</v>
      </c>
      <c r="R3042" s="14">
        <f t="shared" si="237"/>
        <v>42177.791909722218</v>
      </c>
      <c r="S3042" s="14">
        <f t="shared" si="238"/>
        <v>42181.958333333328</v>
      </c>
      <c r="T3042">
        <f t="shared" si="239"/>
        <v>2015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8273</v>
      </c>
      <c r="O3043" t="s">
        <v>8313</v>
      </c>
      <c r="P3043">
        <f t="shared" si="235"/>
        <v>110</v>
      </c>
      <c r="Q3043">
        <f t="shared" si="236"/>
        <v>96.53</v>
      </c>
      <c r="R3043" s="14">
        <f t="shared" si="237"/>
        <v>42359.868611111116</v>
      </c>
      <c r="S3043" s="14">
        <f t="shared" si="238"/>
        <v>42389.868611111116</v>
      </c>
      <c r="T3043">
        <f t="shared" si="239"/>
        <v>2015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8273</v>
      </c>
      <c r="O3044" t="s">
        <v>8313</v>
      </c>
      <c r="P3044">
        <f t="shared" si="235"/>
        <v>128</v>
      </c>
      <c r="Q3044">
        <f t="shared" si="236"/>
        <v>51.89</v>
      </c>
      <c r="R3044" s="14">
        <f t="shared" si="237"/>
        <v>42253.688043981485</v>
      </c>
      <c r="S3044" s="14">
        <f t="shared" si="238"/>
        <v>42283.688043981485</v>
      </c>
      <c r="T3044">
        <f t="shared" si="239"/>
        <v>2015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8273</v>
      </c>
      <c r="O3045" t="s">
        <v>8313</v>
      </c>
      <c r="P3045">
        <f t="shared" si="235"/>
        <v>110</v>
      </c>
      <c r="Q3045">
        <f t="shared" si="236"/>
        <v>128.91</v>
      </c>
      <c r="R3045" s="14">
        <f t="shared" si="237"/>
        <v>42083.070590277777</v>
      </c>
      <c r="S3045" s="14">
        <f t="shared" si="238"/>
        <v>42110.118055555555</v>
      </c>
      <c r="T3045">
        <f t="shared" si="239"/>
        <v>2015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8273</v>
      </c>
      <c r="O3046" t="s">
        <v>8313</v>
      </c>
      <c r="P3046">
        <f t="shared" si="235"/>
        <v>109</v>
      </c>
      <c r="Q3046">
        <f t="shared" si="236"/>
        <v>84.11</v>
      </c>
      <c r="R3046" s="14">
        <f t="shared" si="237"/>
        <v>42387.7268287037</v>
      </c>
      <c r="S3046" s="14">
        <f t="shared" si="238"/>
        <v>42402.7268287037</v>
      </c>
      <c r="T3046">
        <f t="shared" si="239"/>
        <v>2016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8273</v>
      </c>
      <c r="O3047" t="s">
        <v>8313</v>
      </c>
      <c r="P3047">
        <f t="shared" si="235"/>
        <v>133</v>
      </c>
      <c r="Q3047">
        <f t="shared" si="236"/>
        <v>82.94</v>
      </c>
      <c r="R3047" s="14">
        <f t="shared" si="237"/>
        <v>41843.155729166669</v>
      </c>
      <c r="S3047" s="14">
        <f t="shared" si="238"/>
        <v>41873.155729166669</v>
      </c>
      <c r="T3047">
        <f t="shared" si="239"/>
        <v>2014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8273</v>
      </c>
      <c r="O3048" t="s">
        <v>8313</v>
      </c>
      <c r="P3048">
        <f t="shared" si="235"/>
        <v>191</v>
      </c>
      <c r="Q3048">
        <f t="shared" si="236"/>
        <v>259.95</v>
      </c>
      <c r="R3048" s="14">
        <f t="shared" si="237"/>
        <v>41862.803078703706</v>
      </c>
      <c r="S3048" s="14">
        <f t="shared" si="238"/>
        <v>41892.202777777777</v>
      </c>
      <c r="T3048">
        <f t="shared" si="239"/>
        <v>2014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8273</v>
      </c>
      <c r="O3049" t="s">
        <v>8313</v>
      </c>
      <c r="P3049">
        <f t="shared" si="235"/>
        <v>149</v>
      </c>
      <c r="Q3049">
        <f t="shared" si="236"/>
        <v>37.25</v>
      </c>
      <c r="R3049" s="14">
        <f t="shared" si="237"/>
        <v>42443.989050925928</v>
      </c>
      <c r="S3049" s="14">
        <f t="shared" si="238"/>
        <v>42487.552777777775</v>
      </c>
      <c r="T3049">
        <f t="shared" si="239"/>
        <v>2016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8273</v>
      </c>
      <c r="O3050" t="s">
        <v>8313</v>
      </c>
      <c r="P3050">
        <f t="shared" si="235"/>
        <v>166</v>
      </c>
      <c r="Q3050">
        <f t="shared" si="236"/>
        <v>177.02</v>
      </c>
      <c r="R3050" s="14">
        <f t="shared" si="237"/>
        <v>41975.901180555549</v>
      </c>
      <c r="S3050" s="14">
        <f t="shared" si="238"/>
        <v>42004.890277777777</v>
      </c>
      <c r="T3050">
        <f t="shared" si="239"/>
        <v>2014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8273</v>
      </c>
      <c r="O3051" t="s">
        <v>8313</v>
      </c>
      <c r="P3051">
        <f t="shared" si="235"/>
        <v>107</v>
      </c>
      <c r="Q3051">
        <f t="shared" si="236"/>
        <v>74.069999999999993</v>
      </c>
      <c r="R3051" s="14">
        <f t="shared" si="237"/>
        <v>42139.014525462961</v>
      </c>
      <c r="S3051" s="14">
        <f t="shared" si="238"/>
        <v>42169.014525462961</v>
      </c>
      <c r="T3051">
        <f t="shared" si="239"/>
        <v>2015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8273</v>
      </c>
      <c r="O3052" t="s">
        <v>8313</v>
      </c>
      <c r="P3052">
        <f t="shared" si="235"/>
        <v>106</v>
      </c>
      <c r="Q3052">
        <f t="shared" si="236"/>
        <v>70.67</v>
      </c>
      <c r="R3052" s="14">
        <f t="shared" si="237"/>
        <v>42465.16851851852</v>
      </c>
      <c r="S3052" s="14">
        <f t="shared" si="238"/>
        <v>42495.16851851852</v>
      </c>
      <c r="T3052">
        <f t="shared" si="239"/>
        <v>2016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8273</v>
      </c>
      <c r="O3053" t="s">
        <v>8313</v>
      </c>
      <c r="P3053">
        <f t="shared" si="235"/>
        <v>24</v>
      </c>
      <c r="Q3053">
        <f t="shared" si="236"/>
        <v>23.63</v>
      </c>
      <c r="R3053" s="14">
        <f t="shared" si="237"/>
        <v>42744.416030092587</v>
      </c>
      <c r="S3053" s="14">
        <f t="shared" si="238"/>
        <v>42774.416030092587</v>
      </c>
      <c r="T3053">
        <f t="shared" si="239"/>
        <v>2017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8273</v>
      </c>
      <c r="O3054" t="s">
        <v>8313</v>
      </c>
      <c r="P3054">
        <f t="shared" si="235"/>
        <v>0</v>
      </c>
      <c r="Q3054">
        <f t="shared" si="236"/>
        <v>37.5</v>
      </c>
      <c r="R3054" s="14">
        <f t="shared" si="237"/>
        <v>42122.670069444444</v>
      </c>
      <c r="S3054" s="14">
        <f t="shared" si="238"/>
        <v>42152.665972222225</v>
      </c>
      <c r="T3054">
        <f t="shared" si="239"/>
        <v>2015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8273</v>
      </c>
      <c r="O3055" t="s">
        <v>8313</v>
      </c>
      <c r="P3055">
        <f t="shared" si="235"/>
        <v>0</v>
      </c>
      <c r="Q3055">
        <f t="shared" si="236"/>
        <v>13.33</v>
      </c>
      <c r="R3055" s="14">
        <f t="shared" si="237"/>
        <v>41862.761724537035</v>
      </c>
      <c r="S3055" s="14">
        <f t="shared" si="238"/>
        <v>41914.165972222225</v>
      </c>
      <c r="T3055">
        <f t="shared" si="239"/>
        <v>2014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8273</v>
      </c>
      <c r="O3056" t="s">
        <v>8313</v>
      </c>
      <c r="P3056">
        <f t="shared" si="235"/>
        <v>0</v>
      </c>
      <c r="Q3056">
        <f t="shared" si="236"/>
        <v>0</v>
      </c>
      <c r="R3056" s="14">
        <f t="shared" si="237"/>
        <v>42027.832800925928</v>
      </c>
      <c r="S3056" s="14">
        <f t="shared" si="238"/>
        <v>42065.044444444444</v>
      </c>
      <c r="T3056">
        <f t="shared" si="239"/>
        <v>2015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8273</v>
      </c>
      <c r="O3057" t="s">
        <v>8313</v>
      </c>
      <c r="P3057">
        <f t="shared" si="235"/>
        <v>0</v>
      </c>
      <c r="Q3057">
        <f t="shared" si="236"/>
        <v>1</v>
      </c>
      <c r="R3057" s="14">
        <f t="shared" si="237"/>
        <v>41953.95821759259</v>
      </c>
      <c r="S3057" s="14">
        <f t="shared" si="238"/>
        <v>42013.95821759259</v>
      </c>
      <c r="T3057">
        <f t="shared" si="239"/>
        <v>2014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8273</v>
      </c>
      <c r="O3058" t="s">
        <v>8313</v>
      </c>
      <c r="P3058">
        <f t="shared" si="235"/>
        <v>0</v>
      </c>
      <c r="Q3058">
        <f t="shared" si="236"/>
        <v>0</v>
      </c>
      <c r="R3058" s="14">
        <f t="shared" si="237"/>
        <v>41851.636388888888</v>
      </c>
      <c r="S3058" s="14">
        <f t="shared" si="238"/>
        <v>41911.636388888888</v>
      </c>
      <c r="T3058">
        <f t="shared" si="239"/>
        <v>2014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8273</v>
      </c>
      <c r="O3059" t="s">
        <v>8313</v>
      </c>
      <c r="P3059">
        <f t="shared" si="235"/>
        <v>0</v>
      </c>
      <c r="Q3059">
        <f t="shared" si="236"/>
        <v>0</v>
      </c>
      <c r="R3059" s="14">
        <f t="shared" si="237"/>
        <v>42433.650590277779</v>
      </c>
      <c r="S3059" s="14">
        <f t="shared" si="238"/>
        <v>42463.608923611115</v>
      </c>
      <c r="T3059">
        <f t="shared" si="239"/>
        <v>2016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8273</v>
      </c>
      <c r="O3060" t="s">
        <v>8313</v>
      </c>
      <c r="P3060">
        <f t="shared" si="235"/>
        <v>0</v>
      </c>
      <c r="Q3060">
        <f t="shared" si="236"/>
        <v>1</v>
      </c>
      <c r="R3060" s="14">
        <f t="shared" si="237"/>
        <v>42460.374305555553</v>
      </c>
      <c r="S3060" s="14">
        <f t="shared" si="238"/>
        <v>42510.374305555553</v>
      </c>
      <c r="T3060">
        <f t="shared" si="239"/>
        <v>2016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8273</v>
      </c>
      <c r="O3061" t="s">
        <v>8313</v>
      </c>
      <c r="P3061">
        <f t="shared" si="235"/>
        <v>3</v>
      </c>
      <c r="Q3061">
        <f t="shared" si="236"/>
        <v>41</v>
      </c>
      <c r="R3061" s="14">
        <f t="shared" si="237"/>
        <v>41829.935717592591</v>
      </c>
      <c r="S3061" s="14">
        <f t="shared" si="238"/>
        <v>41859.935717592591</v>
      </c>
      <c r="T3061">
        <f t="shared" si="239"/>
        <v>2014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8273</v>
      </c>
      <c r="O3062" t="s">
        <v>8313</v>
      </c>
      <c r="P3062">
        <f t="shared" si="235"/>
        <v>0</v>
      </c>
      <c r="Q3062">
        <f t="shared" si="236"/>
        <v>55.83</v>
      </c>
      <c r="R3062" s="14">
        <f t="shared" si="237"/>
        <v>42245.274699074071</v>
      </c>
      <c r="S3062" s="14">
        <f t="shared" si="238"/>
        <v>42275.274699074071</v>
      </c>
      <c r="T3062">
        <f t="shared" si="239"/>
        <v>2015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8273</v>
      </c>
      <c r="O3063" t="s">
        <v>8313</v>
      </c>
      <c r="P3063">
        <f t="shared" si="235"/>
        <v>0</v>
      </c>
      <c r="Q3063">
        <f t="shared" si="236"/>
        <v>0</v>
      </c>
      <c r="R3063" s="14">
        <f t="shared" si="237"/>
        <v>41834.784120370372</v>
      </c>
      <c r="S3063" s="14">
        <f t="shared" si="238"/>
        <v>41864.784120370372</v>
      </c>
      <c r="T3063">
        <f t="shared" si="239"/>
        <v>2014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8273</v>
      </c>
      <c r="O3064" t="s">
        <v>8313</v>
      </c>
      <c r="P3064">
        <f t="shared" si="235"/>
        <v>67</v>
      </c>
      <c r="Q3064">
        <f t="shared" si="236"/>
        <v>99.76</v>
      </c>
      <c r="R3064" s="14">
        <f t="shared" si="237"/>
        <v>42248.535787037035</v>
      </c>
      <c r="S3064" s="14">
        <f t="shared" si="238"/>
        <v>42277.75</v>
      </c>
      <c r="T3064">
        <f t="shared" si="239"/>
        <v>2015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8273</v>
      </c>
      <c r="O3065" t="s">
        <v>8313</v>
      </c>
      <c r="P3065">
        <f t="shared" si="235"/>
        <v>20</v>
      </c>
      <c r="Q3065">
        <f t="shared" si="236"/>
        <v>25.52</v>
      </c>
      <c r="R3065" s="14">
        <f t="shared" si="237"/>
        <v>42630.922893518517</v>
      </c>
      <c r="S3065" s="14">
        <f t="shared" si="238"/>
        <v>42665.922893518517</v>
      </c>
      <c r="T3065">
        <f t="shared" si="239"/>
        <v>2016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8273</v>
      </c>
      <c r="O3066" t="s">
        <v>8313</v>
      </c>
      <c r="P3066">
        <f t="shared" si="235"/>
        <v>11</v>
      </c>
      <c r="Q3066">
        <f t="shared" si="236"/>
        <v>117.65</v>
      </c>
      <c r="R3066" s="14">
        <f t="shared" si="237"/>
        <v>42299.130162037036</v>
      </c>
      <c r="S3066" s="14">
        <f t="shared" si="238"/>
        <v>42330.290972222225</v>
      </c>
      <c r="T3066">
        <f t="shared" si="239"/>
        <v>2015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8273</v>
      </c>
      <c r="O3067" t="s">
        <v>8313</v>
      </c>
      <c r="P3067">
        <f t="shared" si="235"/>
        <v>0</v>
      </c>
      <c r="Q3067">
        <f t="shared" si="236"/>
        <v>5</v>
      </c>
      <c r="R3067" s="14">
        <f t="shared" si="237"/>
        <v>41825.055231481485</v>
      </c>
      <c r="S3067" s="14">
        <f t="shared" si="238"/>
        <v>41850.055231481485</v>
      </c>
      <c r="T3067">
        <f t="shared" si="239"/>
        <v>2014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8273</v>
      </c>
      <c r="O3068" t="s">
        <v>8313</v>
      </c>
      <c r="P3068">
        <f t="shared" si="235"/>
        <v>12</v>
      </c>
      <c r="Q3068">
        <f t="shared" si="236"/>
        <v>2796.67</v>
      </c>
      <c r="R3068" s="14">
        <f t="shared" si="237"/>
        <v>42531.228437500002</v>
      </c>
      <c r="S3068" s="14">
        <f t="shared" si="238"/>
        <v>42561.228437500002</v>
      </c>
      <c r="T3068">
        <f t="shared" si="239"/>
        <v>2016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8273</v>
      </c>
      <c r="O3069" t="s">
        <v>8313</v>
      </c>
      <c r="P3069">
        <f t="shared" si="235"/>
        <v>3</v>
      </c>
      <c r="Q3069">
        <f t="shared" si="236"/>
        <v>200</v>
      </c>
      <c r="R3069" s="14">
        <f t="shared" si="237"/>
        <v>42226.938414351855</v>
      </c>
      <c r="S3069" s="14">
        <f t="shared" si="238"/>
        <v>42256.938414351855</v>
      </c>
      <c r="T3069">
        <f t="shared" si="239"/>
        <v>2015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8273</v>
      </c>
      <c r="O3070" t="s">
        <v>8313</v>
      </c>
      <c r="P3070">
        <f t="shared" si="235"/>
        <v>0</v>
      </c>
      <c r="Q3070">
        <f t="shared" si="236"/>
        <v>87.5</v>
      </c>
      <c r="R3070" s="14">
        <f t="shared" si="237"/>
        <v>42263.691574074073</v>
      </c>
      <c r="S3070" s="14">
        <f t="shared" si="238"/>
        <v>42293.691574074073</v>
      </c>
      <c r="T3070">
        <f t="shared" si="239"/>
        <v>2015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8273</v>
      </c>
      <c r="O3071" t="s">
        <v>8313</v>
      </c>
      <c r="P3071">
        <f t="shared" si="235"/>
        <v>14</v>
      </c>
      <c r="Q3071">
        <f t="shared" si="236"/>
        <v>20.14</v>
      </c>
      <c r="R3071" s="14">
        <f t="shared" si="237"/>
        <v>41957.833726851852</v>
      </c>
      <c r="S3071" s="14">
        <f t="shared" si="238"/>
        <v>41987.833726851852</v>
      </c>
      <c r="T3071">
        <f t="shared" si="239"/>
        <v>2014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8273</v>
      </c>
      <c r="O3072" t="s">
        <v>8313</v>
      </c>
      <c r="P3072">
        <f t="shared" si="235"/>
        <v>3</v>
      </c>
      <c r="Q3072">
        <f t="shared" si="236"/>
        <v>20.88</v>
      </c>
      <c r="R3072" s="14">
        <f t="shared" si="237"/>
        <v>42690.733437499999</v>
      </c>
      <c r="S3072" s="14">
        <f t="shared" si="238"/>
        <v>42711.733437499999</v>
      </c>
      <c r="T3072">
        <f t="shared" si="239"/>
        <v>2016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8273</v>
      </c>
      <c r="O3073" t="s">
        <v>8313</v>
      </c>
      <c r="P3073">
        <f t="shared" si="235"/>
        <v>60</v>
      </c>
      <c r="Q3073">
        <f t="shared" si="236"/>
        <v>61.31</v>
      </c>
      <c r="R3073" s="14">
        <f t="shared" si="237"/>
        <v>42097.732418981483</v>
      </c>
      <c r="S3073" s="14">
        <f t="shared" si="238"/>
        <v>42115.249305555553</v>
      </c>
      <c r="T3073">
        <f t="shared" si="239"/>
        <v>2015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8273</v>
      </c>
      <c r="O3074" t="s">
        <v>8313</v>
      </c>
      <c r="P3074">
        <f t="shared" si="235"/>
        <v>0</v>
      </c>
      <c r="Q3074">
        <f t="shared" si="236"/>
        <v>1</v>
      </c>
      <c r="R3074" s="14">
        <f t="shared" si="237"/>
        <v>42658.690532407403</v>
      </c>
      <c r="S3074" s="14">
        <f t="shared" si="238"/>
        <v>42673.073611111111</v>
      </c>
      <c r="T3074">
        <f t="shared" si="239"/>
        <v>2016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8273</v>
      </c>
      <c r="O3075" t="s">
        <v>8313</v>
      </c>
      <c r="P3075">
        <f t="shared" ref="P3075:P3138" si="240">ROUND(E3075/D3075*100,0)</f>
        <v>0</v>
      </c>
      <c r="Q3075">
        <f t="shared" ref="Q3075:Q3138" si="241">IFERROR(ROUND(E3075/L3075,2),0)</f>
        <v>92.14</v>
      </c>
      <c r="R3075" s="14">
        <f t="shared" ref="R3075:R3138" si="242">(((J3075/60)/60)/24)+DATE(1970,1,1)</f>
        <v>42111.684027777781</v>
      </c>
      <c r="S3075" s="14">
        <f t="shared" ref="S3075:S3138" si="243">(((I3075/60)/60)/24)+DATE(1970,1,1)</f>
        <v>42169.804861111115</v>
      </c>
      <c r="T3075">
        <f t="shared" ref="T3075:T3138" si="244">YEAR(R3075)</f>
        <v>2015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8273</v>
      </c>
      <c r="O3076" t="s">
        <v>8313</v>
      </c>
      <c r="P3076">
        <f t="shared" si="240"/>
        <v>0</v>
      </c>
      <c r="Q3076">
        <f t="shared" si="241"/>
        <v>7.33</v>
      </c>
      <c r="R3076" s="14">
        <f t="shared" si="242"/>
        <v>42409.571284722217</v>
      </c>
      <c r="S3076" s="14">
        <f t="shared" si="243"/>
        <v>42439.571284722217</v>
      </c>
      <c r="T3076">
        <f t="shared" si="244"/>
        <v>2016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8273</v>
      </c>
      <c r="O3077" t="s">
        <v>8313</v>
      </c>
      <c r="P3077">
        <f t="shared" si="240"/>
        <v>9</v>
      </c>
      <c r="Q3077">
        <f t="shared" si="241"/>
        <v>64.8</v>
      </c>
      <c r="R3077" s="14">
        <f t="shared" si="242"/>
        <v>42551.102314814809</v>
      </c>
      <c r="S3077" s="14">
        <f t="shared" si="243"/>
        <v>42601.102314814809</v>
      </c>
      <c r="T3077">
        <f t="shared" si="244"/>
        <v>2016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8273</v>
      </c>
      <c r="O3078" t="s">
        <v>8313</v>
      </c>
      <c r="P3078">
        <f t="shared" si="240"/>
        <v>15</v>
      </c>
      <c r="Q3078">
        <f t="shared" si="241"/>
        <v>30.12</v>
      </c>
      <c r="R3078" s="14">
        <f t="shared" si="242"/>
        <v>42226.651886574073</v>
      </c>
      <c r="S3078" s="14">
        <f t="shared" si="243"/>
        <v>42286.651886574073</v>
      </c>
      <c r="T3078">
        <f t="shared" si="244"/>
        <v>2015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8273</v>
      </c>
      <c r="O3079" t="s">
        <v>8313</v>
      </c>
      <c r="P3079">
        <f t="shared" si="240"/>
        <v>0</v>
      </c>
      <c r="Q3079">
        <f t="shared" si="241"/>
        <v>52.5</v>
      </c>
      <c r="R3079" s="14">
        <f t="shared" si="242"/>
        <v>42766.956921296296</v>
      </c>
      <c r="S3079" s="14">
        <f t="shared" si="243"/>
        <v>42796.956921296296</v>
      </c>
      <c r="T3079">
        <f t="shared" si="244"/>
        <v>2017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8273</v>
      </c>
      <c r="O3080" t="s">
        <v>8313</v>
      </c>
      <c r="P3080">
        <f t="shared" si="240"/>
        <v>0</v>
      </c>
      <c r="Q3080">
        <f t="shared" si="241"/>
        <v>23.67</v>
      </c>
      <c r="R3080" s="14">
        <f t="shared" si="242"/>
        <v>42031.138831018514</v>
      </c>
      <c r="S3080" s="14">
        <f t="shared" si="243"/>
        <v>42061.138831018514</v>
      </c>
      <c r="T3080">
        <f t="shared" si="244"/>
        <v>2015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8273</v>
      </c>
      <c r="O3081" t="s">
        <v>8313</v>
      </c>
      <c r="P3081">
        <f t="shared" si="240"/>
        <v>1</v>
      </c>
      <c r="Q3081">
        <f t="shared" si="241"/>
        <v>415.78</v>
      </c>
      <c r="R3081" s="14">
        <f t="shared" si="242"/>
        <v>42055.713368055556</v>
      </c>
      <c r="S3081" s="14">
        <f t="shared" si="243"/>
        <v>42085.671701388885</v>
      </c>
      <c r="T3081">
        <f t="shared" si="244"/>
        <v>2015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8273</v>
      </c>
      <c r="O3082" t="s">
        <v>8313</v>
      </c>
      <c r="P3082">
        <f t="shared" si="240"/>
        <v>0</v>
      </c>
      <c r="Q3082">
        <f t="shared" si="241"/>
        <v>53.71</v>
      </c>
      <c r="R3082" s="14">
        <f t="shared" si="242"/>
        <v>41940.028287037036</v>
      </c>
      <c r="S3082" s="14">
        <f t="shared" si="243"/>
        <v>42000.0699537037</v>
      </c>
      <c r="T3082">
        <f t="shared" si="244"/>
        <v>2014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8273</v>
      </c>
      <c r="O3083" t="s">
        <v>8313</v>
      </c>
      <c r="P3083">
        <f t="shared" si="240"/>
        <v>0</v>
      </c>
      <c r="Q3083">
        <f t="shared" si="241"/>
        <v>420.6</v>
      </c>
      <c r="R3083" s="14">
        <f t="shared" si="242"/>
        <v>42237.181608796294</v>
      </c>
      <c r="S3083" s="14">
        <f t="shared" si="243"/>
        <v>42267.181608796294</v>
      </c>
      <c r="T3083">
        <f t="shared" si="244"/>
        <v>2015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8273</v>
      </c>
      <c r="O3084" t="s">
        <v>8313</v>
      </c>
      <c r="P3084">
        <f t="shared" si="240"/>
        <v>0</v>
      </c>
      <c r="Q3084">
        <f t="shared" si="241"/>
        <v>0</v>
      </c>
      <c r="R3084" s="14">
        <f t="shared" si="242"/>
        <v>42293.922986111109</v>
      </c>
      <c r="S3084" s="14">
        <f t="shared" si="243"/>
        <v>42323.96465277778</v>
      </c>
      <c r="T3084">
        <f t="shared" si="244"/>
        <v>2015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8273</v>
      </c>
      <c r="O3085" t="s">
        <v>8313</v>
      </c>
      <c r="P3085">
        <f t="shared" si="240"/>
        <v>0</v>
      </c>
      <c r="Q3085">
        <f t="shared" si="241"/>
        <v>18.670000000000002</v>
      </c>
      <c r="R3085" s="14">
        <f t="shared" si="242"/>
        <v>41853.563402777778</v>
      </c>
      <c r="S3085" s="14">
        <f t="shared" si="243"/>
        <v>41883.208333333336</v>
      </c>
      <c r="T3085">
        <f t="shared" si="244"/>
        <v>2014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8273</v>
      </c>
      <c r="O3086" t="s">
        <v>8313</v>
      </c>
      <c r="P3086">
        <f t="shared" si="240"/>
        <v>12</v>
      </c>
      <c r="Q3086">
        <f t="shared" si="241"/>
        <v>78.33</v>
      </c>
      <c r="R3086" s="14">
        <f t="shared" si="242"/>
        <v>42100.723738425921</v>
      </c>
      <c r="S3086" s="14">
        <f t="shared" si="243"/>
        <v>42129.783333333333</v>
      </c>
      <c r="T3086">
        <f t="shared" si="244"/>
        <v>2015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8273</v>
      </c>
      <c r="O3087" t="s">
        <v>8313</v>
      </c>
      <c r="P3087">
        <f t="shared" si="240"/>
        <v>2</v>
      </c>
      <c r="Q3087">
        <f t="shared" si="241"/>
        <v>67.78</v>
      </c>
      <c r="R3087" s="14">
        <f t="shared" si="242"/>
        <v>42246.883784722217</v>
      </c>
      <c r="S3087" s="14">
        <f t="shared" si="243"/>
        <v>42276.883784722217</v>
      </c>
      <c r="T3087">
        <f t="shared" si="244"/>
        <v>2015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8273</v>
      </c>
      <c r="O3088" t="s">
        <v>8313</v>
      </c>
      <c r="P3088">
        <f t="shared" si="240"/>
        <v>0</v>
      </c>
      <c r="Q3088">
        <f t="shared" si="241"/>
        <v>16.670000000000002</v>
      </c>
      <c r="R3088" s="14">
        <f t="shared" si="242"/>
        <v>42173.67082175926</v>
      </c>
      <c r="S3088" s="14">
        <f t="shared" si="243"/>
        <v>42233.67082175926</v>
      </c>
      <c r="T3088">
        <f t="shared" si="244"/>
        <v>2015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8273</v>
      </c>
      <c r="O3089" t="s">
        <v>8313</v>
      </c>
      <c r="P3089">
        <f t="shared" si="240"/>
        <v>1</v>
      </c>
      <c r="Q3089">
        <f t="shared" si="241"/>
        <v>62.5</v>
      </c>
      <c r="R3089" s="14">
        <f t="shared" si="242"/>
        <v>42665.150347222225</v>
      </c>
      <c r="S3089" s="14">
        <f t="shared" si="243"/>
        <v>42725.192013888889</v>
      </c>
      <c r="T3089">
        <f t="shared" si="244"/>
        <v>2016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8273</v>
      </c>
      <c r="O3090" t="s">
        <v>8313</v>
      </c>
      <c r="P3090">
        <f t="shared" si="240"/>
        <v>0</v>
      </c>
      <c r="Q3090">
        <f t="shared" si="241"/>
        <v>42</v>
      </c>
      <c r="R3090" s="14">
        <f t="shared" si="242"/>
        <v>41981.57230324074</v>
      </c>
      <c r="S3090" s="14">
        <f t="shared" si="243"/>
        <v>42012.570138888885</v>
      </c>
      <c r="T3090">
        <f t="shared" si="244"/>
        <v>2014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8273</v>
      </c>
      <c r="O3091" t="s">
        <v>8313</v>
      </c>
      <c r="P3091">
        <f t="shared" si="240"/>
        <v>23</v>
      </c>
      <c r="Q3091">
        <f t="shared" si="241"/>
        <v>130.09</v>
      </c>
      <c r="R3091" s="14">
        <f t="shared" si="242"/>
        <v>42528.542627314819</v>
      </c>
      <c r="S3091" s="14">
        <f t="shared" si="243"/>
        <v>42560.082638888889</v>
      </c>
      <c r="T3091">
        <f t="shared" si="244"/>
        <v>2016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8273</v>
      </c>
      <c r="O3092" t="s">
        <v>8313</v>
      </c>
      <c r="P3092">
        <f t="shared" si="240"/>
        <v>5</v>
      </c>
      <c r="Q3092">
        <f t="shared" si="241"/>
        <v>1270.22</v>
      </c>
      <c r="R3092" s="14">
        <f t="shared" si="242"/>
        <v>42065.818807870368</v>
      </c>
      <c r="S3092" s="14">
        <f t="shared" si="243"/>
        <v>42125.777141203704</v>
      </c>
      <c r="T3092">
        <f t="shared" si="244"/>
        <v>2015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8273</v>
      </c>
      <c r="O3093" t="s">
        <v>8313</v>
      </c>
      <c r="P3093">
        <f t="shared" si="240"/>
        <v>16</v>
      </c>
      <c r="Q3093">
        <f t="shared" si="241"/>
        <v>88.44</v>
      </c>
      <c r="R3093" s="14">
        <f t="shared" si="242"/>
        <v>42566.948414351849</v>
      </c>
      <c r="S3093" s="14">
        <f t="shared" si="243"/>
        <v>42596.948414351849</v>
      </c>
      <c r="T3093">
        <f t="shared" si="244"/>
        <v>2016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8273</v>
      </c>
      <c r="O3094" t="s">
        <v>8313</v>
      </c>
      <c r="P3094">
        <f t="shared" si="240"/>
        <v>1</v>
      </c>
      <c r="Q3094">
        <f t="shared" si="241"/>
        <v>56.34</v>
      </c>
      <c r="R3094" s="14">
        <f t="shared" si="242"/>
        <v>42255.619351851856</v>
      </c>
      <c r="S3094" s="14">
        <f t="shared" si="243"/>
        <v>42292.916666666672</v>
      </c>
      <c r="T3094">
        <f t="shared" si="244"/>
        <v>2015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8273</v>
      </c>
      <c r="O3095" t="s">
        <v>8313</v>
      </c>
      <c r="P3095">
        <f t="shared" si="240"/>
        <v>23</v>
      </c>
      <c r="Q3095">
        <f t="shared" si="241"/>
        <v>53.53</v>
      </c>
      <c r="R3095" s="14">
        <f t="shared" si="242"/>
        <v>41760.909039351849</v>
      </c>
      <c r="S3095" s="14">
        <f t="shared" si="243"/>
        <v>41791.165972222225</v>
      </c>
      <c r="T3095">
        <f t="shared" si="244"/>
        <v>2014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8273</v>
      </c>
      <c r="O3096" t="s">
        <v>8313</v>
      </c>
      <c r="P3096">
        <f t="shared" si="240"/>
        <v>0</v>
      </c>
      <c r="Q3096">
        <f t="shared" si="241"/>
        <v>25</v>
      </c>
      <c r="R3096" s="14">
        <f t="shared" si="242"/>
        <v>42207.795787037037</v>
      </c>
      <c r="S3096" s="14">
        <f t="shared" si="243"/>
        <v>42267.795787037037</v>
      </c>
      <c r="T3096">
        <f t="shared" si="244"/>
        <v>2015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8273</v>
      </c>
      <c r="O3097" t="s">
        <v>8313</v>
      </c>
      <c r="P3097">
        <f t="shared" si="240"/>
        <v>0</v>
      </c>
      <c r="Q3097">
        <f t="shared" si="241"/>
        <v>50</v>
      </c>
      <c r="R3097" s="14">
        <f t="shared" si="242"/>
        <v>42523.025231481486</v>
      </c>
      <c r="S3097" s="14">
        <f t="shared" si="243"/>
        <v>42583.025231481486</v>
      </c>
      <c r="T3097">
        <f t="shared" si="244"/>
        <v>2016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8273</v>
      </c>
      <c r="O3098" t="s">
        <v>8313</v>
      </c>
      <c r="P3098">
        <f t="shared" si="240"/>
        <v>4</v>
      </c>
      <c r="Q3098">
        <f t="shared" si="241"/>
        <v>56.79</v>
      </c>
      <c r="R3098" s="14">
        <f t="shared" si="242"/>
        <v>42114.825532407413</v>
      </c>
      <c r="S3098" s="14">
        <f t="shared" si="243"/>
        <v>42144.825532407413</v>
      </c>
      <c r="T3098">
        <f t="shared" si="244"/>
        <v>2015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8273</v>
      </c>
      <c r="O3099" t="s">
        <v>8313</v>
      </c>
      <c r="P3099">
        <f t="shared" si="240"/>
        <v>17</v>
      </c>
      <c r="Q3099">
        <f t="shared" si="241"/>
        <v>40.83</v>
      </c>
      <c r="R3099" s="14">
        <f t="shared" si="242"/>
        <v>42629.503483796296</v>
      </c>
      <c r="S3099" s="14">
        <f t="shared" si="243"/>
        <v>42650.583333333328</v>
      </c>
      <c r="T3099">
        <f t="shared" si="244"/>
        <v>2016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8273</v>
      </c>
      <c r="O3100" t="s">
        <v>8313</v>
      </c>
      <c r="P3100">
        <f t="shared" si="240"/>
        <v>4</v>
      </c>
      <c r="Q3100">
        <f t="shared" si="241"/>
        <v>65.11</v>
      </c>
      <c r="R3100" s="14">
        <f t="shared" si="242"/>
        <v>42359.792233796295</v>
      </c>
      <c r="S3100" s="14">
        <f t="shared" si="243"/>
        <v>42408.01180555555</v>
      </c>
      <c r="T3100">
        <f t="shared" si="244"/>
        <v>2015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8273</v>
      </c>
      <c r="O3101" t="s">
        <v>8313</v>
      </c>
      <c r="P3101">
        <f t="shared" si="240"/>
        <v>14</v>
      </c>
      <c r="Q3101">
        <f t="shared" si="241"/>
        <v>55.6</v>
      </c>
      <c r="R3101" s="14">
        <f t="shared" si="242"/>
        <v>42382.189710648148</v>
      </c>
      <c r="S3101" s="14">
        <f t="shared" si="243"/>
        <v>42412.189710648148</v>
      </c>
      <c r="T3101">
        <f t="shared" si="244"/>
        <v>2016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8273</v>
      </c>
      <c r="O3102" t="s">
        <v>8313</v>
      </c>
      <c r="P3102">
        <f t="shared" si="240"/>
        <v>15</v>
      </c>
      <c r="Q3102">
        <f t="shared" si="241"/>
        <v>140.54</v>
      </c>
      <c r="R3102" s="14">
        <f t="shared" si="242"/>
        <v>41902.622395833336</v>
      </c>
      <c r="S3102" s="14">
        <f t="shared" si="243"/>
        <v>41932.622395833336</v>
      </c>
      <c r="T3102">
        <f t="shared" si="244"/>
        <v>2014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8273</v>
      </c>
      <c r="O3103" t="s">
        <v>8313</v>
      </c>
      <c r="P3103">
        <f t="shared" si="240"/>
        <v>12</v>
      </c>
      <c r="Q3103">
        <f t="shared" si="241"/>
        <v>25</v>
      </c>
      <c r="R3103" s="14">
        <f t="shared" si="242"/>
        <v>42171.383530092593</v>
      </c>
      <c r="S3103" s="14">
        <f t="shared" si="243"/>
        <v>42201.330555555556</v>
      </c>
      <c r="T3103">
        <f t="shared" si="244"/>
        <v>2015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8273</v>
      </c>
      <c r="O3104" t="s">
        <v>8313</v>
      </c>
      <c r="P3104">
        <f t="shared" si="240"/>
        <v>39</v>
      </c>
      <c r="Q3104">
        <f t="shared" si="241"/>
        <v>69.53</v>
      </c>
      <c r="R3104" s="14">
        <f t="shared" si="242"/>
        <v>42555.340486111112</v>
      </c>
      <c r="S3104" s="14">
        <f t="shared" si="243"/>
        <v>42605.340486111112</v>
      </c>
      <c r="T3104">
        <f t="shared" si="244"/>
        <v>2016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8273</v>
      </c>
      <c r="O3105" t="s">
        <v>8313</v>
      </c>
      <c r="P3105">
        <f t="shared" si="240"/>
        <v>0</v>
      </c>
      <c r="Q3105">
        <f t="shared" si="241"/>
        <v>5.5</v>
      </c>
      <c r="R3105" s="14">
        <f t="shared" si="242"/>
        <v>42107.156319444446</v>
      </c>
      <c r="S3105" s="14">
        <f t="shared" si="243"/>
        <v>42167.156319444446</v>
      </c>
      <c r="T3105">
        <f t="shared" si="244"/>
        <v>2015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8273</v>
      </c>
      <c r="O3106" t="s">
        <v>8313</v>
      </c>
      <c r="P3106">
        <f t="shared" si="240"/>
        <v>30</v>
      </c>
      <c r="Q3106">
        <f t="shared" si="241"/>
        <v>237</v>
      </c>
      <c r="R3106" s="14">
        <f t="shared" si="242"/>
        <v>42006.908692129626</v>
      </c>
      <c r="S3106" s="14">
        <f t="shared" si="243"/>
        <v>42038.083333333328</v>
      </c>
      <c r="T3106">
        <f t="shared" si="244"/>
        <v>2015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8273</v>
      </c>
      <c r="O3107" t="s">
        <v>8313</v>
      </c>
      <c r="P3107">
        <f t="shared" si="240"/>
        <v>42</v>
      </c>
      <c r="Q3107">
        <f t="shared" si="241"/>
        <v>79.87</v>
      </c>
      <c r="R3107" s="14">
        <f t="shared" si="242"/>
        <v>41876.718935185185</v>
      </c>
      <c r="S3107" s="14">
        <f t="shared" si="243"/>
        <v>41931.208333333336</v>
      </c>
      <c r="T3107">
        <f t="shared" si="244"/>
        <v>2014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8273</v>
      </c>
      <c r="O3108" t="s">
        <v>8313</v>
      </c>
      <c r="P3108">
        <f t="shared" si="240"/>
        <v>4</v>
      </c>
      <c r="Q3108">
        <f t="shared" si="241"/>
        <v>10.25</v>
      </c>
      <c r="R3108" s="14">
        <f t="shared" si="242"/>
        <v>42241.429120370376</v>
      </c>
      <c r="S3108" s="14">
        <f t="shared" si="243"/>
        <v>42263.916666666672</v>
      </c>
      <c r="T3108">
        <f t="shared" si="244"/>
        <v>2015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8273</v>
      </c>
      <c r="O3109" t="s">
        <v>8313</v>
      </c>
      <c r="P3109">
        <f t="shared" si="240"/>
        <v>20</v>
      </c>
      <c r="Q3109">
        <f t="shared" si="241"/>
        <v>272.58999999999997</v>
      </c>
      <c r="R3109" s="14">
        <f t="shared" si="242"/>
        <v>42128.814247685179</v>
      </c>
      <c r="S3109" s="14">
        <f t="shared" si="243"/>
        <v>42135.814247685179</v>
      </c>
      <c r="T3109">
        <f t="shared" si="244"/>
        <v>2015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8273</v>
      </c>
      <c r="O3110" t="s">
        <v>8313</v>
      </c>
      <c r="P3110">
        <f t="shared" si="240"/>
        <v>0</v>
      </c>
      <c r="Q3110">
        <f t="shared" si="241"/>
        <v>13</v>
      </c>
      <c r="R3110" s="14">
        <f t="shared" si="242"/>
        <v>42062.680486111116</v>
      </c>
      <c r="S3110" s="14">
        <f t="shared" si="243"/>
        <v>42122.638819444444</v>
      </c>
      <c r="T3110">
        <f t="shared" si="244"/>
        <v>2015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8273</v>
      </c>
      <c r="O3111" t="s">
        <v>8313</v>
      </c>
      <c r="P3111">
        <f t="shared" si="240"/>
        <v>25</v>
      </c>
      <c r="Q3111">
        <f t="shared" si="241"/>
        <v>58.18</v>
      </c>
      <c r="R3111" s="14">
        <f t="shared" si="242"/>
        <v>41844.125115740739</v>
      </c>
      <c r="S3111" s="14">
        <f t="shared" si="243"/>
        <v>41879.125115740739</v>
      </c>
      <c r="T3111">
        <f t="shared" si="244"/>
        <v>2014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8273</v>
      </c>
      <c r="O3112" t="s">
        <v>8313</v>
      </c>
      <c r="P3112">
        <f t="shared" si="240"/>
        <v>0</v>
      </c>
      <c r="Q3112">
        <f t="shared" si="241"/>
        <v>10</v>
      </c>
      <c r="R3112" s="14">
        <f t="shared" si="242"/>
        <v>42745.031469907408</v>
      </c>
      <c r="S3112" s="14">
        <f t="shared" si="243"/>
        <v>42785.031469907408</v>
      </c>
      <c r="T3112">
        <f t="shared" si="244"/>
        <v>2017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8273</v>
      </c>
      <c r="O3113" t="s">
        <v>8313</v>
      </c>
      <c r="P3113">
        <f t="shared" si="240"/>
        <v>27</v>
      </c>
      <c r="Q3113">
        <f t="shared" si="241"/>
        <v>70.11</v>
      </c>
      <c r="R3113" s="14">
        <f t="shared" si="242"/>
        <v>41885.595138888886</v>
      </c>
      <c r="S3113" s="14">
        <f t="shared" si="243"/>
        <v>41916.595138888886</v>
      </c>
      <c r="T3113">
        <f t="shared" si="244"/>
        <v>2014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8273</v>
      </c>
      <c r="O3114" t="s">
        <v>8313</v>
      </c>
      <c r="P3114">
        <f t="shared" si="240"/>
        <v>5</v>
      </c>
      <c r="Q3114">
        <f t="shared" si="241"/>
        <v>57.89</v>
      </c>
      <c r="R3114" s="14">
        <f t="shared" si="242"/>
        <v>42615.121921296297</v>
      </c>
      <c r="S3114" s="14">
        <f t="shared" si="243"/>
        <v>42675.121921296297</v>
      </c>
      <c r="T3114">
        <f t="shared" si="244"/>
        <v>2016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8273</v>
      </c>
      <c r="O3115" t="s">
        <v>8313</v>
      </c>
      <c r="P3115">
        <f t="shared" si="240"/>
        <v>4</v>
      </c>
      <c r="Q3115">
        <f t="shared" si="241"/>
        <v>125.27</v>
      </c>
      <c r="R3115" s="14">
        <f t="shared" si="242"/>
        <v>42081.731273148151</v>
      </c>
      <c r="S3115" s="14">
        <f t="shared" si="243"/>
        <v>42111.731273148151</v>
      </c>
      <c r="T3115">
        <f t="shared" si="244"/>
        <v>2015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8273</v>
      </c>
      <c r="O3116" t="s">
        <v>8313</v>
      </c>
      <c r="P3116">
        <f t="shared" si="240"/>
        <v>0</v>
      </c>
      <c r="Q3116">
        <f t="shared" si="241"/>
        <v>0</v>
      </c>
      <c r="R3116" s="14">
        <f t="shared" si="242"/>
        <v>41843.632523148146</v>
      </c>
      <c r="S3116" s="14">
        <f t="shared" si="243"/>
        <v>41903.632523148146</v>
      </c>
      <c r="T3116">
        <f t="shared" si="244"/>
        <v>2014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8273</v>
      </c>
      <c r="O3117" t="s">
        <v>8313</v>
      </c>
      <c r="P3117">
        <f t="shared" si="240"/>
        <v>3</v>
      </c>
      <c r="Q3117">
        <f t="shared" si="241"/>
        <v>300</v>
      </c>
      <c r="R3117" s="14">
        <f t="shared" si="242"/>
        <v>42496.447071759263</v>
      </c>
      <c r="S3117" s="14">
        <f t="shared" si="243"/>
        <v>42526.447071759263</v>
      </c>
      <c r="T3117">
        <f t="shared" si="244"/>
        <v>2016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8273</v>
      </c>
      <c r="O3118" t="s">
        <v>8313</v>
      </c>
      <c r="P3118">
        <f t="shared" si="240"/>
        <v>57</v>
      </c>
      <c r="Q3118">
        <f t="shared" si="241"/>
        <v>43</v>
      </c>
      <c r="R3118" s="14">
        <f t="shared" si="242"/>
        <v>42081.515335648146</v>
      </c>
      <c r="S3118" s="14">
        <f t="shared" si="243"/>
        <v>42095.515335648146</v>
      </c>
      <c r="T3118">
        <f t="shared" si="244"/>
        <v>2015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8273</v>
      </c>
      <c r="O3119" t="s">
        <v>8313</v>
      </c>
      <c r="P3119">
        <f t="shared" si="240"/>
        <v>0</v>
      </c>
      <c r="Q3119">
        <f t="shared" si="241"/>
        <v>1</v>
      </c>
      <c r="R3119" s="14">
        <f t="shared" si="242"/>
        <v>42509.374537037031</v>
      </c>
      <c r="S3119" s="14">
        <f t="shared" si="243"/>
        <v>42517.55</v>
      </c>
      <c r="T3119">
        <f t="shared" si="244"/>
        <v>2016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8273</v>
      </c>
      <c r="O3120" t="s">
        <v>8313</v>
      </c>
      <c r="P3120">
        <f t="shared" si="240"/>
        <v>0</v>
      </c>
      <c r="Q3120">
        <f t="shared" si="241"/>
        <v>775</v>
      </c>
      <c r="R3120" s="14">
        <f t="shared" si="242"/>
        <v>42534.649571759262</v>
      </c>
      <c r="S3120" s="14">
        <f t="shared" si="243"/>
        <v>42553.649571759262</v>
      </c>
      <c r="T3120">
        <f t="shared" si="244"/>
        <v>2016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8273</v>
      </c>
      <c r="O3121" t="s">
        <v>8313</v>
      </c>
      <c r="P3121">
        <f t="shared" si="240"/>
        <v>0</v>
      </c>
      <c r="Q3121">
        <f t="shared" si="241"/>
        <v>5</v>
      </c>
      <c r="R3121" s="14">
        <f t="shared" si="242"/>
        <v>42060.04550925926</v>
      </c>
      <c r="S3121" s="14">
        <f t="shared" si="243"/>
        <v>42090.003842592589</v>
      </c>
      <c r="T3121">
        <f t="shared" si="244"/>
        <v>2015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8273</v>
      </c>
      <c r="O3122" t="s">
        <v>8313</v>
      </c>
      <c r="P3122">
        <f t="shared" si="240"/>
        <v>0</v>
      </c>
      <c r="Q3122">
        <f t="shared" si="241"/>
        <v>12.8</v>
      </c>
      <c r="R3122" s="14">
        <f t="shared" si="242"/>
        <v>42435.942083333335</v>
      </c>
      <c r="S3122" s="14">
        <f t="shared" si="243"/>
        <v>42495.900416666671</v>
      </c>
      <c r="T3122">
        <f t="shared" si="244"/>
        <v>2016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8273</v>
      </c>
      <c r="O3123" t="s">
        <v>8313</v>
      </c>
      <c r="P3123">
        <f t="shared" si="240"/>
        <v>1</v>
      </c>
      <c r="Q3123">
        <f t="shared" si="241"/>
        <v>10</v>
      </c>
      <c r="R3123" s="14">
        <f t="shared" si="242"/>
        <v>41848.679803240739</v>
      </c>
      <c r="S3123" s="14">
        <f t="shared" si="243"/>
        <v>41908.679803240739</v>
      </c>
      <c r="T3123">
        <f t="shared" si="244"/>
        <v>2014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8273</v>
      </c>
      <c r="O3124" t="s">
        <v>8313</v>
      </c>
      <c r="P3124">
        <f t="shared" si="240"/>
        <v>58</v>
      </c>
      <c r="Q3124">
        <f t="shared" si="241"/>
        <v>58</v>
      </c>
      <c r="R3124" s="14">
        <f t="shared" si="242"/>
        <v>42678.932083333333</v>
      </c>
      <c r="S3124" s="14">
        <f t="shared" si="243"/>
        <v>42683.973750000005</v>
      </c>
      <c r="T3124">
        <f t="shared" si="244"/>
        <v>2016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8273</v>
      </c>
      <c r="O3125" t="s">
        <v>8313</v>
      </c>
      <c r="P3125">
        <f t="shared" si="240"/>
        <v>68</v>
      </c>
      <c r="Q3125">
        <f t="shared" si="241"/>
        <v>244.8</v>
      </c>
      <c r="R3125" s="14">
        <f t="shared" si="242"/>
        <v>42530.993032407408</v>
      </c>
      <c r="S3125" s="14">
        <f t="shared" si="243"/>
        <v>42560.993032407408</v>
      </c>
      <c r="T3125">
        <f t="shared" si="244"/>
        <v>2016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8273</v>
      </c>
      <c r="O3126" t="s">
        <v>8313</v>
      </c>
      <c r="P3126">
        <f t="shared" si="240"/>
        <v>0</v>
      </c>
      <c r="Q3126">
        <f t="shared" si="241"/>
        <v>6.5</v>
      </c>
      <c r="R3126" s="14">
        <f t="shared" si="242"/>
        <v>41977.780104166668</v>
      </c>
      <c r="S3126" s="14">
        <f t="shared" si="243"/>
        <v>42037.780104166668</v>
      </c>
      <c r="T3126">
        <f t="shared" si="244"/>
        <v>2014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8273</v>
      </c>
      <c r="O3127" t="s">
        <v>8313</v>
      </c>
      <c r="P3127">
        <f t="shared" si="240"/>
        <v>0</v>
      </c>
      <c r="Q3127">
        <f t="shared" si="241"/>
        <v>0</v>
      </c>
      <c r="R3127" s="14">
        <f t="shared" si="242"/>
        <v>42346.20685185185</v>
      </c>
      <c r="S3127" s="14">
        <f t="shared" si="243"/>
        <v>42376.20685185185</v>
      </c>
      <c r="T3127">
        <f t="shared" si="244"/>
        <v>2015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8273</v>
      </c>
      <c r="O3128" t="s">
        <v>8313</v>
      </c>
      <c r="P3128">
        <f t="shared" si="240"/>
        <v>4</v>
      </c>
      <c r="Q3128">
        <f t="shared" si="241"/>
        <v>61.18</v>
      </c>
      <c r="R3128" s="14">
        <f t="shared" si="242"/>
        <v>42427.01807870371</v>
      </c>
      <c r="S3128" s="14">
        <f t="shared" si="243"/>
        <v>42456.976412037038</v>
      </c>
      <c r="T3128">
        <f t="shared" si="244"/>
        <v>2016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8273</v>
      </c>
      <c r="O3129" t="s">
        <v>8313</v>
      </c>
      <c r="P3129">
        <f t="shared" si="240"/>
        <v>0</v>
      </c>
      <c r="Q3129">
        <f t="shared" si="241"/>
        <v>0</v>
      </c>
      <c r="R3129" s="14">
        <f t="shared" si="242"/>
        <v>42034.856817129628</v>
      </c>
      <c r="S3129" s="14">
        <f t="shared" si="243"/>
        <v>42064.856817129628</v>
      </c>
      <c r="T3129">
        <f t="shared" si="244"/>
        <v>2015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8273</v>
      </c>
      <c r="O3130" t="s">
        <v>8274</v>
      </c>
      <c r="P3130">
        <f t="shared" si="240"/>
        <v>109</v>
      </c>
      <c r="Q3130">
        <f t="shared" si="241"/>
        <v>139.24</v>
      </c>
      <c r="R3130" s="14">
        <f t="shared" si="242"/>
        <v>42780.825706018513</v>
      </c>
      <c r="S3130" s="14">
        <f t="shared" si="243"/>
        <v>42810.784039351856</v>
      </c>
      <c r="T3130">
        <f t="shared" si="244"/>
        <v>2017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8273</v>
      </c>
      <c r="O3131" t="s">
        <v>8274</v>
      </c>
      <c r="P3131">
        <f t="shared" si="240"/>
        <v>1</v>
      </c>
      <c r="Q3131">
        <f t="shared" si="241"/>
        <v>10</v>
      </c>
      <c r="R3131" s="14">
        <f t="shared" si="242"/>
        <v>42803.842812499999</v>
      </c>
      <c r="S3131" s="14">
        <f t="shared" si="243"/>
        <v>42843.801145833335</v>
      </c>
      <c r="T3131">
        <f t="shared" si="244"/>
        <v>2017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8273</v>
      </c>
      <c r="O3132" t="s">
        <v>8274</v>
      </c>
      <c r="P3132">
        <f t="shared" si="240"/>
        <v>4</v>
      </c>
      <c r="Q3132">
        <f t="shared" si="241"/>
        <v>93.75</v>
      </c>
      <c r="R3132" s="14">
        <f t="shared" si="242"/>
        <v>42808.640231481477</v>
      </c>
      <c r="S3132" s="14">
        <f t="shared" si="243"/>
        <v>42839.207638888889</v>
      </c>
      <c r="T3132">
        <f t="shared" si="244"/>
        <v>2017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8273</v>
      </c>
      <c r="O3133" t="s">
        <v>8274</v>
      </c>
      <c r="P3133">
        <f t="shared" si="240"/>
        <v>16</v>
      </c>
      <c r="Q3133">
        <f t="shared" si="241"/>
        <v>53.75</v>
      </c>
      <c r="R3133" s="14">
        <f t="shared" si="242"/>
        <v>42803.579224537039</v>
      </c>
      <c r="S3133" s="14">
        <f t="shared" si="243"/>
        <v>42833.537557870368</v>
      </c>
      <c r="T3133">
        <f t="shared" si="244"/>
        <v>2017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8273</v>
      </c>
      <c r="O3134" t="s">
        <v>8274</v>
      </c>
      <c r="P3134">
        <f t="shared" si="240"/>
        <v>0</v>
      </c>
      <c r="Q3134">
        <f t="shared" si="241"/>
        <v>10</v>
      </c>
      <c r="R3134" s="14">
        <f t="shared" si="242"/>
        <v>42786.350231481483</v>
      </c>
      <c r="S3134" s="14">
        <f t="shared" si="243"/>
        <v>42846.308564814812</v>
      </c>
      <c r="T3134">
        <f t="shared" si="244"/>
        <v>2017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8273</v>
      </c>
      <c r="O3135" t="s">
        <v>8274</v>
      </c>
      <c r="P3135">
        <f t="shared" si="240"/>
        <v>108</v>
      </c>
      <c r="Q3135">
        <f t="shared" si="241"/>
        <v>33.75</v>
      </c>
      <c r="R3135" s="14">
        <f t="shared" si="242"/>
        <v>42788.565208333333</v>
      </c>
      <c r="S3135" s="14">
        <f t="shared" si="243"/>
        <v>42818.523541666669</v>
      </c>
      <c r="T3135">
        <f t="shared" si="244"/>
        <v>2017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8273</v>
      </c>
      <c r="O3136" t="s">
        <v>8274</v>
      </c>
      <c r="P3136">
        <f t="shared" si="240"/>
        <v>23</v>
      </c>
      <c r="Q3136">
        <f t="shared" si="241"/>
        <v>18.75</v>
      </c>
      <c r="R3136" s="14">
        <f t="shared" si="242"/>
        <v>42800.720127314817</v>
      </c>
      <c r="S3136" s="14">
        <f t="shared" si="243"/>
        <v>42821.678460648152</v>
      </c>
      <c r="T3136">
        <f t="shared" si="244"/>
        <v>2017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8273</v>
      </c>
      <c r="O3137" t="s">
        <v>8274</v>
      </c>
      <c r="P3137">
        <f t="shared" si="240"/>
        <v>21</v>
      </c>
      <c r="Q3137">
        <f t="shared" si="241"/>
        <v>23.14</v>
      </c>
      <c r="R3137" s="14">
        <f t="shared" si="242"/>
        <v>42807.151863425926</v>
      </c>
      <c r="S3137" s="14">
        <f t="shared" si="243"/>
        <v>42829.151863425926</v>
      </c>
      <c r="T3137">
        <f t="shared" si="244"/>
        <v>2017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8273</v>
      </c>
      <c r="O3138" t="s">
        <v>8274</v>
      </c>
      <c r="P3138">
        <f t="shared" si="240"/>
        <v>128</v>
      </c>
      <c r="Q3138">
        <f t="shared" si="241"/>
        <v>29.05</v>
      </c>
      <c r="R3138" s="14">
        <f t="shared" si="242"/>
        <v>42789.462430555555</v>
      </c>
      <c r="S3138" s="14">
        <f t="shared" si="243"/>
        <v>42825.957638888889</v>
      </c>
      <c r="T3138">
        <f t="shared" si="244"/>
        <v>2017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8273</v>
      </c>
      <c r="O3139" t="s">
        <v>8274</v>
      </c>
      <c r="P3139">
        <f t="shared" ref="P3139:P3202" si="245">ROUND(E3139/D3139*100,0)</f>
        <v>3</v>
      </c>
      <c r="Q3139">
        <f t="shared" ref="Q3139:Q3202" si="246">IFERROR(ROUND(E3139/L3139,2),0)</f>
        <v>50</v>
      </c>
      <c r="R3139" s="14">
        <f t="shared" ref="R3139:R3202" si="247">(((J3139/60)/60)/24)+DATE(1970,1,1)</f>
        <v>42807.885057870371</v>
      </c>
      <c r="S3139" s="14">
        <f t="shared" ref="S3139:S3202" si="248">(((I3139/60)/60)/24)+DATE(1970,1,1)</f>
        <v>42858.8</v>
      </c>
      <c r="T3139">
        <f t="shared" ref="T3139:T3202" si="249">YEAR(R3139)</f>
        <v>2017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8273</v>
      </c>
      <c r="O3140" t="s">
        <v>8274</v>
      </c>
      <c r="P3140">
        <f t="shared" si="245"/>
        <v>0</v>
      </c>
      <c r="Q3140">
        <f t="shared" si="246"/>
        <v>0</v>
      </c>
      <c r="R3140" s="14">
        <f t="shared" si="247"/>
        <v>42809.645914351851</v>
      </c>
      <c r="S3140" s="14">
        <f t="shared" si="248"/>
        <v>42828.645914351851</v>
      </c>
      <c r="T3140">
        <f t="shared" si="249"/>
        <v>2017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8273</v>
      </c>
      <c r="O3141" t="s">
        <v>8274</v>
      </c>
      <c r="P3141">
        <f t="shared" si="245"/>
        <v>5</v>
      </c>
      <c r="Q3141">
        <f t="shared" si="246"/>
        <v>450</v>
      </c>
      <c r="R3141" s="14">
        <f t="shared" si="247"/>
        <v>42785.270370370374</v>
      </c>
      <c r="S3141" s="14">
        <f t="shared" si="248"/>
        <v>42819.189583333333</v>
      </c>
      <c r="T3141">
        <f t="shared" si="249"/>
        <v>2017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8273</v>
      </c>
      <c r="O3142" t="s">
        <v>8274</v>
      </c>
      <c r="P3142">
        <f t="shared" si="245"/>
        <v>1</v>
      </c>
      <c r="Q3142">
        <f t="shared" si="246"/>
        <v>24</v>
      </c>
      <c r="R3142" s="14">
        <f t="shared" si="247"/>
        <v>42802.718784722223</v>
      </c>
      <c r="S3142" s="14">
        <f t="shared" si="248"/>
        <v>42832.677118055552</v>
      </c>
      <c r="T3142">
        <f t="shared" si="249"/>
        <v>2017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8273</v>
      </c>
      <c r="O3143" t="s">
        <v>8274</v>
      </c>
      <c r="P3143">
        <f t="shared" si="245"/>
        <v>52</v>
      </c>
      <c r="Q3143">
        <f t="shared" si="246"/>
        <v>32.25</v>
      </c>
      <c r="R3143" s="14">
        <f t="shared" si="247"/>
        <v>42800.753333333334</v>
      </c>
      <c r="S3143" s="14">
        <f t="shared" si="248"/>
        <v>42841.833333333328</v>
      </c>
      <c r="T3143">
        <f t="shared" si="249"/>
        <v>2017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8273</v>
      </c>
      <c r="O3144" t="s">
        <v>8274</v>
      </c>
      <c r="P3144">
        <f t="shared" si="245"/>
        <v>2</v>
      </c>
      <c r="Q3144">
        <f t="shared" si="246"/>
        <v>15</v>
      </c>
      <c r="R3144" s="14">
        <f t="shared" si="247"/>
        <v>42783.513182870374</v>
      </c>
      <c r="S3144" s="14">
        <f t="shared" si="248"/>
        <v>42813.471516203703</v>
      </c>
      <c r="T3144">
        <f t="shared" si="249"/>
        <v>2017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8273</v>
      </c>
      <c r="O3145" t="s">
        <v>8274</v>
      </c>
      <c r="P3145">
        <f t="shared" si="245"/>
        <v>0</v>
      </c>
      <c r="Q3145">
        <f t="shared" si="246"/>
        <v>0</v>
      </c>
      <c r="R3145" s="14">
        <f t="shared" si="247"/>
        <v>42808.358287037037</v>
      </c>
      <c r="S3145" s="14">
        <f t="shared" si="248"/>
        <v>42834.358287037037</v>
      </c>
      <c r="T3145">
        <f t="shared" si="249"/>
        <v>2017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8273</v>
      </c>
      <c r="O3146" t="s">
        <v>8274</v>
      </c>
      <c r="P3146">
        <f t="shared" si="245"/>
        <v>75</v>
      </c>
      <c r="Q3146">
        <f t="shared" si="246"/>
        <v>251.33</v>
      </c>
      <c r="R3146" s="14">
        <f t="shared" si="247"/>
        <v>42796.538275462968</v>
      </c>
      <c r="S3146" s="14">
        <f t="shared" si="248"/>
        <v>42813.25</v>
      </c>
      <c r="T3146">
        <f t="shared" si="249"/>
        <v>2017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8273</v>
      </c>
      <c r="O3147" t="s">
        <v>8274</v>
      </c>
      <c r="P3147">
        <f t="shared" si="245"/>
        <v>0</v>
      </c>
      <c r="Q3147">
        <f t="shared" si="246"/>
        <v>0</v>
      </c>
      <c r="R3147" s="14">
        <f t="shared" si="247"/>
        <v>42762.040902777779</v>
      </c>
      <c r="S3147" s="14">
        <f t="shared" si="248"/>
        <v>42821.999236111107</v>
      </c>
      <c r="T3147">
        <f t="shared" si="249"/>
        <v>2017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8273</v>
      </c>
      <c r="O3148" t="s">
        <v>8274</v>
      </c>
      <c r="P3148">
        <f t="shared" si="245"/>
        <v>11</v>
      </c>
      <c r="Q3148">
        <f t="shared" si="246"/>
        <v>437.5</v>
      </c>
      <c r="R3148" s="14">
        <f t="shared" si="247"/>
        <v>42796.682476851856</v>
      </c>
      <c r="S3148" s="14">
        <f t="shared" si="248"/>
        <v>42841.640810185185</v>
      </c>
      <c r="T3148">
        <f t="shared" si="249"/>
        <v>2017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8273</v>
      </c>
      <c r="O3149" t="s">
        <v>8274</v>
      </c>
      <c r="P3149">
        <f t="shared" si="245"/>
        <v>118</v>
      </c>
      <c r="Q3149">
        <f t="shared" si="246"/>
        <v>110.35</v>
      </c>
      <c r="R3149" s="14">
        <f t="shared" si="247"/>
        <v>41909.969386574077</v>
      </c>
      <c r="S3149" s="14">
        <f t="shared" si="248"/>
        <v>41950.011053240742</v>
      </c>
      <c r="T3149">
        <f t="shared" si="249"/>
        <v>2014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8273</v>
      </c>
      <c r="O3150" t="s">
        <v>8274</v>
      </c>
      <c r="P3150">
        <f t="shared" si="245"/>
        <v>131</v>
      </c>
      <c r="Q3150">
        <f t="shared" si="246"/>
        <v>41.42</v>
      </c>
      <c r="R3150" s="14">
        <f t="shared" si="247"/>
        <v>41891.665324074071</v>
      </c>
      <c r="S3150" s="14">
        <f t="shared" si="248"/>
        <v>41913.166666666664</v>
      </c>
      <c r="T3150">
        <f t="shared" si="249"/>
        <v>2014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8273</v>
      </c>
      <c r="O3151" t="s">
        <v>8274</v>
      </c>
      <c r="P3151">
        <f t="shared" si="245"/>
        <v>104</v>
      </c>
      <c r="Q3151">
        <f t="shared" si="246"/>
        <v>52</v>
      </c>
      <c r="R3151" s="14">
        <f t="shared" si="247"/>
        <v>41226.017361111109</v>
      </c>
      <c r="S3151" s="14">
        <f t="shared" si="248"/>
        <v>41250.083333333336</v>
      </c>
      <c r="T3151">
        <f t="shared" si="249"/>
        <v>2012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8273</v>
      </c>
      <c r="O3152" t="s">
        <v>8274</v>
      </c>
      <c r="P3152">
        <f t="shared" si="245"/>
        <v>101</v>
      </c>
      <c r="Q3152">
        <f t="shared" si="246"/>
        <v>33.99</v>
      </c>
      <c r="R3152" s="14">
        <f t="shared" si="247"/>
        <v>40478.263923611114</v>
      </c>
      <c r="S3152" s="14">
        <f t="shared" si="248"/>
        <v>40568.166666666664</v>
      </c>
      <c r="T3152">
        <f t="shared" si="249"/>
        <v>2010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8273</v>
      </c>
      <c r="O3153" t="s">
        <v>8274</v>
      </c>
      <c r="P3153">
        <f t="shared" si="245"/>
        <v>100</v>
      </c>
      <c r="Q3153">
        <f t="shared" si="246"/>
        <v>103.35</v>
      </c>
      <c r="R3153" s="14">
        <f t="shared" si="247"/>
        <v>41862.83997685185</v>
      </c>
      <c r="S3153" s="14">
        <f t="shared" si="248"/>
        <v>41892.83997685185</v>
      </c>
      <c r="T3153">
        <f t="shared" si="249"/>
        <v>2014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8273</v>
      </c>
      <c r="O3154" t="s">
        <v>8274</v>
      </c>
      <c r="P3154">
        <f t="shared" si="245"/>
        <v>106</v>
      </c>
      <c r="Q3154">
        <f t="shared" si="246"/>
        <v>34.79</v>
      </c>
      <c r="R3154" s="14">
        <f t="shared" si="247"/>
        <v>41550.867673611108</v>
      </c>
      <c r="S3154" s="14">
        <f t="shared" si="248"/>
        <v>41580.867673611108</v>
      </c>
      <c r="T3154">
        <f t="shared" si="249"/>
        <v>2013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8273</v>
      </c>
      <c r="O3155" t="s">
        <v>8274</v>
      </c>
      <c r="P3155">
        <f t="shared" si="245"/>
        <v>336</v>
      </c>
      <c r="Q3155">
        <f t="shared" si="246"/>
        <v>41.77</v>
      </c>
      <c r="R3155" s="14">
        <f t="shared" si="247"/>
        <v>40633.154363425929</v>
      </c>
      <c r="S3155" s="14">
        <f t="shared" si="248"/>
        <v>40664.207638888889</v>
      </c>
      <c r="T3155">
        <f t="shared" si="249"/>
        <v>2011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8273</v>
      </c>
      <c r="O3156" t="s">
        <v>8274</v>
      </c>
      <c r="P3156">
        <f t="shared" si="245"/>
        <v>113</v>
      </c>
      <c r="Q3156">
        <f t="shared" si="246"/>
        <v>64.27</v>
      </c>
      <c r="R3156" s="14">
        <f t="shared" si="247"/>
        <v>40970.875671296293</v>
      </c>
      <c r="S3156" s="14">
        <f t="shared" si="248"/>
        <v>41000.834004629629</v>
      </c>
      <c r="T3156">
        <f t="shared" si="249"/>
        <v>2012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8273</v>
      </c>
      <c r="O3157" t="s">
        <v>8274</v>
      </c>
      <c r="P3157">
        <f t="shared" si="245"/>
        <v>189</v>
      </c>
      <c r="Q3157">
        <f t="shared" si="246"/>
        <v>31.21</v>
      </c>
      <c r="R3157" s="14">
        <f t="shared" si="247"/>
        <v>41233.499131944445</v>
      </c>
      <c r="S3157" s="14">
        <f t="shared" si="248"/>
        <v>41263.499131944445</v>
      </c>
      <c r="T3157">
        <f t="shared" si="249"/>
        <v>2012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8273</v>
      </c>
      <c r="O3158" t="s">
        <v>8274</v>
      </c>
      <c r="P3158">
        <f t="shared" si="245"/>
        <v>102</v>
      </c>
      <c r="Q3158">
        <f t="shared" si="246"/>
        <v>62.92</v>
      </c>
      <c r="R3158" s="14">
        <f t="shared" si="247"/>
        <v>41026.953055555554</v>
      </c>
      <c r="S3158" s="14">
        <f t="shared" si="248"/>
        <v>41061.953055555554</v>
      </c>
      <c r="T3158">
        <f t="shared" si="249"/>
        <v>2012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8273</v>
      </c>
      <c r="O3159" t="s">
        <v>8274</v>
      </c>
      <c r="P3159">
        <f t="shared" si="245"/>
        <v>101</v>
      </c>
      <c r="Q3159">
        <f t="shared" si="246"/>
        <v>98.54</v>
      </c>
      <c r="R3159" s="14">
        <f t="shared" si="247"/>
        <v>41829.788252314815</v>
      </c>
      <c r="S3159" s="14">
        <f t="shared" si="248"/>
        <v>41839.208333333336</v>
      </c>
      <c r="T3159">
        <f t="shared" si="249"/>
        <v>2014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8273</v>
      </c>
      <c r="O3160" t="s">
        <v>8274</v>
      </c>
      <c r="P3160">
        <f t="shared" si="245"/>
        <v>114</v>
      </c>
      <c r="Q3160">
        <f t="shared" si="246"/>
        <v>82.61</v>
      </c>
      <c r="R3160" s="14">
        <f t="shared" si="247"/>
        <v>41447.839722222219</v>
      </c>
      <c r="S3160" s="14">
        <f t="shared" si="248"/>
        <v>41477.839722222219</v>
      </c>
      <c r="T3160">
        <f t="shared" si="249"/>
        <v>2013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8273</v>
      </c>
      <c r="O3161" t="s">
        <v>8274</v>
      </c>
      <c r="P3161">
        <f t="shared" si="245"/>
        <v>133</v>
      </c>
      <c r="Q3161">
        <f t="shared" si="246"/>
        <v>38.5</v>
      </c>
      <c r="R3161" s="14">
        <f t="shared" si="247"/>
        <v>40884.066678240742</v>
      </c>
      <c r="S3161" s="14">
        <f t="shared" si="248"/>
        <v>40926.958333333336</v>
      </c>
      <c r="T3161">
        <f t="shared" si="249"/>
        <v>2011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8273</v>
      </c>
      <c r="O3162" t="s">
        <v>8274</v>
      </c>
      <c r="P3162">
        <f t="shared" si="245"/>
        <v>102</v>
      </c>
      <c r="Q3162">
        <f t="shared" si="246"/>
        <v>80.16</v>
      </c>
      <c r="R3162" s="14">
        <f t="shared" si="247"/>
        <v>41841.26489583333</v>
      </c>
      <c r="S3162" s="14">
        <f t="shared" si="248"/>
        <v>41864.207638888889</v>
      </c>
      <c r="T3162">
        <f t="shared" si="249"/>
        <v>2014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8273</v>
      </c>
      <c r="O3163" t="s">
        <v>8274</v>
      </c>
      <c r="P3163">
        <f t="shared" si="245"/>
        <v>105</v>
      </c>
      <c r="Q3163">
        <f t="shared" si="246"/>
        <v>28.41</v>
      </c>
      <c r="R3163" s="14">
        <f t="shared" si="247"/>
        <v>41897.536134259259</v>
      </c>
      <c r="S3163" s="14">
        <f t="shared" si="248"/>
        <v>41927.536134259259</v>
      </c>
      <c r="T3163">
        <f t="shared" si="249"/>
        <v>2014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8273</v>
      </c>
      <c r="O3164" t="s">
        <v>8274</v>
      </c>
      <c r="P3164">
        <f t="shared" si="245"/>
        <v>127</v>
      </c>
      <c r="Q3164">
        <f t="shared" si="246"/>
        <v>80.73</v>
      </c>
      <c r="R3164" s="14">
        <f t="shared" si="247"/>
        <v>41799.685902777775</v>
      </c>
      <c r="S3164" s="14">
        <f t="shared" si="248"/>
        <v>41827.083333333336</v>
      </c>
      <c r="T3164">
        <f t="shared" si="249"/>
        <v>2014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8273</v>
      </c>
      <c r="O3165" t="s">
        <v>8274</v>
      </c>
      <c r="P3165">
        <f t="shared" si="245"/>
        <v>111</v>
      </c>
      <c r="Q3165">
        <f t="shared" si="246"/>
        <v>200.69</v>
      </c>
      <c r="R3165" s="14">
        <f t="shared" si="247"/>
        <v>41775.753761574073</v>
      </c>
      <c r="S3165" s="14">
        <f t="shared" si="248"/>
        <v>41805.753761574073</v>
      </c>
      <c r="T3165">
        <f t="shared" si="249"/>
        <v>2014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8273</v>
      </c>
      <c r="O3166" t="s">
        <v>8274</v>
      </c>
      <c r="P3166">
        <f t="shared" si="245"/>
        <v>107</v>
      </c>
      <c r="Q3166">
        <f t="shared" si="246"/>
        <v>37.590000000000003</v>
      </c>
      <c r="R3166" s="14">
        <f t="shared" si="247"/>
        <v>41766.80572916667</v>
      </c>
      <c r="S3166" s="14">
        <f t="shared" si="248"/>
        <v>41799.80572916667</v>
      </c>
      <c r="T3166">
        <f t="shared" si="249"/>
        <v>2014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8273</v>
      </c>
      <c r="O3167" t="s">
        <v>8274</v>
      </c>
      <c r="P3167">
        <f t="shared" si="245"/>
        <v>163</v>
      </c>
      <c r="Q3167">
        <f t="shared" si="246"/>
        <v>58.1</v>
      </c>
      <c r="R3167" s="14">
        <f t="shared" si="247"/>
        <v>40644.159259259257</v>
      </c>
      <c r="S3167" s="14">
        <f t="shared" si="248"/>
        <v>40666.165972222225</v>
      </c>
      <c r="T3167">
        <f t="shared" si="249"/>
        <v>2011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8273</v>
      </c>
      <c r="O3168" t="s">
        <v>8274</v>
      </c>
      <c r="P3168">
        <f t="shared" si="245"/>
        <v>160</v>
      </c>
      <c r="Q3168">
        <f t="shared" si="246"/>
        <v>60.3</v>
      </c>
      <c r="R3168" s="14">
        <f t="shared" si="247"/>
        <v>41940.69158564815</v>
      </c>
      <c r="S3168" s="14">
        <f t="shared" si="248"/>
        <v>41969.332638888889</v>
      </c>
      <c r="T3168">
        <f t="shared" si="249"/>
        <v>2014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8273</v>
      </c>
      <c r="O3169" t="s">
        <v>8274</v>
      </c>
      <c r="P3169">
        <f t="shared" si="245"/>
        <v>116</v>
      </c>
      <c r="Q3169">
        <f t="shared" si="246"/>
        <v>63.36</v>
      </c>
      <c r="R3169" s="14">
        <f t="shared" si="247"/>
        <v>41839.175706018519</v>
      </c>
      <c r="S3169" s="14">
        <f t="shared" si="248"/>
        <v>41853.175706018519</v>
      </c>
      <c r="T3169">
        <f t="shared" si="249"/>
        <v>2014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8273</v>
      </c>
      <c r="O3170" t="s">
        <v>8274</v>
      </c>
      <c r="P3170">
        <f t="shared" si="245"/>
        <v>124</v>
      </c>
      <c r="Q3170">
        <f t="shared" si="246"/>
        <v>50.9</v>
      </c>
      <c r="R3170" s="14">
        <f t="shared" si="247"/>
        <v>41772.105937500004</v>
      </c>
      <c r="S3170" s="14">
        <f t="shared" si="248"/>
        <v>41803.916666666664</v>
      </c>
      <c r="T3170">
        <f t="shared" si="249"/>
        <v>2014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8273</v>
      </c>
      <c r="O3171" t="s">
        <v>8274</v>
      </c>
      <c r="P3171">
        <f t="shared" si="245"/>
        <v>103</v>
      </c>
      <c r="Q3171">
        <f t="shared" si="246"/>
        <v>100.5</v>
      </c>
      <c r="R3171" s="14">
        <f t="shared" si="247"/>
        <v>41591.737974537034</v>
      </c>
      <c r="S3171" s="14">
        <f t="shared" si="248"/>
        <v>41621.207638888889</v>
      </c>
      <c r="T3171">
        <f t="shared" si="249"/>
        <v>2013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8273</v>
      </c>
      <c r="O3172" t="s">
        <v>8274</v>
      </c>
      <c r="P3172">
        <f t="shared" si="245"/>
        <v>112</v>
      </c>
      <c r="Q3172">
        <f t="shared" si="246"/>
        <v>31.62</v>
      </c>
      <c r="R3172" s="14">
        <f t="shared" si="247"/>
        <v>41789.080370370371</v>
      </c>
      <c r="S3172" s="14">
        <f t="shared" si="248"/>
        <v>41822.166666666664</v>
      </c>
      <c r="T3172">
        <f t="shared" si="249"/>
        <v>2014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8273</v>
      </c>
      <c r="O3173" t="s">
        <v>8274</v>
      </c>
      <c r="P3173">
        <f t="shared" si="245"/>
        <v>109</v>
      </c>
      <c r="Q3173">
        <f t="shared" si="246"/>
        <v>65.099999999999994</v>
      </c>
      <c r="R3173" s="14">
        <f t="shared" si="247"/>
        <v>42466.608310185184</v>
      </c>
      <c r="S3173" s="14">
        <f t="shared" si="248"/>
        <v>42496.608310185184</v>
      </c>
      <c r="T3173">
        <f t="shared" si="249"/>
        <v>2016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8273</v>
      </c>
      <c r="O3174" t="s">
        <v>8274</v>
      </c>
      <c r="P3174">
        <f t="shared" si="245"/>
        <v>115</v>
      </c>
      <c r="Q3174">
        <f t="shared" si="246"/>
        <v>79.31</v>
      </c>
      <c r="R3174" s="14">
        <f t="shared" si="247"/>
        <v>40923.729953703703</v>
      </c>
      <c r="S3174" s="14">
        <f t="shared" si="248"/>
        <v>40953.729953703703</v>
      </c>
      <c r="T3174">
        <f t="shared" si="249"/>
        <v>2012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8273</v>
      </c>
      <c r="O3175" t="s">
        <v>8274</v>
      </c>
      <c r="P3175">
        <f t="shared" si="245"/>
        <v>103</v>
      </c>
      <c r="Q3175">
        <f t="shared" si="246"/>
        <v>139.19</v>
      </c>
      <c r="R3175" s="14">
        <f t="shared" si="247"/>
        <v>41878.878379629627</v>
      </c>
      <c r="S3175" s="14">
        <f t="shared" si="248"/>
        <v>41908.878379629627</v>
      </c>
      <c r="T3175">
        <f t="shared" si="249"/>
        <v>2014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8273</v>
      </c>
      <c r="O3176" t="s">
        <v>8274</v>
      </c>
      <c r="P3176">
        <f t="shared" si="245"/>
        <v>101</v>
      </c>
      <c r="Q3176">
        <f t="shared" si="246"/>
        <v>131.91</v>
      </c>
      <c r="R3176" s="14">
        <f t="shared" si="247"/>
        <v>41862.864675925928</v>
      </c>
      <c r="S3176" s="14">
        <f t="shared" si="248"/>
        <v>41876.864675925928</v>
      </c>
      <c r="T3176">
        <f t="shared" si="249"/>
        <v>2014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8273</v>
      </c>
      <c r="O3177" t="s">
        <v>8274</v>
      </c>
      <c r="P3177">
        <f t="shared" si="245"/>
        <v>110</v>
      </c>
      <c r="Q3177">
        <f t="shared" si="246"/>
        <v>91.3</v>
      </c>
      <c r="R3177" s="14">
        <f t="shared" si="247"/>
        <v>40531.886886574073</v>
      </c>
      <c r="S3177" s="14">
        <f t="shared" si="248"/>
        <v>40591.886886574073</v>
      </c>
      <c r="T3177">
        <f t="shared" si="249"/>
        <v>2010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8273</v>
      </c>
      <c r="O3178" t="s">
        <v>8274</v>
      </c>
      <c r="P3178">
        <f t="shared" si="245"/>
        <v>115</v>
      </c>
      <c r="Q3178">
        <f t="shared" si="246"/>
        <v>39.67</v>
      </c>
      <c r="R3178" s="14">
        <f t="shared" si="247"/>
        <v>41477.930914351848</v>
      </c>
      <c r="S3178" s="14">
        <f t="shared" si="248"/>
        <v>41504.625</v>
      </c>
      <c r="T3178">
        <f t="shared" si="249"/>
        <v>2013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8273</v>
      </c>
      <c r="O3179" t="s">
        <v>8274</v>
      </c>
      <c r="P3179">
        <f t="shared" si="245"/>
        <v>117</v>
      </c>
      <c r="Q3179">
        <f t="shared" si="246"/>
        <v>57.55</v>
      </c>
      <c r="R3179" s="14">
        <f t="shared" si="247"/>
        <v>41781.666770833333</v>
      </c>
      <c r="S3179" s="14">
        <f t="shared" si="248"/>
        <v>41811.666770833333</v>
      </c>
      <c r="T3179">
        <f t="shared" si="249"/>
        <v>2014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8273</v>
      </c>
      <c r="O3180" t="s">
        <v>8274</v>
      </c>
      <c r="P3180">
        <f t="shared" si="245"/>
        <v>172</v>
      </c>
      <c r="Q3180">
        <f t="shared" si="246"/>
        <v>33.03</v>
      </c>
      <c r="R3180" s="14">
        <f t="shared" si="247"/>
        <v>41806.605034722219</v>
      </c>
      <c r="S3180" s="14">
        <f t="shared" si="248"/>
        <v>41836.605034722219</v>
      </c>
      <c r="T3180">
        <f t="shared" si="249"/>
        <v>2014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8273</v>
      </c>
      <c r="O3181" t="s">
        <v>8274</v>
      </c>
      <c r="P3181">
        <f t="shared" si="245"/>
        <v>114</v>
      </c>
      <c r="Q3181">
        <f t="shared" si="246"/>
        <v>77.34</v>
      </c>
      <c r="R3181" s="14">
        <f t="shared" si="247"/>
        <v>41375.702210648145</v>
      </c>
      <c r="S3181" s="14">
        <f t="shared" si="248"/>
        <v>41400.702210648145</v>
      </c>
      <c r="T3181">
        <f t="shared" si="249"/>
        <v>2013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8273</v>
      </c>
      <c r="O3182" t="s">
        <v>8274</v>
      </c>
      <c r="P3182">
        <f t="shared" si="245"/>
        <v>120</v>
      </c>
      <c r="Q3182">
        <f t="shared" si="246"/>
        <v>31.93</v>
      </c>
      <c r="R3182" s="14">
        <f t="shared" si="247"/>
        <v>41780.412604166668</v>
      </c>
      <c r="S3182" s="14">
        <f t="shared" si="248"/>
        <v>41810.412604166668</v>
      </c>
      <c r="T3182">
        <f t="shared" si="249"/>
        <v>2014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8273</v>
      </c>
      <c r="O3183" t="s">
        <v>8274</v>
      </c>
      <c r="P3183">
        <f t="shared" si="245"/>
        <v>109</v>
      </c>
      <c r="Q3183">
        <f t="shared" si="246"/>
        <v>36.33</v>
      </c>
      <c r="R3183" s="14">
        <f t="shared" si="247"/>
        <v>41779.310034722221</v>
      </c>
      <c r="S3183" s="14">
        <f t="shared" si="248"/>
        <v>41805.666666666664</v>
      </c>
      <c r="T3183">
        <f t="shared" si="249"/>
        <v>2014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8273</v>
      </c>
      <c r="O3184" t="s">
        <v>8274</v>
      </c>
      <c r="P3184">
        <f t="shared" si="245"/>
        <v>101</v>
      </c>
      <c r="Q3184">
        <f t="shared" si="246"/>
        <v>46.77</v>
      </c>
      <c r="R3184" s="14">
        <f t="shared" si="247"/>
        <v>40883.949317129627</v>
      </c>
      <c r="S3184" s="14">
        <f t="shared" si="248"/>
        <v>40939.708333333336</v>
      </c>
      <c r="T3184">
        <f t="shared" si="249"/>
        <v>2011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8273</v>
      </c>
      <c r="O3185" t="s">
        <v>8274</v>
      </c>
      <c r="P3185">
        <f t="shared" si="245"/>
        <v>109</v>
      </c>
      <c r="Q3185">
        <f t="shared" si="246"/>
        <v>40.07</v>
      </c>
      <c r="R3185" s="14">
        <f t="shared" si="247"/>
        <v>41491.79478009259</v>
      </c>
      <c r="S3185" s="14">
        <f t="shared" si="248"/>
        <v>41509.79478009259</v>
      </c>
      <c r="T3185">
        <f t="shared" si="249"/>
        <v>2013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8273</v>
      </c>
      <c r="O3186" t="s">
        <v>8274</v>
      </c>
      <c r="P3186">
        <f t="shared" si="245"/>
        <v>107</v>
      </c>
      <c r="Q3186">
        <f t="shared" si="246"/>
        <v>100.22</v>
      </c>
      <c r="R3186" s="14">
        <f t="shared" si="247"/>
        <v>41791.993414351848</v>
      </c>
      <c r="S3186" s="14">
        <f t="shared" si="248"/>
        <v>41821.993414351848</v>
      </c>
      <c r="T3186">
        <f t="shared" si="249"/>
        <v>2014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8273</v>
      </c>
      <c r="O3187" t="s">
        <v>8274</v>
      </c>
      <c r="P3187">
        <f t="shared" si="245"/>
        <v>100</v>
      </c>
      <c r="Q3187">
        <f t="shared" si="246"/>
        <v>41.67</v>
      </c>
      <c r="R3187" s="14">
        <f t="shared" si="247"/>
        <v>41829.977326388893</v>
      </c>
      <c r="S3187" s="14">
        <f t="shared" si="248"/>
        <v>41836.977326388893</v>
      </c>
      <c r="T3187">
        <f t="shared" si="249"/>
        <v>2014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8273</v>
      </c>
      <c r="O3188" t="s">
        <v>8274</v>
      </c>
      <c r="P3188">
        <f t="shared" si="245"/>
        <v>102</v>
      </c>
      <c r="Q3188">
        <f t="shared" si="246"/>
        <v>46.71</v>
      </c>
      <c r="R3188" s="14">
        <f t="shared" si="247"/>
        <v>41868.924050925925</v>
      </c>
      <c r="S3188" s="14">
        <f t="shared" si="248"/>
        <v>41898.875</v>
      </c>
      <c r="T3188">
        <f t="shared" si="249"/>
        <v>2014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8273</v>
      </c>
      <c r="O3189" t="s">
        <v>8274</v>
      </c>
      <c r="P3189">
        <f t="shared" si="245"/>
        <v>116</v>
      </c>
      <c r="Q3189">
        <f t="shared" si="246"/>
        <v>71.489999999999995</v>
      </c>
      <c r="R3189" s="14">
        <f t="shared" si="247"/>
        <v>41835.666354166664</v>
      </c>
      <c r="S3189" s="14">
        <f t="shared" si="248"/>
        <v>41855.666354166664</v>
      </c>
      <c r="T3189">
        <f t="shared" si="249"/>
        <v>2014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8273</v>
      </c>
      <c r="O3190" t="s">
        <v>8315</v>
      </c>
      <c r="P3190">
        <f t="shared" si="245"/>
        <v>65</v>
      </c>
      <c r="Q3190">
        <f t="shared" si="246"/>
        <v>14.44</v>
      </c>
      <c r="R3190" s="14">
        <f t="shared" si="247"/>
        <v>42144.415532407409</v>
      </c>
      <c r="S3190" s="14">
        <f t="shared" si="248"/>
        <v>42165.415532407409</v>
      </c>
      <c r="T3190">
        <f t="shared" si="249"/>
        <v>2015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8273</v>
      </c>
      <c r="O3191" t="s">
        <v>8315</v>
      </c>
      <c r="P3191">
        <f t="shared" si="245"/>
        <v>12</v>
      </c>
      <c r="Q3191">
        <f t="shared" si="246"/>
        <v>356.84</v>
      </c>
      <c r="R3191" s="14">
        <f t="shared" si="247"/>
        <v>42118.346435185187</v>
      </c>
      <c r="S3191" s="14">
        <f t="shared" si="248"/>
        <v>42148.346435185187</v>
      </c>
      <c r="T3191">
        <f t="shared" si="249"/>
        <v>2015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8273</v>
      </c>
      <c r="O3192" t="s">
        <v>8315</v>
      </c>
      <c r="P3192">
        <f t="shared" si="245"/>
        <v>0</v>
      </c>
      <c r="Q3192">
        <f t="shared" si="246"/>
        <v>0</v>
      </c>
      <c r="R3192" s="14">
        <f t="shared" si="247"/>
        <v>42683.151331018518</v>
      </c>
      <c r="S3192" s="14">
        <f t="shared" si="248"/>
        <v>42713.192997685182</v>
      </c>
      <c r="T3192">
        <f t="shared" si="249"/>
        <v>2016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8273</v>
      </c>
      <c r="O3193" t="s">
        <v>8315</v>
      </c>
      <c r="P3193">
        <f t="shared" si="245"/>
        <v>4</v>
      </c>
      <c r="Q3193">
        <f t="shared" si="246"/>
        <v>37.75</v>
      </c>
      <c r="R3193" s="14">
        <f t="shared" si="247"/>
        <v>42538.755428240736</v>
      </c>
      <c r="S3193" s="14">
        <f t="shared" si="248"/>
        <v>42598.755428240736</v>
      </c>
      <c r="T3193">
        <f t="shared" si="249"/>
        <v>2016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8273</v>
      </c>
      <c r="O3194" t="s">
        <v>8315</v>
      </c>
      <c r="P3194">
        <f t="shared" si="245"/>
        <v>1</v>
      </c>
      <c r="Q3194">
        <f t="shared" si="246"/>
        <v>12.75</v>
      </c>
      <c r="R3194" s="14">
        <f t="shared" si="247"/>
        <v>42018.94049768518</v>
      </c>
      <c r="S3194" s="14">
        <f t="shared" si="248"/>
        <v>42063.916666666672</v>
      </c>
      <c r="T3194">
        <f t="shared" si="249"/>
        <v>2015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8273</v>
      </c>
      <c r="O3195" t="s">
        <v>8315</v>
      </c>
      <c r="P3195">
        <f t="shared" si="245"/>
        <v>12</v>
      </c>
      <c r="Q3195">
        <f t="shared" si="246"/>
        <v>24.46</v>
      </c>
      <c r="R3195" s="14">
        <f t="shared" si="247"/>
        <v>42010.968240740738</v>
      </c>
      <c r="S3195" s="14">
        <f t="shared" si="248"/>
        <v>42055.968240740738</v>
      </c>
      <c r="T3195">
        <f t="shared" si="249"/>
        <v>2015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8273</v>
      </c>
      <c r="O3196" t="s">
        <v>8315</v>
      </c>
      <c r="P3196">
        <f t="shared" si="245"/>
        <v>0</v>
      </c>
      <c r="Q3196">
        <f t="shared" si="246"/>
        <v>0</v>
      </c>
      <c r="R3196" s="14">
        <f t="shared" si="247"/>
        <v>42182.062476851846</v>
      </c>
      <c r="S3196" s="14">
        <f t="shared" si="248"/>
        <v>42212.062476851846</v>
      </c>
      <c r="T3196">
        <f t="shared" si="249"/>
        <v>2015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8273</v>
      </c>
      <c r="O3197" t="s">
        <v>8315</v>
      </c>
      <c r="P3197">
        <f t="shared" si="245"/>
        <v>59</v>
      </c>
      <c r="Q3197">
        <f t="shared" si="246"/>
        <v>53.08</v>
      </c>
      <c r="R3197" s="14">
        <f t="shared" si="247"/>
        <v>42017.594236111108</v>
      </c>
      <c r="S3197" s="14">
        <f t="shared" si="248"/>
        <v>42047.594236111108</v>
      </c>
      <c r="T3197">
        <f t="shared" si="249"/>
        <v>2015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8273</v>
      </c>
      <c r="O3198" t="s">
        <v>8315</v>
      </c>
      <c r="P3198">
        <f t="shared" si="245"/>
        <v>0</v>
      </c>
      <c r="Q3198">
        <f t="shared" si="246"/>
        <v>300</v>
      </c>
      <c r="R3198" s="14">
        <f t="shared" si="247"/>
        <v>42157.598090277781</v>
      </c>
      <c r="S3198" s="14">
        <f t="shared" si="248"/>
        <v>42217.583333333328</v>
      </c>
      <c r="T3198">
        <f t="shared" si="249"/>
        <v>2015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8273</v>
      </c>
      <c r="O3199" t="s">
        <v>8315</v>
      </c>
      <c r="P3199">
        <f t="shared" si="245"/>
        <v>11</v>
      </c>
      <c r="Q3199">
        <f t="shared" si="246"/>
        <v>286.25</v>
      </c>
      <c r="R3199" s="14">
        <f t="shared" si="247"/>
        <v>42009.493263888886</v>
      </c>
      <c r="S3199" s="14">
        <f t="shared" si="248"/>
        <v>42039.493263888886</v>
      </c>
      <c r="T3199">
        <f t="shared" si="249"/>
        <v>2015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8273</v>
      </c>
      <c r="O3200" t="s">
        <v>8315</v>
      </c>
      <c r="P3200">
        <f t="shared" si="245"/>
        <v>0</v>
      </c>
      <c r="Q3200">
        <f t="shared" si="246"/>
        <v>36.67</v>
      </c>
      <c r="R3200" s="14">
        <f t="shared" si="247"/>
        <v>42013.424502314811</v>
      </c>
      <c r="S3200" s="14">
        <f t="shared" si="248"/>
        <v>42051.424502314811</v>
      </c>
      <c r="T3200">
        <f t="shared" si="249"/>
        <v>2015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8273</v>
      </c>
      <c r="O3201" t="s">
        <v>8315</v>
      </c>
      <c r="P3201">
        <f t="shared" si="245"/>
        <v>52</v>
      </c>
      <c r="Q3201">
        <f t="shared" si="246"/>
        <v>49.21</v>
      </c>
      <c r="R3201" s="14">
        <f t="shared" si="247"/>
        <v>41858.761782407404</v>
      </c>
      <c r="S3201" s="14">
        <f t="shared" si="248"/>
        <v>41888.875</v>
      </c>
      <c r="T3201">
        <f t="shared" si="249"/>
        <v>2014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8273</v>
      </c>
      <c r="O3202" t="s">
        <v>8315</v>
      </c>
      <c r="P3202">
        <f t="shared" si="245"/>
        <v>0</v>
      </c>
      <c r="Q3202">
        <f t="shared" si="246"/>
        <v>1</v>
      </c>
      <c r="R3202" s="14">
        <f t="shared" si="247"/>
        <v>42460.320613425924</v>
      </c>
      <c r="S3202" s="14">
        <f t="shared" si="248"/>
        <v>42490.231944444444</v>
      </c>
      <c r="T3202">
        <f t="shared" si="249"/>
        <v>2016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8273</v>
      </c>
      <c r="O3203" t="s">
        <v>8315</v>
      </c>
      <c r="P3203">
        <f t="shared" ref="P3203:P3266" si="250">ROUND(E3203/D3203*100,0)</f>
        <v>1</v>
      </c>
      <c r="Q3203">
        <f t="shared" ref="Q3203:Q3266" si="251">IFERROR(ROUND(E3203/L3203,2),0)</f>
        <v>12.5</v>
      </c>
      <c r="R3203" s="14">
        <f t="shared" ref="R3203:R3266" si="252">(((J3203/60)/60)/24)+DATE(1970,1,1)</f>
        <v>41861.767094907409</v>
      </c>
      <c r="S3203" s="14">
        <f t="shared" ref="S3203:S3266" si="253">(((I3203/60)/60)/24)+DATE(1970,1,1)</f>
        <v>41882.767094907409</v>
      </c>
      <c r="T3203">
        <f t="shared" ref="T3203:T3266" si="254">YEAR(R3203)</f>
        <v>2014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8273</v>
      </c>
      <c r="O3204" t="s">
        <v>8315</v>
      </c>
      <c r="P3204">
        <f t="shared" si="250"/>
        <v>55</v>
      </c>
      <c r="Q3204">
        <f t="shared" si="251"/>
        <v>109.04</v>
      </c>
      <c r="R3204" s="14">
        <f t="shared" si="252"/>
        <v>42293.853541666671</v>
      </c>
      <c r="S3204" s="14">
        <f t="shared" si="253"/>
        <v>42352.249305555553</v>
      </c>
      <c r="T3204">
        <f t="shared" si="254"/>
        <v>2015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8273</v>
      </c>
      <c r="O3205" t="s">
        <v>8315</v>
      </c>
      <c r="P3205">
        <f t="shared" si="250"/>
        <v>25</v>
      </c>
      <c r="Q3205">
        <f t="shared" si="251"/>
        <v>41.67</v>
      </c>
      <c r="R3205" s="14">
        <f t="shared" si="252"/>
        <v>42242.988680555558</v>
      </c>
      <c r="S3205" s="14">
        <f t="shared" si="253"/>
        <v>42272.988680555558</v>
      </c>
      <c r="T3205">
        <f t="shared" si="254"/>
        <v>2015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8273</v>
      </c>
      <c r="O3206" t="s">
        <v>8315</v>
      </c>
      <c r="P3206">
        <f t="shared" si="250"/>
        <v>0</v>
      </c>
      <c r="Q3206">
        <f t="shared" si="251"/>
        <v>0</v>
      </c>
      <c r="R3206" s="14">
        <f t="shared" si="252"/>
        <v>42172.686099537037</v>
      </c>
      <c r="S3206" s="14">
        <f t="shared" si="253"/>
        <v>42202.676388888889</v>
      </c>
      <c r="T3206">
        <f t="shared" si="254"/>
        <v>2015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8273</v>
      </c>
      <c r="O3207" t="s">
        <v>8315</v>
      </c>
      <c r="P3207">
        <f t="shared" si="250"/>
        <v>3</v>
      </c>
      <c r="Q3207">
        <f t="shared" si="251"/>
        <v>22.75</v>
      </c>
      <c r="R3207" s="14">
        <f t="shared" si="252"/>
        <v>42095.374675925923</v>
      </c>
      <c r="S3207" s="14">
        <f t="shared" si="253"/>
        <v>42125.374675925923</v>
      </c>
      <c r="T3207">
        <f t="shared" si="254"/>
        <v>2015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8273</v>
      </c>
      <c r="O3208" t="s">
        <v>8315</v>
      </c>
      <c r="P3208">
        <f t="shared" si="250"/>
        <v>0</v>
      </c>
      <c r="Q3208">
        <f t="shared" si="251"/>
        <v>0</v>
      </c>
      <c r="R3208" s="14">
        <f t="shared" si="252"/>
        <v>42236.276053240741</v>
      </c>
      <c r="S3208" s="14">
        <f t="shared" si="253"/>
        <v>42266.276053240741</v>
      </c>
      <c r="T3208">
        <f t="shared" si="254"/>
        <v>2015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8273</v>
      </c>
      <c r="O3209" t="s">
        <v>8315</v>
      </c>
      <c r="P3209">
        <f t="shared" si="250"/>
        <v>46</v>
      </c>
      <c r="Q3209">
        <f t="shared" si="251"/>
        <v>70.83</v>
      </c>
      <c r="R3209" s="14">
        <f t="shared" si="252"/>
        <v>42057.277858796297</v>
      </c>
      <c r="S3209" s="14">
        <f t="shared" si="253"/>
        <v>42117.236192129625</v>
      </c>
      <c r="T3209">
        <f t="shared" si="254"/>
        <v>2015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8273</v>
      </c>
      <c r="O3210" t="s">
        <v>8274</v>
      </c>
      <c r="P3210">
        <f t="shared" si="250"/>
        <v>104</v>
      </c>
      <c r="Q3210">
        <f t="shared" si="251"/>
        <v>63.11</v>
      </c>
      <c r="R3210" s="14">
        <f t="shared" si="252"/>
        <v>41827.605057870373</v>
      </c>
      <c r="S3210" s="14">
        <f t="shared" si="253"/>
        <v>41848.605057870373</v>
      </c>
      <c r="T3210">
        <f t="shared" si="254"/>
        <v>2014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8273</v>
      </c>
      <c r="O3211" t="s">
        <v>8274</v>
      </c>
      <c r="P3211">
        <f t="shared" si="250"/>
        <v>119</v>
      </c>
      <c r="Q3211">
        <f t="shared" si="251"/>
        <v>50.16</v>
      </c>
      <c r="R3211" s="14">
        <f t="shared" si="252"/>
        <v>41778.637245370373</v>
      </c>
      <c r="S3211" s="14">
        <f t="shared" si="253"/>
        <v>41810.958333333336</v>
      </c>
      <c r="T3211">
        <f t="shared" si="254"/>
        <v>2014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8273</v>
      </c>
      <c r="O3212" t="s">
        <v>8274</v>
      </c>
      <c r="P3212">
        <f t="shared" si="250"/>
        <v>126</v>
      </c>
      <c r="Q3212">
        <f t="shared" si="251"/>
        <v>62.88</v>
      </c>
      <c r="R3212" s="14">
        <f t="shared" si="252"/>
        <v>41013.936562499999</v>
      </c>
      <c r="S3212" s="14">
        <f t="shared" si="253"/>
        <v>41061.165972222225</v>
      </c>
      <c r="T3212">
        <f t="shared" si="254"/>
        <v>2012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8273</v>
      </c>
      <c r="O3213" t="s">
        <v>8274</v>
      </c>
      <c r="P3213">
        <f t="shared" si="250"/>
        <v>120</v>
      </c>
      <c r="Q3213">
        <f t="shared" si="251"/>
        <v>85.53</v>
      </c>
      <c r="R3213" s="14">
        <f t="shared" si="252"/>
        <v>41834.586574074077</v>
      </c>
      <c r="S3213" s="14">
        <f t="shared" si="253"/>
        <v>41866.083333333336</v>
      </c>
      <c r="T3213">
        <f t="shared" si="254"/>
        <v>2014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8273</v>
      </c>
      <c r="O3214" t="s">
        <v>8274</v>
      </c>
      <c r="P3214">
        <f t="shared" si="250"/>
        <v>126</v>
      </c>
      <c r="Q3214">
        <f t="shared" si="251"/>
        <v>53.72</v>
      </c>
      <c r="R3214" s="14">
        <f t="shared" si="252"/>
        <v>41829.795729166668</v>
      </c>
      <c r="S3214" s="14">
        <f t="shared" si="253"/>
        <v>41859.795729166668</v>
      </c>
      <c r="T3214">
        <f t="shared" si="254"/>
        <v>2014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8273</v>
      </c>
      <c r="O3215" t="s">
        <v>8274</v>
      </c>
      <c r="P3215">
        <f t="shared" si="250"/>
        <v>100</v>
      </c>
      <c r="Q3215">
        <f t="shared" si="251"/>
        <v>127.81</v>
      </c>
      <c r="R3215" s="14">
        <f t="shared" si="252"/>
        <v>42171.763414351852</v>
      </c>
      <c r="S3215" s="14">
        <f t="shared" si="253"/>
        <v>42211.763414351852</v>
      </c>
      <c r="T3215">
        <f t="shared" si="254"/>
        <v>2015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8273</v>
      </c>
      <c r="O3216" t="s">
        <v>8274</v>
      </c>
      <c r="P3216">
        <f t="shared" si="250"/>
        <v>102</v>
      </c>
      <c r="Q3216">
        <f t="shared" si="251"/>
        <v>106.57</v>
      </c>
      <c r="R3216" s="14">
        <f t="shared" si="252"/>
        <v>42337.792511574073</v>
      </c>
      <c r="S3216" s="14">
        <f t="shared" si="253"/>
        <v>42374.996527777781</v>
      </c>
      <c r="T3216">
        <f t="shared" si="254"/>
        <v>2015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8273</v>
      </c>
      <c r="O3217" t="s">
        <v>8274</v>
      </c>
      <c r="P3217">
        <f t="shared" si="250"/>
        <v>100</v>
      </c>
      <c r="Q3217">
        <f t="shared" si="251"/>
        <v>262.11</v>
      </c>
      <c r="R3217" s="14">
        <f t="shared" si="252"/>
        <v>42219.665173611109</v>
      </c>
      <c r="S3217" s="14">
        <f t="shared" si="253"/>
        <v>42257.165972222225</v>
      </c>
      <c r="T3217">
        <f t="shared" si="254"/>
        <v>2015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8273</v>
      </c>
      <c r="O3218" t="s">
        <v>8274</v>
      </c>
      <c r="P3218">
        <f t="shared" si="250"/>
        <v>100</v>
      </c>
      <c r="Q3218">
        <f t="shared" si="251"/>
        <v>57.17</v>
      </c>
      <c r="R3218" s="14">
        <f t="shared" si="252"/>
        <v>42165.462627314817</v>
      </c>
      <c r="S3218" s="14">
        <f t="shared" si="253"/>
        <v>42196.604166666672</v>
      </c>
      <c r="T3218">
        <f t="shared" si="254"/>
        <v>2015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8273</v>
      </c>
      <c r="O3219" t="s">
        <v>8274</v>
      </c>
      <c r="P3219">
        <f t="shared" si="250"/>
        <v>116</v>
      </c>
      <c r="Q3219">
        <f t="shared" si="251"/>
        <v>50.2</v>
      </c>
      <c r="R3219" s="14">
        <f t="shared" si="252"/>
        <v>42648.546111111107</v>
      </c>
      <c r="S3219" s="14">
        <f t="shared" si="253"/>
        <v>42678.546111111107</v>
      </c>
      <c r="T3219">
        <f t="shared" si="254"/>
        <v>2016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8273</v>
      </c>
      <c r="O3220" t="s">
        <v>8274</v>
      </c>
      <c r="P3220">
        <f t="shared" si="250"/>
        <v>102</v>
      </c>
      <c r="Q3220">
        <f t="shared" si="251"/>
        <v>66.59</v>
      </c>
      <c r="R3220" s="14">
        <f t="shared" si="252"/>
        <v>41971.002152777779</v>
      </c>
      <c r="S3220" s="14">
        <f t="shared" si="253"/>
        <v>42004</v>
      </c>
      <c r="T3220">
        <f t="shared" si="254"/>
        <v>2014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8273</v>
      </c>
      <c r="O3221" t="s">
        <v>8274</v>
      </c>
      <c r="P3221">
        <f t="shared" si="250"/>
        <v>100</v>
      </c>
      <c r="Q3221">
        <f t="shared" si="251"/>
        <v>168.25</v>
      </c>
      <c r="R3221" s="14">
        <f t="shared" si="252"/>
        <v>42050.983182870375</v>
      </c>
      <c r="S3221" s="14">
        <f t="shared" si="253"/>
        <v>42085.941516203704</v>
      </c>
      <c r="T3221">
        <f t="shared" si="254"/>
        <v>2015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8273</v>
      </c>
      <c r="O3222" t="s">
        <v>8274</v>
      </c>
      <c r="P3222">
        <f t="shared" si="250"/>
        <v>101</v>
      </c>
      <c r="Q3222">
        <f t="shared" si="251"/>
        <v>256.37</v>
      </c>
      <c r="R3222" s="14">
        <f t="shared" si="252"/>
        <v>42772.833379629628</v>
      </c>
      <c r="S3222" s="14">
        <f t="shared" si="253"/>
        <v>42806.875</v>
      </c>
      <c r="T3222">
        <f t="shared" si="254"/>
        <v>2017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8273</v>
      </c>
      <c r="O3223" t="s">
        <v>8274</v>
      </c>
      <c r="P3223">
        <f t="shared" si="250"/>
        <v>103</v>
      </c>
      <c r="Q3223">
        <f t="shared" si="251"/>
        <v>36.61</v>
      </c>
      <c r="R3223" s="14">
        <f t="shared" si="252"/>
        <v>42155.696793981479</v>
      </c>
      <c r="S3223" s="14">
        <f t="shared" si="253"/>
        <v>42190.696793981479</v>
      </c>
      <c r="T3223">
        <f t="shared" si="254"/>
        <v>2015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8273</v>
      </c>
      <c r="O3224" t="s">
        <v>8274</v>
      </c>
      <c r="P3224">
        <f t="shared" si="250"/>
        <v>125</v>
      </c>
      <c r="Q3224">
        <f t="shared" si="251"/>
        <v>37.14</v>
      </c>
      <c r="R3224" s="14">
        <f t="shared" si="252"/>
        <v>42270.582141203704</v>
      </c>
      <c r="S3224" s="14">
        <f t="shared" si="253"/>
        <v>42301.895138888889</v>
      </c>
      <c r="T3224">
        <f t="shared" si="254"/>
        <v>2015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8273</v>
      </c>
      <c r="O3225" t="s">
        <v>8274</v>
      </c>
      <c r="P3225">
        <f t="shared" si="250"/>
        <v>110</v>
      </c>
      <c r="Q3225">
        <f t="shared" si="251"/>
        <v>45.88</v>
      </c>
      <c r="R3225" s="14">
        <f t="shared" si="252"/>
        <v>42206.835370370376</v>
      </c>
      <c r="S3225" s="14">
        <f t="shared" si="253"/>
        <v>42236.835370370376</v>
      </c>
      <c r="T3225">
        <f t="shared" si="254"/>
        <v>2015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8273</v>
      </c>
      <c r="O3226" t="s">
        <v>8274</v>
      </c>
      <c r="P3226">
        <f t="shared" si="250"/>
        <v>102</v>
      </c>
      <c r="Q3226">
        <f t="shared" si="251"/>
        <v>141.71</v>
      </c>
      <c r="R3226" s="14">
        <f t="shared" si="252"/>
        <v>42697.850844907407</v>
      </c>
      <c r="S3226" s="14">
        <f t="shared" si="253"/>
        <v>42745.208333333328</v>
      </c>
      <c r="T3226">
        <f t="shared" si="254"/>
        <v>2016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8273</v>
      </c>
      <c r="O3227" t="s">
        <v>8274</v>
      </c>
      <c r="P3227">
        <f t="shared" si="250"/>
        <v>102</v>
      </c>
      <c r="Q3227">
        <f t="shared" si="251"/>
        <v>52.49</v>
      </c>
      <c r="R3227" s="14">
        <f t="shared" si="252"/>
        <v>42503.559467592597</v>
      </c>
      <c r="S3227" s="14">
        <f t="shared" si="253"/>
        <v>42524.875</v>
      </c>
      <c r="T3227">
        <f t="shared" si="254"/>
        <v>2016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8273</v>
      </c>
      <c r="O3228" t="s">
        <v>8274</v>
      </c>
      <c r="P3228">
        <f t="shared" si="250"/>
        <v>104</v>
      </c>
      <c r="Q3228">
        <f t="shared" si="251"/>
        <v>59.52</v>
      </c>
      <c r="R3228" s="14">
        <f t="shared" si="252"/>
        <v>42277.583472222221</v>
      </c>
      <c r="S3228" s="14">
        <f t="shared" si="253"/>
        <v>42307.583472222221</v>
      </c>
      <c r="T3228">
        <f t="shared" si="254"/>
        <v>2015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8273</v>
      </c>
      <c r="O3229" t="s">
        <v>8274</v>
      </c>
      <c r="P3229">
        <f t="shared" si="250"/>
        <v>125</v>
      </c>
      <c r="Q3229">
        <f t="shared" si="251"/>
        <v>50</v>
      </c>
      <c r="R3229" s="14">
        <f t="shared" si="252"/>
        <v>42722.882361111115</v>
      </c>
      <c r="S3229" s="14">
        <f t="shared" si="253"/>
        <v>42752.882361111115</v>
      </c>
      <c r="T3229">
        <f t="shared" si="254"/>
        <v>2016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8273</v>
      </c>
      <c r="O3230" t="s">
        <v>8274</v>
      </c>
      <c r="P3230">
        <f t="shared" si="250"/>
        <v>102</v>
      </c>
      <c r="Q3230">
        <f t="shared" si="251"/>
        <v>193.62</v>
      </c>
      <c r="R3230" s="14">
        <f t="shared" si="252"/>
        <v>42323.70930555556</v>
      </c>
      <c r="S3230" s="14">
        <f t="shared" si="253"/>
        <v>42355.207638888889</v>
      </c>
      <c r="T3230">
        <f t="shared" si="254"/>
        <v>2015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8273</v>
      </c>
      <c r="O3231" t="s">
        <v>8274</v>
      </c>
      <c r="P3231">
        <f t="shared" si="250"/>
        <v>108</v>
      </c>
      <c r="Q3231">
        <f t="shared" si="251"/>
        <v>106.8</v>
      </c>
      <c r="R3231" s="14">
        <f t="shared" si="252"/>
        <v>41933.291643518518</v>
      </c>
      <c r="S3231" s="14">
        <f t="shared" si="253"/>
        <v>41963.333310185189</v>
      </c>
      <c r="T3231">
        <f t="shared" si="254"/>
        <v>2014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8273</v>
      </c>
      <c r="O3232" t="s">
        <v>8274</v>
      </c>
      <c r="P3232">
        <f t="shared" si="250"/>
        <v>110</v>
      </c>
      <c r="Q3232">
        <f t="shared" si="251"/>
        <v>77.22</v>
      </c>
      <c r="R3232" s="14">
        <f t="shared" si="252"/>
        <v>41898.168125000004</v>
      </c>
      <c r="S3232" s="14">
        <f t="shared" si="253"/>
        <v>41913.165972222225</v>
      </c>
      <c r="T3232">
        <f t="shared" si="254"/>
        <v>2014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8273</v>
      </c>
      <c r="O3233" t="s">
        <v>8274</v>
      </c>
      <c r="P3233">
        <f t="shared" si="250"/>
        <v>161</v>
      </c>
      <c r="Q3233">
        <f t="shared" si="251"/>
        <v>57.5</v>
      </c>
      <c r="R3233" s="14">
        <f t="shared" si="252"/>
        <v>42446.943831018521</v>
      </c>
      <c r="S3233" s="14">
        <f t="shared" si="253"/>
        <v>42476.943831018521</v>
      </c>
      <c r="T3233">
        <f t="shared" si="254"/>
        <v>2016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8273</v>
      </c>
      <c r="O3234" t="s">
        <v>8274</v>
      </c>
      <c r="P3234">
        <f t="shared" si="250"/>
        <v>131</v>
      </c>
      <c r="Q3234">
        <f t="shared" si="251"/>
        <v>50.46</v>
      </c>
      <c r="R3234" s="14">
        <f t="shared" si="252"/>
        <v>42463.81385416667</v>
      </c>
      <c r="S3234" s="14">
        <f t="shared" si="253"/>
        <v>42494.165972222225</v>
      </c>
      <c r="T3234">
        <f t="shared" si="254"/>
        <v>2016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8273</v>
      </c>
      <c r="O3235" t="s">
        <v>8274</v>
      </c>
      <c r="P3235">
        <f t="shared" si="250"/>
        <v>119</v>
      </c>
      <c r="Q3235">
        <f t="shared" si="251"/>
        <v>97.38</v>
      </c>
      <c r="R3235" s="14">
        <f t="shared" si="252"/>
        <v>42766.805034722223</v>
      </c>
      <c r="S3235" s="14">
        <f t="shared" si="253"/>
        <v>42796.805034722223</v>
      </c>
      <c r="T3235">
        <f t="shared" si="254"/>
        <v>2017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8273</v>
      </c>
      <c r="O3236" t="s">
        <v>8274</v>
      </c>
      <c r="P3236">
        <f t="shared" si="250"/>
        <v>100</v>
      </c>
      <c r="Q3236">
        <f t="shared" si="251"/>
        <v>34.92</v>
      </c>
      <c r="R3236" s="14">
        <f t="shared" si="252"/>
        <v>42734.789444444439</v>
      </c>
      <c r="S3236" s="14">
        <f t="shared" si="253"/>
        <v>42767.979861111111</v>
      </c>
      <c r="T3236">
        <f t="shared" si="254"/>
        <v>2016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8273</v>
      </c>
      <c r="O3237" t="s">
        <v>8274</v>
      </c>
      <c r="P3237">
        <f t="shared" si="250"/>
        <v>103</v>
      </c>
      <c r="Q3237">
        <f t="shared" si="251"/>
        <v>85.53</v>
      </c>
      <c r="R3237" s="14">
        <f t="shared" si="252"/>
        <v>42522.347812499997</v>
      </c>
      <c r="S3237" s="14">
        <f t="shared" si="253"/>
        <v>42552.347812499997</v>
      </c>
      <c r="T3237">
        <f t="shared" si="254"/>
        <v>2016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8273</v>
      </c>
      <c r="O3238" t="s">
        <v>8274</v>
      </c>
      <c r="P3238">
        <f t="shared" si="250"/>
        <v>101</v>
      </c>
      <c r="Q3238">
        <f t="shared" si="251"/>
        <v>182.91</v>
      </c>
      <c r="R3238" s="14">
        <f t="shared" si="252"/>
        <v>42702.917048611111</v>
      </c>
      <c r="S3238" s="14">
        <f t="shared" si="253"/>
        <v>42732.917048611111</v>
      </c>
      <c r="T3238">
        <f t="shared" si="254"/>
        <v>2016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8273</v>
      </c>
      <c r="O3239" t="s">
        <v>8274</v>
      </c>
      <c r="P3239">
        <f t="shared" si="250"/>
        <v>101</v>
      </c>
      <c r="Q3239">
        <f t="shared" si="251"/>
        <v>131.13999999999999</v>
      </c>
      <c r="R3239" s="14">
        <f t="shared" si="252"/>
        <v>42252.474351851852</v>
      </c>
      <c r="S3239" s="14">
        <f t="shared" si="253"/>
        <v>42276.165972222225</v>
      </c>
      <c r="T3239">
        <f t="shared" si="254"/>
        <v>2015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8273</v>
      </c>
      <c r="O3240" t="s">
        <v>8274</v>
      </c>
      <c r="P3240">
        <f t="shared" si="250"/>
        <v>112</v>
      </c>
      <c r="Q3240">
        <f t="shared" si="251"/>
        <v>39.81</v>
      </c>
      <c r="R3240" s="14">
        <f t="shared" si="252"/>
        <v>42156.510393518518</v>
      </c>
      <c r="S3240" s="14">
        <f t="shared" si="253"/>
        <v>42186.510393518518</v>
      </c>
      <c r="T3240">
        <f t="shared" si="254"/>
        <v>2015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8273</v>
      </c>
      <c r="O3241" t="s">
        <v>8274</v>
      </c>
      <c r="P3241">
        <f t="shared" si="250"/>
        <v>106</v>
      </c>
      <c r="Q3241">
        <f t="shared" si="251"/>
        <v>59.7</v>
      </c>
      <c r="R3241" s="14">
        <f t="shared" si="252"/>
        <v>42278.089039351849</v>
      </c>
      <c r="S3241" s="14">
        <f t="shared" si="253"/>
        <v>42302.999305555553</v>
      </c>
      <c r="T3241">
        <f t="shared" si="254"/>
        <v>2015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8273</v>
      </c>
      <c r="O3242" t="s">
        <v>8274</v>
      </c>
      <c r="P3242">
        <f t="shared" si="250"/>
        <v>101</v>
      </c>
      <c r="Q3242">
        <f t="shared" si="251"/>
        <v>88.74</v>
      </c>
      <c r="R3242" s="14">
        <f t="shared" si="252"/>
        <v>42754.693842592591</v>
      </c>
      <c r="S3242" s="14">
        <f t="shared" si="253"/>
        <v>42782.958333333328</v>
      </c>
      <c r="T3242">
        <f t="shared" si="254"/>
        <v>2017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8273</v>
      </c>
      <c r="O3243" t="s">
        <v>8274</v>
      </c>
      <c r="P3243">
        <f t="shared" si="250"/>
        <v>115</v>
      </c>
      <c r="Q3243">
        <f t="shared" si="251"/>
        <v>58.69</v>
      </c>
      <c r="R3243" s="14">
        <f t="shared" si="252"/>
        <v>41893.324884259258</v>
      </c>
      <c r="S3243" s="14">
        <f t="shared" si="253"/>
        <v>41926.290972222225</v>
      </c>
      <c r="T3243">
        <f t="shared" si="254"/>
        <v>2014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8273</v>
      </c>
      <c r="O3244" t="s">
        <v>8274</v>
      </c>
      <c r="P3244">
        <f t="shared" si="250"/>
        <v>127</v>
      </c>
      <c r="Q3244">
        <f t="shared" si="251"/>
        <v>69.569999999999993</v>
      </c>
      <c r="R3244" s="14">
        <f t="shared" si="252"/>
        <v>41871.755694444444</v>
      </c>
      <c r="S3244" s="14">
        <f t="shared" si="253"/>
        <v>41901.755694444444</v>
      </c>
      <c r="T3244">
        <f t="shared" si="254"/>
        <v>2014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8273</v>
      </c>
      <c r="O3245" t="s">
        <v>8274</v>
      </c>
      <c r="P3245">
        <f t="shared" si="250"/>
        <v>103</v>
      </c>
      <c r="Q3245">
        <f t="shared" si="251"/>
        <v>115.87</v>
      </c>
      <c r="R3245" s="14">
        <f t="shared" si="252"/>
        <v>42262.096782407403</v>
      </c>
      <c r="S3245" s="14">
        <f t="shared" si="253"/>
        <v>42286</v>
      </c>
      <c r="T3245">
        <f t="shared" si="254"/>
        <v>2015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8273</v>
      </c>
      <c r="O3246" t="s">
        <v>8274</v>
      </c>
      <c r="P3246">
        <f t="shared" si="250"/>
        <v>103</v>
      </c>
      <c r="Q3246">
        <f t="shared" si="251"/>
        <v>23.87</v>
      </c>
      <c r="R3246" s="14">
        <f t="shared" si="252"/>
        <v>42675.694236111114</v>
      </c>
      <c r="S3246" s="14">
        <f t="shared" si="253"/>
        <v>42705.735902777778</v>
      </c>
      <c r="T3246">
        <f t="shared" si="254"/>
        <v>2016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8273</v>
      </c>
      <c r="O3247" t="s">
        <v>8274</v>
      </c>
      <c r="P3247">
        <f t="shared" si="250"/>
        <v>104</v>
      </c>
      <c r="Q3247">
        <f t="shared" si="251"/>
        <v>81.13</v>
      </c>
      <c r="R3247" s="14">
        <f t="shared" si="252"/>
        <v>42135.60020833333</v>
      </c>
      <c r="S3247" s="14">
        <f t="shared" si="253"/>
        <v>42167.083333333328</v>
      </c>
      <c r="T3247">
        <f t="shared" si="254"/>
        <v>2015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8273</v>
      </c>
      <c r="O3248" t="s">
        <v>8274</v>
      </c>
      <c r="P3248">
        <f t="shared" si="250"/>
        <v>111</v>
      </c>
      <c r="Q3248">
        <f t="shared" si="251"/>
        <v>57.63</v>
      </c>
      <c r="R3248" s="14">
        <f t="shared" si="252"/>
        <v>42230.472222222219</v>
      </c>
      <c r="S3248" s="14">
        <f t="shared" si="253"/>
        <v>42259.165972222225</v>
      </c>
      <c r="T3248">
        <f t="shared" si="254"/>
        <v>2015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8273</v>
      </c>
      <c r="O3249" t="s">
        <v>8274</v>
      </c>
      <c r="P3249">
        <f t="shared" si="250"/>
        <v>106</v>
      </c>
      <c r="Q3249">
        <f t="shared" si="251"/>
        <v>46.43</v>
      </c>
      <c r="R3249" s="14">
        <f t="shared" si="252"/>
        <v>42167.434166666666</v>
      </c>
      <c r="S3249" s="14">
        <f t="shared" si="253"/>
        <v>42197.434166666666</v>
      </c>
      <c r="T3249">
        <f t="shared" si="254"/>
        <v>2015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8273</v>
      </c>
      <c r="O3250" t="s">
        <v>8274</v>
      </c>
      <c r="P3250">
        <f t="shared" si="250"/>
        <v>101</v>
      </c>
      <c r="Q3250">
        <f t="shared" si="251"/>
        <v>60.48</v>
      </c>
      <c r="R3250" s="14">
        <f t="shared" si="252"/>
        <v>42068.888391203705</v>
      </c>
      <c r="S3250" s="14">
        <f t="shared" si="253"/>
        <v>42098.846724537041</v>
      </c>
      <c r="T3250">
        <f t="shared" si="254"/>
        <v>2015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8273</v>
      </c>
      <c r="O3251" t="s">
        <v>8274</v>
      </c>
      <c r="P3251">
        <f t="shared" si="250"/>
        <v>105</v>
      </c>
      <c r="Q3251">
        <f t="shared" si="251"/>
        <v>65.58</v>
      </c>
      <c r="R3251" s="14">
        <f t="shared" si="252"/>
        <v>42145.746689814812</v>
      </c>
      <c r="S3251" s="14">
        <f t="shared" si="253"/>
        <v>42175.746689814812</v>
      </c>
      <c r="T3251">
        <f t="shared" si="254"/>
        <v>2015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8273</v>
      </c>
      <c r="O3252" t="s">
        <v>8274</v>
      </c>
      <c r="P3252">
        <f t="shared" si="250"/>
        <v>102</v>
      </c>
      <c r="Q3252">
        <f t="shared" si="251"/>
        <v>119.19</v>
      </c>
      <c r="R3252" s="14">
        <f t="shared" si="252"/>
        <v>41918.742175925923</v>
      </c>
      <c r="S3252" s="14">
        <f t="shared" si="253"/>
        <v>41948.783842592595</v>
      </c>
      <c r="T3252">
        <f t="shared" si="254"/>
        <v>2014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8273</v>
      </c>
      <c r="O3253" t="s">
        <v>8274</v>
      </c>
      <c r="P3253">
        <f t="shared" si="250"/>
        <v>111</v>
      </c>
      <c r="Q3253">
        <f t="shared" si="251"/>
        <v>83.05</v>
      </c>
      <c r="R3253" s="14">
        <f t="shared" si="252"/>
        <v>42146.731087962966</v>
      </c>
      <c r="S3253" s="14">
        <f t="shared" si="253"/>
        <v>42176.731087962966</v>
      </c>
      <c r="T3253">
        <f t="shared" si="254"/>
        <v>2015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8273</v>
      </c>
      <c r="O3254" t="s">
        <v>8274</v>
      </c>
      <c r="P3254">
        <f t="shared" si="250"/>
        <v>128</v>
      </c>
      <c r="Q3254">
        <f t="shared" si="251"/>
        <v>57.52</v>
      </c>
      <c r="R3254" s="14">
        <f t="shared" si="252"/>
        <v>42590.472685185188</v>
      </c>
      <c r="S3254" s="14">
        <f t="shared" si="253"/>
        <v>42620.472685185188</v>
      </c>
      <c r="T3254">
        <f t="shared" si="254"/>
        <v>2016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8273</v>
      </c>
      <c r="O3255" t="s">
        <v>8274</v>
      </c>
      <c r="P3255">
        <f t="shared" si="250"/>
        <v>102</v>
      </c>
      <c r="Q3255">
        <f t="shared" si="251"/>
        <v>177.09</v>
      </c>
      <c r="R3255" s="14">
        <f t="shared" si="252"/>
        <v>42602.576712962968</v>
      </c>
      <c r="S3255" s="14">
        <f t="shared" si="253"/>
        <v>42621.15625</v>
      </c>
      <c r="T3255">
        <f t="shared" si="254"/>
        <v>2016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8273</v>
      </c>
      <c r="O3256" t="s">
        <v>8274</v>
      </c>
      <c r="P3256">
        <f t="shared" si="250"/>
        <v>101</v>
      </c>
      <c r="Q3256">
        <f t="shared" si="251"/>
        <v>70.77</v>
      </c>
      <c r="R3256" s="14">
        <f t="shared" si="252"/>
        <v>42059.085752314815</v>
      </c>
      <c r="S3256" s="14">
        <f t="shared" si="253"/>
        <v>42089.044085648144</v>
      </c>
      <c r="T3256">
        <f t="shared" si="254"/>
        <v>2015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8273</v>
      </c>
      <c r="O3257" t="s">
        <v>8274</v>
      </c>
      <c r="P3257">
        <f t="shared" si="250"/>
        <v>175</v>
      </c>
      <c r="Q3257">
        <f t="shared" si="251"/>
        <v>29.17</v>
      </c>
      <c r="R3257" s="14">
        <f t="shared" si="252"/>
        <v>41889.768229166664</v>
      </c>
      <c r="S3257" s="14">
        <f t="shared" si="253"/>
        <v>41919.768229166664</v>
      </c>
      <c r="T3257">
        <f t="shared" si="254"/>
        <v>2014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8273</v>
      </c>
      <c r="O3258" t="s">
        <v>8274</v>
      </c>
      <c r="P3258">
        <f t="shared" si="250"/>
        <v>128</v>
      </c>
      <c r="Q3258">
        <f t="shared" si="251"/>
        <v>72.760000000000005</v>
      </c>
      <c r="R3258" s="14">
        <f t="shared" si="252"/>
        <v>42144.573807870373</v>
      </c>
      <c r="S3258" s="14">
        <f t="shared" si="253"/>
        <v>42166.165972222225</v>
      </c>
      <c r="T3258">
        <f t="shared" si="254"/>
        <v>2015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8273</v>
      </c>
      <c r="O3259" t="s">
        <v>8274</v>
      </c>
      <c r="P3259">
        <f t="shared" si="250"/>
        <v>106</v>
      </c>
      <c r="Q3259">
        <f t="shared" si="251"/>
        <v>51.85</v>
      </c>
      <c r="R3259" s="14">
        <f t="shared" si="252"/>
        <v>42758.559629629628</v>
      </c>
      <c r="S3259" s="14">
        <f t="shared" si="253"/>
        <v>42788.559629629628</v>
      </c>
      <c r="T3259">
        <f t="shared" si="254"/>
        <v>2017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8273</v>
      </c>
      <c r="O3260" t="s">
        <v>8274</v>
      </c>
      <c r="P3260">
        <f t="shared" si="250"/>
        <v>105</v>
      </c>
      <c r="Q3260">
        <f t="shared" si="251"/>
        <v>98.2</v>
      </c>
      <c r="R3260" s="14">
        <f t="shared" si="252"/>
        <v>41982.887280092589</v>
      </c>
      <c r="S3260" s="14">
        <f t="shared" si="253"/>
        <v>42012.887280092589</v>
      </c>
      <c r="T3260">
        <f t="shared" si="254"/>
        <v>2014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8273</v>
      </c>
      <c r="O3261" t="s">
        <v>8274</v>
      </c>
      <c r="P3261">
        <f t="shared" si="250"/>
        <v>106</v>
      </c>
      <c r="Q3261">
        <f t="shared" si="251"/>
        <v>251.74</v>
      </c>
      <c r="R3261" s="14">
        <f t="shared" si="252"/>
        <v>42614.760937500003</v>
      </c>
      <c r="S3261" s="14">
        <f t="shared" si="253"/>
        <v>42644.165972222225</v>
      </c>
      <c r="T3261">
        <f t="shared" si="254"/>
        <v>2016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8273</v>
      </c>
      <c r="O3262" t="s">
        <v>8274</v>
      </c>
      <c r="P3262">
        <f t="shared" si="250"/>
        <v>109</v>
      </c>
      <c r="Q3262">
        <f t="shared" si="251"/>
        <v>74.819999999999993</v>
      </c>
      <c r="R3262" s="14">
        <f t="shared" si="252"/>
        <v>42303.672662037032</v>
      </c>
      <c r="S3262" s="14">
        <f t="shared" si="253"/>
        <v>42338.714328703703</v>
      </c>
      <c r="T3262">
        <f t="shared" si="254"/>
        <v>2015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8273</v>
      </c>
      <c r="O3263" t="s">
        <v>8274</v>
      </c>
      <c r="P3263">
        <f t="shared" si="250"/>
        <v>100</v>
      </c>
      <c r="Q3263">
        <f t="shared" si="251"/>
        <v>67.650000000000006</v>
      </c>
      <c r="R3263" s="14">
        <f t="shared" si="252"/>
        <v>42171.725416666668</v>
      </c>
      <c r="S3263" s="14">
        <f t="shared" si="253"/>
        <v>42201.725416666668</v>
      </c>
      <c r="T3263">
        <f t="shared" si="254"/>
        <v>2015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8273</v>
      </c>
      <c r="O3264" t="s">
        <v>8274</v>
      </c>
      <c r="P3264">
        <f t="shared" si="250"/>
        <v>103</v>
      </c>
      <c r="Q3264">
        <f t="shared" si="251"/>
        <v>93.81</v>
      </c>
      <c r="R3264" s="14">
        <f t="shared" si="252"/>
        <v>41964.315532407403</v>
      </c>
      <c r="S3264" s="14">
        <f t="shared" si="253"/>
        <v>41995.166666666672</v>
      </c>
      <c r="T3264">
        <f t="shared" si="254"/>
        <v>2014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8273</v>
      </c>
      <c r="O3265" t="s">
        <v>8274</v>
      </c>
      <c r="P3265">
        <f t="shared" si="250"/>
        <v>112</v>
      </c>
      <c r="Q3265">
        <f t="shared" si="251"/>
        <v>41.24</v>
      </c>
      <c r="R3265" s="14">
        <f t="shared" si="252"/>
        <v>42284.516064814816</v>
      </c>
      <c r="S3265" s="14">
        <f t="shared" si="253"/>
        <v>42307.875</v>
      </c>
      <c r="T3265">
        <f t="shared" si="254"/>
        <v>2015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8273</v>
      </c>
      <c r="O3266" t="s">
        <v>8274</v>
      </c>
      <c r="P3266">
        <f t="shared" si="250"/>
        <v>103</v>
      </c>
      <c r="Q3266">
        <f t="shared" si="251"/>
        <v>52.55</v>
      </c>
      <c r="R3266" s="14">
        <f t="shared" si="252"/>
        <v>42016.800208333334</v>
      </c>
      <c r="S3266" s="14">
        <f t="shared" si="253"/>
        <v>42032.916666666672</v>
      </c>
      <c r="T3266">
        <f t="shared" si="254"/>
        <v>2015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8273</v>
      </c>
      <c r="O3267" t="s">
        <v>8274</v>
      </c>
      <c r="P3267">
        <f t="shared" ref="P3267:P3330" si="255">ROUND(E3267/D3267*100,0)</f>
        <v>164</v>
      </c>
      <c r="Q3267">
        <f t="shared" ref="Q3267:Q3330" si="256">IFERROR(ROUND(E3267/L3267,2),0)</f>
        <v>70.290000000000006</v>
      </c>
      <c r="R3267" s="14">
        <f t="shared" ref="R3267:R3330" si="257">(((J3267/60)/60)/24)+DATE(1970,1,1)</f>
        <v>42311.711979166663</v>
      </c>
      <c r="S3267" s="14">
        <f t="shared" ref="S3267:S3330" si="258">(((I3267/60)/60)/24)+DATE(1970,1,1)</f>
        <v>42341.708333333328</v>
      </c>
      <c r="T3267">
        <f t="shared" ref="T3267:T3330" si="259">YEAR(R3267)</f>
        <v>2015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8273</v>
      </c>
      <c r="O3268" t="s">
        <v>8274</v>
      </c>
      <c r="P3268">
        <f t="shared" si="255"/>
        <v>131</v>
      </c>
      <c r="Q3268">
        <f t="shared" si="256"/>
        <v>48.33</v>
      </c>
      <c r="R3268" s="14">
        <f t="shared" si="257"/>
        <v>42136.536134259266</v>
      </c>
      <c r="S3268" s="14">
        <f t="shared" si="258"/>
        <v>42167.875</v>
      </c>
      <c r="T3268">
        <f t="shared" si="259"/>
        <v>2015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8273</v>
      </c>
      <c r="O3269" t="s">
        <v>8274</v>
      </c>
      <c r="P3269">
        <f t="shared" si="255"/>
        <v>102</v>
      </c>
      <c r="Q3269">
        <f t="shared" si="256"/>
        <v>53.18</v>
      </c>
      <c r="R3269" s="14">
        <f t="shared" si="257"/>
        <v>42172.757638888885</v>
      </c>
      <c r="S3269" s="14">
        <f t="shared" si="258"/>
        <v>42202.757638888885</v>
      </c>
      <c r="T3269">
        <f t="shared" si="259"/>
        <v>2015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8273</v>
      </c>
      <c r="O3270" t="s">
        <v>8274</v>
      </c>
      <c r="P3270">
        <f t="shared" si="255"/>
        <v>128</v>
      </c>
      <c r="Q3270">
        <f t="shared" si="256"/>
        <v>60.95</v>
      </c>
      <c r="R3270" s="14">
        <f t="shared" si="257"/>
        <v>42590.90425925926</v>
      </c>
      <c r="S3270" s="14">
        <f t="shared" si="258"/>
        <v>42606.90425925926</v>
      </c>
      <c r="T3270">
        <f t="shared" si="259"/>
        <v>2016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8273</v>
      </c>
      <c r="O3271" t="s">
        <v>8274</v>
      </c>
      <c r="P3271">
        <f t="shared" si="255"/>
        <v>102</v>
      </c>
      <c r="Q3271">
        <f t="shared" si="256"/>
        <v>116</v>
      </c>
      <c r="R3271" s="14">
        <f t="shared" si="257"/>
        <v>42137.395798611105</v>
      </c>
      <c r="S3271" s="14">
        <f t="shared" si="258"/>
        <v>42171.458333333328</v>
      </c>
      <c r="T3271">
        <f t="shared" si="259"/>
        <v>2015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8273</v>
      </c>
      <c r="O3272" t="s">
        <v>8274</v>
      </c>
      <c r="P3272">
        <f t="shared" si="255"/>
        <v>102</v>
      </c>
      <c r="Q3272">
        <f t="shared" si="256"/>
        <v>61</v>
      </c>
      <c r="R3272" s="14">
        <f t="shared" si="257"/>
        <v>42167.533159722225</v>
      </c>
      <c r="S3272" s="14">
        <f t="shared" si="258"/>
        <v>42197.533159722225</v>
      </c>
      <c r="T3272">
        <f t="shared" si="259"/>
        <v>2015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8273</v>
      </c>
      <c r="O3273" t="s">
        <v>8274</v>
      </c>
      <c r="P3273">
        <f t="shared" si="255"/>
        <v>130</v>
      </c>
      <c r="Q3273">
        <f t="shared" si="256"/>
        <v>38.24</v>
      </c>
      <c r="R3273" s="14">
        <f t="shared" si="257"/>
        <v>41915.437210648146</v>
      </c>
      <c r="S3273" s="14">
        <f t="shared" si="258"/>
        <v>41945.478877314818</v>
      </c>
      <c r="T3273">
        <f t="shared" si="259"/>
        <v>2014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8273</v>
      </c>
      <c r="O3274" t="s">
        <v>8274</v>
      </c>
      <c r="P3274">
        <f t="shared" si="255"/>
        <v>154</v>
      </c>
      <c r="Q3274">
        <f t="shared" si="256"/>
        <v>106.5</v>
      </c>
      <c r="R3274" s="14">
        <f t="shared" si="257"/>
        <v>42284.500104166669</v>
      </c>
      <c r="S3274" s="14">
        <f t="shared" si="258"/>
        <v>42314.541770833333</v>
      </c>
      <c r="T3274">
        <f t="shared" si="259"/>
        <v>2015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8273</v>
      </c>
      <c r="O3275" t="s">
        <v>8274</v>
      </c>
      <c r="P3275">
        <f t="shared" si="255"/>
        <v>107</v>
      </c>
      <c r="Q3275">
        <f t="shared" si="256"/>
        <v>204.57</v>
      </c>
      <c r="R3275" s="14">
        <f t="shared" si="257"/>
        <v>42611.801412037035</v>
      </c>
      <c r="S3275" s="14">
        <f t="shared" si="258"/>
        <v>42627.791666666672</v>
      </c>
      <c r="T3275">
        <f t="shared" si="259"/>
        <v>2016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8273</v>
      </c>
      <c r="O3276" t="s">
        <v>8274</v>
      </c>
      <c r="P3276">
        <f t="shared" si="255"/>
        <v>101</v>
      </c>
      <c r="Q3276">
        <f t="shared" si="256"/>
        <v>54.91</v>
      </c>
      <c r="R3276" s="14">
        <f t="shared" si="257"/>
        <v>42400.704537037032</v>
      </c>
      <c r="S3276" s="14">
        <f t="shared" si="258"/>
        <v>42444.875</v>
      </c>
      <c r="T3276">
        <f t="shared" si="259"/>
        <v>2016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8273</v>
      </c>
      <c r="O3277" t="s">
        <v>8274</v>
      </c>
      <c r="P3277">
        <f t="shared" si="255"/>
        <v>100</v>
      </c>
      <c r="Q3277">
        <f t="shared" si="256"/>
        <v>150.41999999999999</v>
      </c>
      <c r="R3277" s="14">
        <f t="shared" si="257"/>
        <v>42017.88045138889</v>
      </c>
      <c r="S3277" s="14">
        <f t="shared" si="258"/>
        <v>42044.1875</v>
      </c>
      <c r="T3277">
        <f t="shared" si="259"/>
        <v>2015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8273</v>
      </c>
      <c r="O3278" t="s">
        <v>8274</v>
      </c>
      <c r="P3278">
        <f t="shared" si="255"/>
        <v>117</v>
      </c>
      <c r="Q3278">
        <f t="shared" si="256"/>
        <v>52.58</v>
      </c>
      <c r="R3278" s="14">
        <f t="shared" si="257"/>
        <v>42426.949988425928</v>
      </c>
      <c r="S3278" s="14">
        <f t="shared" si="258"/>
        <v>42461.165972222225</v>
      </c>
      <c r="T3278">
        <f t="shared" si="259"/>
        <v>2016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8273</v>
      </c>
      <c r="O3279" t="s">
        <v>8274</v>
      </c>
      <c r="P3279">
        <f t="shared" si="255"/>
        <v>109</v>
      </c>
      <c r="Q3279">
        <f t="shared" si="256"/>
        <v>54.3</v>
      </c>
      <c r="R3279" s="14">
        <f t="shared" si="257"/>
        <v>41931.682939814818</v>
      </c>
      <c r="S3279" s="14">
        <f t="shared" si="258"/>
        <v>41961.724606481483</v>
      </c>
      <c r="T3279">
        <f t="shared" si="259"/>
        <v>2014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8273</v>
      </c>
      <c r="O3280" t="s">
        <v>8274</v>
      </c>
      <c r="P3280">
        <f t="shared" si="255"/>
        <v>103</v>
      </c>
      <c r="Q3280">
        <f t="shared" si="256"/>
        <v>76.03</v>
      </c>
      <c r="R3280" s="14">
        <f t="shared" si="257"/>
        <v>42124.848414351851</v>
      </c>
      <c r="S3280" s="14">
        <f t="shared" si="258"/>
        <v>42154.848414351851</v>
      </c>
      <c r="T3280">
        <f t="shared" si="259"/>
        <v>2015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8273</v>
      </c>
      <c r="O3281" t="s">
        <v>8274</v>
      </c>
      <c r="P3281">
        <f t="shared" si="255"/>
        <v>114</v>
      </c>
      <c r="Q3281">
        <f t="shared" si="256"/>
        <v>105.21</v>
      </c>
      <c r="R3281" s="14">
        <f t="shared" si="257"/>
        <v>42431.102534722217</v>
      </c>
      <c r="S3281" s="14">
        <f t="shared" si="258"/>
        <v>42461.06086805556</v>
      </c>
      <c r="T3281">
        <f t="shared" si="259"/>
        <v>2016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8273</v>
      </c>
      <c r="O3282" t="s">
        <v>8274</v>
      </c>
      <c r="P3282">
        <f t="shared" si="255"/>
        <v>103</v>
      </c>
      <c r="Q3282">
        <f t="shared" si="256"/>
        <v>68.67</v>
      </c>
      <c r="R3282" s="14">
        <f t="shared" si="257"/>
        <v>42121.756921296299</v>
      </c>
      <c r="S3282" s="14">
        <f t="shared" si="258"/>
        <v>42156.208333333328</v>
      </c>
      <c r="T3282">
        <f t="shared" si="259"/>
        <v>2015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8273</v>
      </c>
      <c r="O3283" t="s">
        <v>8274</v>
      </c>
      <c r="P3283">
        <f t="shared" si="255"/>
        <v>122</v>
      </c>
      <c r="Q3283">
        <f t="shared" si="256"/>
        <v>129.36000000000001</v>
      </c>
      <c r="R3283" s="14">
        <f t="shared" si="257"/>
        <v>42219.019733796296</v>
      </c>
      <c r="S3283" s="14">
        <f t="shared" si="258"/>
        <v>42249.019733796296</v>
      </c>
      <c r="T3283">
        <f t="shared" si="259"/>
        <v>2015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8273</v>
      </c>
      <c r="O3284" t="s">
        <v>8274</v>
      </c>
      <c r="P3284">
        <f t="shared" si="255"/>
        <v>103</v>
      </c>
      <c r="Q3284">
        <f t="shared" si="256"/>
        <v>134.26</v>
      </c>
      <c r="R3284" s="14">
        <f t="shared" si="257"/>
        <v>42445.19430555556</v>
      </c>
      <c r="S3284" s="14">
        <f t="shared" si="258"/>
        <v>42489.19430555556</v>
      </c>
      <c r="T3284">
        <f t="shared" si="259"/>
        <v>2016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8273</v>
      </c>
      <c r="O3285" t="s">
        <v>8274</v>
      </c>
      <c r="P3285">
        <f t="shared" si="255"/>
        <v>105</v>
      </c>
      <c r="Q3285">
        <f t="shared" si="256"/>
        <v>17.829999999999998</v>
      </c>
      <c r="R3285" s="14">
        <f t="shared" si="257"/>
        <v>42379.74418981481</v>
      </c>
      <c r="S3285" s="14">
        <f t="shared" si="258"/>
        <v>42410.875</v>
      </c>
      <c r="T3285">
        <f t="shared" si="259"/>
        <v>2016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8273</v>
      </c>
      <c r="O3286" t="s">
        <v>8274</v>
      </c>
      <c r="P3286">
        <f t="shared" si="255"/>
        <v>102</v>
      </c>
      <c r="Q3286">
        <f t="shared" si="256"/>
        <v>203.2</v>
      </c>
      <c r="R3286" s="14">
        <f t="shared" si="257"/>
        <v>42380.884872685187</v>
      </c>
      <c r="S3286" s="14">
        <f t="shared" si="258"/>
        <v>42398.249305555553</v>
      </c>
      <c r="T3286">
        <f t="shared" si="259"/>
        <v>2016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8273</v>
      </c>
      <c r="O3287" t="s">
        <v>8274</v>
      </c>
      <c r="P3287">
        <f t="shared" si="255"/>
        <v>112</v>
      </c>
      <c r="Q3287">
        <f t="shared" si="256"/>
        <v>69.19</v>
      </c>
      <c r="R3287" s="14">
        <f t="shared" si="257"/>
        <v>42762.942430555559</v>
      </c>
      <c r="S3287" s="14">
        <f t="shared" si="258"/>
        <v>42794.208333333328</v>
      </c>
      <c r="T3287">
        <f t="shared" si="259"/>
        <v>2017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8273</v>
      </c>
      <c r="O3288" t="s">
        <v>8274</v>
      </c>
      <c r="P3288">
        <f t="shared" si="255"/>
        <v>102</v>
      </c>
      <c r="Q3288">
        <f t="shared" si="256"/>
        <v>125.12</v>
      </c>
      <c r="R3288" s="14">
        <f t="shared" si="257"/>
        <v>42567.840069444443</v>
      </c>
      <c r="S3288" s="14">
        <f t="shared" si="258"/>
        <v>42597.840069444443</v>
      </c>
      <c r="T3288">
        <f t="shared" si="259"/>
        <v>2016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8273</v>
      </c>
      <c r="O3289" t="s">
        <v>8274</v>
      </c>
      <c r="P3289">
        <f t="shared" si="255"/>
        <v>100</v>
      </c>
      <c r="Q3289">
        <f t="shared" si="256"/>
        <v>73.53</v>
      </c>
      <c r="R3289" s="14">
        <f t="shared" si="257"/>
        <v>42311.750324074077</v>
      </c>
      <c r="S3289" s="14">
        <f t="shared" si="258"/>
        <v>42336.750324074077</v>
      </c>
      <c r="T3289">
        <f t="shared" si="259"/>
        <v>2015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8273</v>
      </c>
      <c r="O3290" t="s">
        <v>8274</v>
      </c>
      <c r="P3290">
        <f t="shared" si="255"/>
        <v>100</v>
      </c>
      <c r="Q3290">
        <f t="shared" si="256"/>
        <v>48.44</v>
      </c>
      <c r="R3290" s="14">
        <f t="shared" si="257"/>
        <v>42505.774479166663</v>
      </c>
      <c r="S3290" s="14">
        <f t="shared" si="258"/>
        <v>42541.958333333328</v>
      </c>
      <c r="T3290">
        <f t="shared" si="259"/>
        <v>2016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8273</v>
      </c>
      <c r="O3291" t="s">
        <v>8274</v>
      </c>
      <c r="P3291">
        <f t="shared" si="255"/>
        <v>133</v>
      </c>
      <c r="Q3291">
        <f t="shared" si="256"/>
        <v>26.61</v>
      </c>
      <c r="R3291" s="14">
        <f t="shared" si="257"/>
        <v>42758.368078703701</v>
      </c>
      <c r="S3291" s="14">
        <f t="shared" si="258"/>
        <v>42786.368078703701</v>
      </c>
      <c r="T3291">
        <f t="shared" si="259"/>
        <v>2017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8273</v>
      </c>
      <c r="O3292" t="s">
        <v>8274</v>
      </c>
      <c r="P3292">
        <f t="shared" si="255"/>
        <v>121</v>
      </c>
      <c r="Q3292">
        <f t="shared" si="256"/>
        <v>33.67</v>
      </c>
      <c r="R3292" s="14">
        <f t="shared" si="257"/>
        <v>42775.51494212963</v>
      </c>
      <c r="S3292" s="14">
        <f t="shared" si="258"/>
        <v>42805.51494212963</v>
      </c>
      <c r="T3292">
        <f t="shared" si="259"/>
        <v>2017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8273</v>
      </c>
      <c r="O3293" t="s">
        <v>8274</v>
      </c>
      <c r="P3293">
        <f t="shared" si="255"/>
        <v>114</v>
      </c>
      <c r="Q3293">
        <f t="shared" si="256"/>
        <v>40.71</v>
      </c>
      <c r="R3293" s="14">
        <f t="shared" si="257"/>
        <v>42232.702546296292</v>
      </c>
      <c r="S3293" s="14">
        <f t="shared" si="258"/>
        <v>42264.165972222225</v>
      </c>
      <c r="T3293">
        <f t="shared" si="259"/>
        <v>2015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8273</v>
      </c>
      <c r="O3294" t="s">
        <v>8274</v>
      </c>
      <c r="P3294">
        <f t="shared" si="255"/>
        <v>286</v>
      </c>
      <c r="Q3294">
        <f t="shared" si="256"/>
        <v>19.27</v>
      </c>
      <c r="R3294" s="14">
        <f t="shared" si="257"/>
        <v>42282.770231481481</v>
      </c>
      <c r="S3294" s="14">
        <f t="shared" si="258"/>
        <v>42342.811898148153</v>
      </c>
      <c r="T3294">
        <f t="shared" si="259"/>
        <v>2015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8273</v>
      </c>
      <c r="O3295" t="s">
        <v>8274</v>
      </c>
      <c r="P3295">
        <f t="shared" si="255"/>
        <v>170</v>
      </c>
      <c r="Q3295">
        <f t="shared" si="256"/>
        <v>84.29</v>
      </c>
      <c r="R3295" s="14">
        <f t="shared" si="257"/>
        <v>42768.425370370373</v>
      </c>
      <c r="S3295" s="14">
        <f t="shared" si="258"/>
        <v>42798.425370370373</v>
      </c>
      <c r="T3295">
        <f t="shared" si="259"/>
        <v>2017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8273</v>
      </c>
      <c r="O3296" t="s">
        <v>8274</v>
      </c>
      <c r="P3296">
        <f t="shared" si="255"/>
        <v>118</v>
      </c>
      <c r="Q3296">
        <f t="shared" si="256"/>
        <v>29.58</v>
      </c>
      <c r="R3296" s="14">
        <f t="shared" si="257"/>
        <v>42141.541134259256</v>
      </c>
      <c r="S3296" s="14">
        <f t="shared" si="258"/>
        <v>42171.541134259256</v>
      </c>
      <c r="T3296">
        <f t="shared" si="259"/>
        <v>2015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8273</v>
      </c>
      <c r="O3297" t="s">
        <v>8274</v>
      </c>
      <c r="P3297">
        <f t="shared" si="255"/>
        <v>103</v>
      </c>
      <c r="Q3297">
        <f t="shared" si="256"/>
        <v>26.67</v>
      </c>
      <c r="R3297" s="14">
        <f t="shared" si="257"/>
        <v>42609.442465277782</v>
      </c>
      <c r="S3297" s="14">
        <f t="shared" si="258"/>
        <v>42639.442465277782</v>
      </c>
      <c r="T3297">
        <f t="shared" si="259"/>
        <v>2016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8273</v>
      </c>
      <c r="O3298" t="s">
        <v>8274</v>
      </c>
      <c r="P3298">
        <f t="shared" si="255"/>
        <v>144</v>
      </c>
      <c r="Q3298">
        <f t="shared" si="256"/>
        <v>45.98</v>
      </c>
      <c r="R3298" s="14">
        <f t="shared" si="257"/>
        <v>42309.756620370375</v>
      </c>
      <c r="S3298" s="14">
        <f t="shared" si="258"/>
        <v>42330.916666666672</v>
      </c>
      <c r="T3298">
        <f t="shared" si="259"/>
        <v>2015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8273</v>
      </c>
      <c r="O3299" t="s">
        <v>8274</v>
      </c>
      <c r="P3299">
        <f t="shared" si="255"/>
        <v>100</v>
      </c>
      <c r="Q3299">
        <f t="shared" si="256"/>
        <v>125.09</v>
      </c>
      <c r="R3299" s="14">
        <f t="shared" si="257"/>
        <v>42193.771481481483</v>
      </c>
      <c r="S3299" s="14">
        <f t="shared" si="258"/>
        <v>42212.957638888889</v>
      </c>
      <c r="T3299">
        <f t="shared" si="259"/>
        <v>2015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8273</v>
      </c>
      <c r="O3300" t="s">
        <v>8274</v>
      </c>
      <c r="P3300">
        <f t="shared" si="255"/>
        <v>102</v>
      </c>
      <c r="Q3300">
        <f t="shared" si="256"/>
        <v>141.29</v>
      </c>
      <c r="R3300" s="14">
        <f t="shared" si="257"/>
        <v>42239.957962962959</v>
      </c>
      <c r="S3300" s="14">
        <f t="shared" si="258"/>
        <v>42260</v>
      </c>
      <c r="T3300">
        <f t="shared" si="259"/>
        <v>2015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8273</v>
      </c>
      <c r="O3301" t="s">
        <v>8274</v>
      </c>
      <c r="P3301">
        <f t="shared" si="255"/>
        <v>116</v>
      </c>
      <c r="Q3301">
        <f t="shared" si="256"/>
        <v>55.33</v>
      </c>
      <c r="R3301" s="14">
        <f t="shared" si="257"/>
        <v>42261.917395833334</v>
      </c>
      <c r="S3301" s="14">
        <f t="shared" si="258"/>
        <v>42291.917395833334</v>
      </c>
      <c r="T3301">
        <f t="shared" si="259"/>
        <v>2015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8273</v>
      </c>
      <c r="O3302" t="s">
        <v>8274</v>
      </c>
      <c r="P3302">
        <f t="shared" si="255"/>
        <v>136</v>
      </c>
      <c r="Q3302">
        <f t="shared" si="256"/>
        <v>46.42</v>
      </c>
      <c r="R3302" s="14">
        <f t="shared" si="257"/>
        <v>42102.743773148148</v>
      </c>
      <c r="S3302" s="14">
        <f t="shared" si="258"/>
        <v>42123.743773148148</v>
      </c>
      <c r="T3302">
        <f t="shared" si="259"/>
        <v>2015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8273</v>
      </c>
      <c r="O3303" t="s">
        <v>8274</v>
      </c>
      <c r="P3303">
        <f t="shared" si="255"/>
        <v>133</v>
      </c>
      <c r="Q3303">
        <f t="shared" si="256"/>
        <v>57.2</v>
      </c>
      <c r="R3303" s="14">
        <f t="shared" si="257"/>
        <v>42538.73583333334</v>
      </c>
      <c r="S3303" s="14">
        <f t="shared" si="258"/>
        <v>42583.290972222225</v>
      </c>
      <c r="T3303">
        <f t="shared" si="259"/>
        <v>2016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8273</v>
      </c>
      <c r="O3304" t="s">
        <v>8274</v>
      </c>
      <c r="P3304">
        <f t="shared" si="255"/>
        <v>103</v>
      </c>
      <c r="Q3304">
        <f t="shared" si="256"/>
        <v>173.7</v>
      </c>
      <c r="R3304" s="14">
        <f t="shared" si="257"/>
        <v>42681.35157407407</v>
      </c>
      <c r="S3304" s="14">
        <f t="shared" si="258"/>
        <v>42711.35157407407</v>
      </c>
      <c r="T3304">
        <f t="shared" si="259"/>
        <v>2016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8273</v>
      </c>
      <c r="O3305" t="s">
        <v>8274</v>
      </c>
      <c r="P3305">
        <f t="shared" si="255"/>
        <v>116</v>
      </c>
      <c r="Q3305">
        <f t="shared" si="256"/>
        <v>59.6</v>
      </c>
      <c r="R3305" s="14">
        <f t="shared" si="257"/>
        <v>42056.65143518518</v>
      </c>
      <c r="S3305" s="14">
        <f t="shared" si="258"/>
        <v>42091.609768518523</v>
      </c>
      <c r="T3305">
        <f t="shared" si="259"/>
        <v>2015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8273</v>
      </c>
      <c r="O3306" t="s">
        <v>8274</v>
      </c>
      <c r="P3306">
        <f t="shared" si="255"/>
        <v>105</v>
      </c>
      <c r="Q3306">
        <f t="shared" si="256"/>
        <v>89.59</v>
      </c>
      <c r="R3306" s="14">
        <f t="shared" si="257"/>
        <v>42696.624444444446</v>
      </c>
      <c r="S3306" s="14">
        <f t="shared" si="258"/>
        <v>42726.624444444446</v>
      </c>
      <c r="T3306">
        <f t="shared" si="259"/>
        <v>2016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8273</v>
      </c>
      <c r="O3307" t="s">
        <v>8274</v>
      </c>
      <c r="P3307">
        <f t="shared" si="255"/>
        <v>102</v>
      </c>
      <c r="Q3307">
        <f t="shared" si="256"/>
        <v>204.05</v>
      </c>
      <c r="R3307" s="14">
        <f t="shared" si="257"/>
        <v>42186.855879629627</v>
      </c>
      <c r="S3307" s="14">
        <f t="shared" si="258"/>
        <v>42216.855879629627</v>
      </c>
      <c r="T3307">
        <f t="shared" si="259"/>
        <v>2015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8273</v>
      </c>
      <c r="O3308" t="s">
        <v>8274</v>
      </c>
      <c r="P3308">
        <f t="shared" si="255"/>
        <v>175</v>
      </c>
      <c r="Q3308">
        <f t="shared" si="256"/>
        <v>48.7</v>
      </c>
      <c r="R3308" s="14">
        <f t="shared" si="257"/>
        <v>42493.219236111108</v>
      </c>
      <c r="S3308" s="14">
        <f t="shared" si="258"/>
        <v>42531.125</v>
      </c>
      <c r="T3308">
        <f t="shared" si="259"/>
        <v>2016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8273</v>
      </c>
      <c r="O3309" t="s">
        <v>8274</v>
      </c>
      <c r="P3309">
        <f t="shared" si="255"/>
        <v>107</v>
      </c>
      <c r="Q3309">
        <f t="shared" si="256"/>
        <v>53.34</v>
      </c>
      <c r="R3309" s="14">
        <f t="shared" si="257"/>
        <v>42475.057164351849</v>
      </c>
      <c r="S3309" s="14">
        <f t="shared" si="258"/>
        <v>42505.057164351849</v>
      </c>
      <c r="T3309">
        <f t="shared" si="259"/>
        <v>2016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8273</v>
      </c>
      <c r="O3310" t="s">
        <v>8274</v>
      </c>
      <c r="P3310">
        <f t="shared" si="255"/>
        <v>122</v>
      </c>
      <c r="Q3310">
        <f t="shared" si="256"/>
        <v>75.09</v>
      </c>
      <c r="R3310" s="14">
        <f t="shared" si="257"/>
        <v>42452.876909722225</v>
      </c>
      <c r="S3310" s="14">
        <f t="shared" si="258"/>
        <v>42473.876909722225</v>
      </c>
      <c r="T3310">
        <f t="shared" si="259"/>
        <v>2016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8273</v>
      </c>
      <c r="O3311" t="s">
        <v>8274</v>
      </c>
      <c r="P3311">
        <f t="shared" si="255"/>
        <v>159</v>
      </c>
      <c r="Q3311">
        <f t="shared" si="256"/>
        <v>18</v>
      </c>
      <c r="R3311" s="14">
        <f t="shared" si="257"/>
        <v>42628.650208333333</v>
      </c>
      <c r="S3311" s="14">
        <f t="shared" si="258"/>
        <v>42659.650208333333</v>
      </c>
      <c r="T3311">
        <f t="shared" si="259"/>
        <v>2016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8273</v>
      </c>
      <c r="O3312" t="s">
        <v>8274</v>
      </c>
      <c r="P3312">
        <f t="shared" si="255"/>
        <v>100</v>
      </c>
      <c r="Q3312">
        <f t="shared" si="256"/>
        <v>209.84</v>
      </c>
      <c r="R3312" s="14">
        <f t="shared" si="257"/>
        <v>42253.928530092591</v>
      </c>
      <c r="S3312" s="14">
        <f t="shared" si="258"/>
        <v>42283.928530092591</v>
      </c>
      <c r="T3312">
        <f t="shared" si="259"/>
        <v>2015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8273</v>
      </c>
      <c r="O3313" t="s">
        <v>8274</v>
      </c>
      <c r="P3313">
        <f t="shared" si="255"/>
        <v>110</v>
      </c>
      <c r="Q3313">
        <f t="shared" si="256"/>
        <v>61.02</v>
      </c>
      <c r="R3313" s="14">
        <f t="shared" si="257"/>
        <v>42264.29178240741</v>
      </c>
      <c r="S3313" s="14">
        <f t="shared" si="258"/>
        <v>42294.29178240741</v>
      </c>
      <c r="T3313">
        <f t="shared" si="259"/>
        <v>2015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8273</v>
      </c>
      <c r="O3314" t="s">
        <v>8274</v>
      </c>
      <c r="P3314">
        <f t="shared" si="255"/>
        <v>100</v>
      </c>
      <c r="Q3314">
        <f t="shared" si="256"/>
        <v>61</v>
      </c>
      <c r="R3314" s="14">
        <f t="shared" si="257"/>
        <v>42664.809560185182</v>
      </c>
      <c r="S3314" s="14">
        <f t="shared" si="258"/>
        <v>42685.916666666672</v>
      </c>
      <c r="T3314">
        <f t="shared" si="259"/>
        <v>2016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8273</v>
      </c>
      <c r="O3315" t="s">
        <v>8274</v>
      </c>
      <c r="P3315">
        <f t="shared" si="255"/>
        <v>116</v>
      </c>
      <c r="Q3315">
        <f t="shared" si="256"/>
        <v>80.03</v>
      </c>
      <c r="R3315" s="14">
        <f t="shared" si="257"/>
        <v>42382.244409722218</v>
      </c>
      <c r="S3315" s="14">
        <f t="shared" si="258"/>
        <v>42396.041666666672</v>
      </c>
      <c r="T3315">
        <f t="shared" si="259"/>
        <v>2016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8273</v>
      </c>
      <c r="O3316" t="s">
        <v>8274</v>
      </c>
      <c r="P3316">
        <f t="shared" si="255"/>
        <v>211</v>
      </c>
      <c r="Q3316">
        <f t="shared" si="256"/>
        <v>29.07</v>
      </c>
      <c r="R3316" s="14">
        <f t="shared" si="257"/>
        <v>42105.267488425925</v>
      </c>
      <c r="S3316" s="14">
        <f t="shared" si="258"/>
        <v>42132.836805555555</v>
      </c>
      <c r="T3316">
        <f t="shared" si="259"/>
        <v>2015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8273</v>
      </c>
      <c r="O3317" t="s">
        <v>8274</v>
      </c>
      <c r="P3317">
        <f t="shared" si="255"/>
        <v>110</v>
      </c>
      <c r="Q3317">
        <f t="shared" si="256"/>
        <v>49.44</v>
      </c>
      <c r="R3317" s="14">
        <f t="shared" si="257"/>
        <v>42466.303715277783</v>
      </c>
      <c r="S3317" s="14">
        <f t="shared" si="258"/>
        <v>42496.303715277783</v>
      </c>
      <c r="T3317">
        <f t="shared" si="259"/>
        <v>2016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8273</v>
      </c>
      <c r="O3318" t="s">
        <v>8274</v>
      </c>
      <c r="P3318">
        <f t="shared" si="255"/>
        <v>100</v>
      </c>
      <c r="Q3318">
        <f t="shared" si="256"/>
        <v>93.98</v>
      </c>
      <c r="R3318" s="14">
        <f t="shared" si="257"/>
        <v>41826.871238425927</v>
      </c>
      <c r="S3318" s="14">
        <f t="shared" si="258"/>
        <v>41859.57916666667</v>
      </c>
      <c r="T3318">
        <f t="shared" si="259"/>
        <v>2014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8273</v>
      </c>
      <c r="O3319" t="s">
        <v>8274</v>
      </c>
      <c r="P3319">
        <f t="shared" si="255"/>
        <v>106</v>
      </c>
      <c r="Q3319">
        <f t="shared" si="256"/>
        <v>61.94</v>
      </c>
      <c r="R3319" s="14">
        <f t="shared" si="257"/>
        <v>42499.039629629624</v>
      </c>
      <c r="S3319" s="14">
        <f t="shared" si="258"/>
        <v>42529.039629629624</v>
      </c>
      <c r="T3319">
        <f t="shared" si="259"/>
        <v>2016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8273</v>
      </c>
      <c r="O3320" t="s">
        <v>8274</v>
      </c>
      <c r="P3320">
        <f t="shared" si="255"/>
        <v>126</v>
      </c>
      <c r="Q3320">
        <f t="shared" si="256"/>
        <v>78.5</v>
      </c>
      <c r="R3320" s="14">
        <f t="shared" si="257"/>
        <v>42431.302002314813</v>
      </c>
      <c r="S3320" s="14">
        <f t="shared" si="258"/>
        <v>42471.104166666672</v>
      </c>
      <c r="T3320">
        <f t="shared" si="259"/>
        <v>2016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8273</v>
      </c>
      <c r="O3321" t="s">
        <v>8274</v>
      </c>
      <c r="P3321">
        <f t="shared" si="255"/>
        <v>108</v>
      </c>
      <c r="Q3321">
        <f t="shared" si="256"/>
        <v>33.75</v>
      </c>
      <c r="R3321" s="14">
        <f t="shared" si="257"/>
        <v>41990.585486111115</v>
      </c>
      <c r="S3321" s="14">
        <f t="shared" si="258"/>
        <v>42035.585486111115</v>
      </c>
      <c r="T3321">
        <f t="shared" si="259"/>
        <v>2014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8273</v>
      </c>
      <c r="O3322" t="s">
        <v>8274</v>
      </c>
      <c r="P3322">
        <f t="shared" si="255"/>
        <v>101</v>
      </c>
      <c r="Q3322">
        <f t="shared" si="256"/>
        <v>66.45</v>
      </c>
      <c r="R3322" s="14">
        <f t="shared" si="257"/>
        <v>42513.045798611114</v>
      </c>
      <c r="S3322" s="14">
        <f t="shared" si="258"/>
        <v>42543.045798611114</v>
      </c>
      <c r="T3322">
        <f t="shared" si="259"/>
        <v>2016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8273</v>
      </c>
      <c r="O3323" t="s">
        <v>8274</v>
      </c>
      <c r="P3323">
        <f t="shared" si="255"/>
        <v>107</v>
      </c>
      <c r="Q3323">
        <f t="shared" si="256"/>
        <v>35.799999999999997</v>
      </c>
      <c r="R3323" s="14">
        <f t="shared" si="257"/>
        <v>41914.100289351853</v>
      </c>
      <c r="S3323" s="14">
        <f t="shared" si="258"/>
        <v>41928.165972222225</v>
      </c>
      <c r="T3323">
        <f t="shared" si="259"/>
        <v>2014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8273</v>
      </c>
      <c r="O3324" t="s">
        <v>8274</v>
      </c>
      <c r="P3324">
        <f t="shared" si="255"/>
        <v>102</v>
      </c>
      <c r="Q3324">
        <f t="shared" si="256"/>
        <v>145.65</v>
      </c>
      <c r="R3324" s="14">
        <f t="shared" si="257"/>
        <v>42521.010370370372</v>
      </c>
      <c r="S3324" s="14">
        <f t="shared" si="258"/>
        <v>42543.163194444445</v>
      </c>
      <c r="T3324">
        <f t="shared" si="259"/>
        <v>2016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8273</v>
      </c>
      <c r="O3325" t="s">
        <v>8274</v>
      </c>
      <c r="P3325">
        <f t="shared" si="255"/>
        <v>126</v>
      </c>
      <c r="Q3325">
        <f t="shared" si="256"/>
        <v>25.69</v>
      </c>
      <c r="R3325" s="14">
        <f t="shared" si="257"/>
        <v>42608.36583333333</v>
      </c>
      <c r="S3325" s="14">
        <f t="shared" si="258"/>
        <v>42638.36583333333</v>
      </c>
      <c r="T3325">
        <f t="shared" si="259"/>
        <v>2016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8273</v>
      </c>
      <c r="O3326" t="s">
        <v>8274</v>
      </c>
      <c r="P3326">
        <f t="shared" si="255"/>
        <v>102</v>
      </c>
      <c r="Q3326">
        <f t="shared" si="256"/>
        <v>152.5</v>
      </c>
      <c r="R3326" s="14">
        <f t="shared" si="257"/>
        <v>42512.58321759259</v>
      </c>
      <c r="S3326" s="14">
        <f t="shared" si="258"/>
        <v>42526.58321759259</v>
      </c>
      <c r="T3326">
        <f t="shared" si="259"/>
        <v>2016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8273</v>
      </c>
      <c r="O3327" t="s">
        <v>8274</v>
      </c>
      <c r="P3327">
        <f t="shared" si="255"/>
        <v>113</v>
      </c>
      <c r="Q3327">
        <f t="shared" si="256"/>
        <v>30</v>
      </c>
      <c r="R3327" s="14">
        <f t="shared" si="257"/>
        <v>42064.785613425927</v>
      </c>
      <c r="S3327" s="14">
        <f t="shared" si="258"/>
        <v>42099.743946759263</v>
      </c>
      <c r="T3327">
        <f t="shared" si="259"/>
        <v>2015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8273</v>
      </c>
      <c r="O3328" t="s">
        <v>8274</v>
      </c>
      <c r="P3328">
        <f t="shared" si="255"/>
        <v>101</v>
      </c>
      <c r="Q3328">
        <f t="shared" si="256"/>
        <v>142.28</v>
      </c>
      <c r="R3328" s="14">
        <f t="shared" si="257"/>
        <v>42041.714178240742</v>
      </c>
      <c r="S3328" s="14">
        <f t="shared" si="258"/>
        <v>42071.67251157407</v>
      </c>
      <c r="T3328">
        <f t="shared" si="259"/>
        <v>2015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8273</v>
      </c>
      <c r="O3329" t="s">
        <v>8274</v>
      </c>
      <c r="P3329">
        <f t="shared" si="255"/>
        <v>101</v>
      </c>
      <c r="Q3329">
        <f t="shared" si="256"/>
        <v>24.55</v>
      </c>
      <c r="R3329" s="14">
        <f t="shared" si="257"/>
        <v>42468.374606481477</v>
      </c>
      <c r="S3329" s="14">
        <f t="shared" si="258"/>
        <v>42498.374606481477</v>
      </c>
      <c r="T3329">
        <f t="shared" si="259"/>
        <v>2016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8273</v>
      </c>
      <c r="O3330" t="s">
        <v>8274</v>
      </c>
      <c r="P3330">
        <f t="shared" si="255"/>
        <v>146</v>
      </c>
      <c r="Q3330">
        <f t="shared" si="256"/>
        <v>292.77999999999997</v>
      </c>
      <c r="R3330" s="14">
        <f t="shared" si="257"/>
        <v>41822.57503472222</v>
      </c>
      <c r="S3330" s="14">
        <f t="shared" si="258"/>
        <v>41825.041666666664</v>
      </c>
      <c r="T3330">
        <f t="shared" si="259"/>
        <v>2014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8273</v>
      </c>
      <c r="O3331" t="s">
        <v>8274</v>
      </c>
      <c r="P3331">
        <f t="shared" ref="P3331:P3394" si="260">ROUND(E3331/D3331*100,0)</f>
        <v>117</v>
      </c>
      <c r="Q3331">
        <f t="shared" ref="Q3331:Q3394" si="261">IFERROR(ROUND(E3331/L3331,2),0)</f>
        <v>44.92</v>
      </c>
      <c r="R3331" s="14">
        <f t="shared" ref="R3331:R3394" si="262">(((J3331/60)/60)/24)+DATE(1970,1,1)</f>
        <v>41837.323009259257</v>
      </c>
      <c r="S3331" s="14">
        <f t="shared" ref="S3331:S3394" si="263">(((I3331/60)/60)/24)+DATE(1970,1,1)</f>
        <v>41847.958333333336</v>
      </c>
      <c r="T3331">
        <f t="shared" ref="T3331:T3394" si="264">YEAR(R3331)</f>
        <v>2014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8273</v>
      </c>
      <c r="O3332" t="s">
        <v>8274</v>
      </c>
      <c r="P3332">
        <f t="shared" si="260"/>
        <v>106</v>
      </c>
      <c r="Q3332">
        <f t="shared" si="261"/>
        <v>23.1</v>
      </c>
      <c r="R3332" s="14">
        <f t="shared" si="262"/>
        <v>42065.887361111112</v>
      </c>
      <c r="S3332" s="14">
        <f t="shared" si="263"/>
        <v>42095.845694444448</v>
      </c>
      <c r="T3332">
        <f t="shared" si="264"/>
        <v>2015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8273</v>
      </c>
      <c r="O3333" t="s">
        <v>8274</v>
      </c>
      <c r="P3333">
        <f t="shared" si="260"/>
        <v>105</v>
      </c>
      <c r="Q3333">
        <f t="shared" si="261"/>
        <v>80.400000000000006</v>
      </c>
      <c r="R3333" s="14">
        <f t="shared" si="262"/>
        <v>42248.697754629626</v>
      </c>
      <c r="S3333" s="14">
        <f t="shared" si="263"/>
        <v>42283.697754629626</v>
      </c>
      <c r="T3333">
        <f t="shared" si="264"/>
        <v>2015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8273</v>
      </c>
      <c r="O3334" t="s">
        <v>8274</v>
      </c>
      <c r="P3334">
        <f t="shared" si="260"/>
        <v>100</v>
      </c>
      <c r="Q3334">
        <f t="shared" si="261"/>
        <v>72.290000000000006</v>
      </c>
      <c r="R3334" s="14">
        <f t="shared" si="262"/>
        <v>41809.860300925924</v>
      </c>
      <c r="S3334" s="14">
        <f t="shared" si="263"/>
        <v>41839.860300925924</v>
      </c>
      <c r="T3334">
        <f t="shared" si="264"/>
        <v>2014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8273</v>
      </c>
      <c r="O3335" t="s">
        <v>8274</v>
      </c>
      <c r="P3335">
        <f t="shared" si="260"/>
        <v>105</v>
      </c>
      <c r="Q3335">
        <f t="shared" si="261"/>
        <v>32.97</v>
      </c>
      <c r="R3335" s="14">
        <f t="shared" si="262"/>
        <v>42148.676851851851</v>
      </c>
      <c r="S3335" s="14">
        <f t="shared" si="263"/>
        <v>42170.676851851851</v>
      </c>
      <c r="T3335">
        <f t="shared" si="264"/>
        <v>2015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8273</v>
      </c>
      <c r="O3336" t="s">
        <v>8274</v>
      </c>
      <c r="P3336">
        <f t="shared" si="260"/>
        <v>139</v>
      </c>
      <c r="Q3336">
        <f t="shared" si="261"/>
        <v>116.65</v>
      </c>
      <c r="R3336" s="14">
        <f t="shared" si="262"/>
        <v>42185.521087962959</v>
      </c>
      <c r="S3336" s="14">
        <f t="shared" si="263"/>
        <v>42215.521087962959</v>
      </c>
      <c r="T3336">
        <f t="shared" si="264"/>
        <v>2015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8273</v>
      </c>
      <c r="O3337" t="s">
        <v>8274</v>
      </c>
      <c r="P3337">
        <f t="shared" si="260"/>
        <v>100</v>
      </c>
      <c r="Q3337">
        <f t="shared" si="261"/>
        <v>79.62</v>
      </c>
      <c r="R3337" s="14">
        <f t="shared" si="262"/>
        <v>41827.674143518518</v>
      </c>
      <c r="S3337" s="14">
        <f t="shared" si="263"/>
        <v>41854.958333333336</v>
      </c>
      <c r="T3337">
        <f t="shared" si="264"/>
        <v>2014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8273</v>
      </c>
      <c r="O3338" t="s">
        <v>8274</v>
      </c>
      <c r="P3338">
        <f t="shared" si="260"/>
        <v>100</v>
      </c>
      <c r="Q3338">
        <f t="shared" si="261"/>
        <v>27.78</v>
      </c>
      <c r="R3338" s="14">
        <f t="shared" si="262"/>
        <v>42437.398680555561</v>
      </c>
      <c r="S3338" s="14">
        <f t="shared" si="263"/>
        <v>42465.35701388889</v>
      </c>
      <c r="T3338">
        <f t="shared" si="264"/>
        <v>2016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8273</v>
      </c>
      <c r="O3339" t="s">
        <v>8274</v>
      </c>
      <c r="P3339">
        <f t="shared" si="260"/>
        <v>110</v>
      </c>
      <c r="Q3339">
        <f t="shared" si="261"/>
        <v>81.03</v>
      </c>
      <c r="R3339" s="14">
        <f t="shared" si="262"/>
        <v>41901.282025462962</v>
      </c>
      <c r="S3339" s="14">
        <f t="shared" si="263"/>
        <v>41922.875</v>
      </c>
      <c r="T3339">
        <f t="shared" si="264"/>
        <v>2014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8273</v>
      </c>
      <c r="O3340" t="s">
        <v>8274</v>
      </c>
      <c r="P3340">
        <f t="shared" si="260"/>
        <v>102</v>
      </c>
      <c r="Q3340">
        <f t="shared" si="261"/>
        <v>136.85</v>
      </c>
      <c r="R3340" s="14">
        <f t="shared" si="262"/>
        <v>42769.574999999997</v>
      </c>
      <c r="S3340" s="14">
        <f t="shared" si="263"/>
        <v>42790.574999999997</v>
      </c>
      <c r="T3340">
        <f t="shared" si="264"/>
        <v>2017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8273</v>
      </c>
      <c r="O3341" t="s">
        <v>8274</v>
      </c>
      <c r="P3341">
        <f t="shared" si="260"/>
        <v>104</v>
      </c>
      <c r="Q3341">
        <f t="shared" si="261"/>
        <v>177.62</v>
      </c>
      <c r="R3341" s="14">
        <f t="shared" si="262"/>
        <v>42549.665717592594</v>
      </c>
      <c r="S3341" s="14">
        <f t="shared" si="263"/>
        <v>42579.665717592594</v>
      </c>
      <c r="T3341">
        <f t="shared" si="264"/>
        <v>2016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8273</v>
      </c>
      <c r="O3342" t="s">
        <v>8274</v>
      </c>
      <c r="P3342">
        <f t="shared" si="260"/>
        <v>138</v>
      </c>
      <c r="Q3342">
        <f t="shared" si="261"/>
        <v>109.08</v>
      </c>
      <c r="R3342" s="14">
        <f t="shared" si="262"/>
        <v>42685.974004629628</v>
      </c>
      <c r="S3342" s="14">
        <f t="shared" si="263"/>
        <v>42710.974004629628</v>
      </c>
      <c r="T3342">
        <f t="shared" si="264"/>
        <v>2016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8273</v>
      </c>
      <c r="O3343" t="s">
        <v>8274</v>
      </c>
      <c r="P3343">
        <f t="shared" si="260"/>
        <v>100</v>
      </c>
      <c r="Q3343">
        <f t="shared" si="261"/>
        <v>119.64</v>
      </c>
      <c r="R3343" s="14">
        <f t="shared" si="262"/>
        <v>42510.798854166671</v>
      </c>
      <c r="S3343" s="14">
        <f t="shared" si="263"/>
        <v>42533.708333333328</v>
      </c>
      <c r="T3343">
        <f t="shared" si="264"/>
        <v>2016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8273</v>
      </c>
      <c r="O3344" t="s">
        <v>8274</v>
      </c>
      <c r="P3344">
        <f t="shared" si="260"/>
        <v>102</v>
      </c>
      <c r="Q3344">
        <f t="shared" si="261"/>
        <v>78.209999999999994</v>
      </c>
      <c r="R3344" s="14">
        <f t="shared" si="262"/>
        <v>42062.296412037031</v>
      </c>
      <c r="S3344" s="14">
        <f t="shared" si="263"/>
        <v>42095.207638888889</v>
      </c>
      <c r="T3344">
        <f t="shared" si="264"/>
        <v>2015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8273</v>
      </c>
      <c r="O3345" t="s">
        <v>8274</v>
      </c>
      <c r="P3345">
        <f t="shared" si="260"/>
        <v>171</v>
      </c>
      <c r="Q3345">
        <f t="shared" si="261"/>
        <v>52.17</v>
      </c>
      <c r="R3345" s="14">
        <f t="shared" si="262"/>
        <v>42452.916481481487</v>
      </c>
      <c r="S3345" s="14">
        <f t="shared" si="263"/>
        <v>42473.554166666669</v>
      </c>
      <c r="T3345">
        <f t="shared" si="264"/>
        <v>2016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8273</v>
      </c>
      <c r="O3346" t="s">
        <v>8274</v>
      </c>
      <c r="P3346">
        <f t="shared" si="260"/>
        <v>101</v>
      </c>
      <c r="Q3346">
        <f t="shared" si="261"/>
        <v>114.13</v>
      </c>
      <c r="R3346" s="14">
        <f t="shared" si="262"/>
        <v>41851.200150462959</v>
      </c>
      <c r="S3346" s="14">
        <f t="shared" si="263"/>
        <v>41881.200150462959</v>
      </c>
      <c r="T3346">
        <f t="shared" si="264"/>
        <v>2014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8273</v>
      </c>
      <c r="O3347" t="s">
        <v>8274</v>
      </c>
      <c r="P3347">
        <f t="shared" si="260"/>
        <v>130</v>
      </c>
      <c r="Q3347">
        <f t="shared" si="261"/>
        <v>50</v>
      </c>
      <c r="R3347" s="14">
        <f t="shared" si="262"/>
        <v>42053.106111111112</v>
      </c>
      <c r="S3347" s="14">
        <f t="shared" si="263"/>
        <v>42112.025694444441</v>
      </c>
      <c r="T3347">
        <f t="shared" si="264"/>
        <v>2015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8273</v>
      </c>
      <c r="O3348" t="s">
        <v>8274</v>
      </c>
      <c r="P3348">
        <f t="shared" si="260"/>
        <v>110</v>
      </c>
      <c r="Q3348">
        <f t="shared" si="261"/>
        <v>91.67</v>
      </c>
      <c r="R3348" s="14">
        <f t="shared" si="262"/>
        <v>42054.024421296301</v>
      </c>
      <c r="S3348" s="14">
        <f t="shared" si="263"/>
        <v>42061.024421296301</v>
      </c>
      <c r="T3348">
        <f t="shared" si="264"/>
        <v>2015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8273</v>
      </c>
      <c r="O3349" t="s">
        <v>8274</v>
      </c>
      <c r="P3349">
        <f t="shared" si="260"/>
        <v>119</v>
      </c>
      <c r="Q3349">
        <f t="shared" si="261"/>
        <v>108.59</v>
      </c>
      <c r="R3349" s="14">
        <f t="shared" si="262"/>
        <v>42484.551550925928</v>
      </c>
      <c r="S3349" s="14">
        <f t="shared" si="263"/>
        <v>42498.875</v>
      </c>
      <c r="T3349">
        <f t="shared" si="264"/>
        <v>2016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8273</v>
      </c>
      <c r="O3350" t="s">
        <v>8274</v>
      </c>
      <c r="P3350">
        <f t="shared" si="260"/>
        <v>100</v>
      </c>
      <c r="Q3350">
        <f t="shared" si="261"/>
        <v>69.819999999999993</v>
      </c>
      <c r="R3350" s="14">
        <f t="shared" si="262"/>
        <v>42466.558796296296</v>
      </c>
      <c r="S3350" s="14">
        <f t="shared" si="263"/>
        <v>42490.165972222225</v>
      </c>
      <c r="T3350">
        <f t="shared" si="264"/>
        <v>2016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8273</v>
      </c>
      <c r="O3351" t="s">
        <v>8274</v>
      </c>
      <c r="P3351">
        <f t="shared" si="260"/>
        <v>153</v>
      </c>
      <c r="Q3351">
        <f t="shared" si="261"/>
        <v>109.57</v>
      </c>
      <c r="R3351" s="14">
        <f t="shared" si="262"/>
        <v>42513.110787037032</v>
      </c>
      <c r="S3351" s="14">
        <f t="shared" si="263"/>
        <v>42534.708333333328</v>
      </c>
      <c r="T3351">
        <f t="shared" si="264"/>
        <v>2016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8273</v>
      </c>
      <c r="O3352" t="s">
        <v>8274</v>
      </c>
      <c r="P3352">
        <f t="shared" si="260"/>
        <v>104</v>
      </c>
      <c r="Q3352">
        <f t="shared" si="261"/>
        <v>71.67</v>
      </c>
      <c r="R3352" s="14">
        <f t="shared" si="262"/>
        <v>42302.701516203699</v>
      </c>
      <c r="S3352" s="14">
        <f t="shared" si="263"/>
        <v>42337.958333333328</v>
      </c>
      <c r="T3352">
        <f t="shared" si="264"/>
        <v>2015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8273</v>
      </c>
      <c r="O3353" t="s">
        <v>8274</v>
      </c>
      <c r="P3353">
        <f t="shared" si="260"/>
        <v>101</v>
      </c>
      <c r="Q3353">
        <f t="shared" si="261"/>
        <v>93.61</v>
      </c>
      <c r="R3353" s="14">
        <f t="shared" si="262"/>
        <v>41806.395428240743</v>
      </c>
      <c r="S3353" s="14">
        <f t="shared" si="263"/>
        <v>41843.458333333336</v>
      </c>
      <c r="T3353">
        <f t="shared" si="264"/>
        <v>2014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8273</v>
      </c>
      <c r="O3354" t="s">
        <v>8274</v>
      </c>
      <c r="P3354">
        <f t="shared" si="260"/>
        <v>108</v>
      </c>
      <c r="Q3354">
        <f t="shared" si="261"/>
        <v>76.8</v>
      </c>
      <c r="R3354" s="14">
        <f t="shared" si="262"/>
        <v>42495.992800925931</v>
      </c>
      <c r="S3354" s="14">
        <f t="shared" si="263"/>
        <v>42552.958333333328</v>
      </c>
      <c r="T3354">
        <f t="shared" si="264"/>
        <v>2016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8273</v>
      </c>
      <c r="O3355" t="s">
        <v>8274</v>
      </c>
      <c r="P3355">
        <f t="shared" si="260"/>
        <v>315</v>
      </c>
      <c r="Q3355">
        <f t="shared" si="261"/>
        <v>35.799999999999997</v>
      </c>
      <c r="R3355" s="14">
        <f t="shared" si="262"/>
        <v>42479.432291666672</v>
      </c>
      <c r="S3355" s="14">
        <f t="shared" si="263"/>
        <v>42492.958333333328</v>
      </c>
      <c r="T3355">
        <f t="shared" si="264"/>
        <v>2016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8273</v>
      </c>
      <c r="O3356" t="s">
        <v>8274</v>
      </c>
      <c r="P3356">
        <f t="shared" si="260"/>
        <v>102</v>
      </c>
      <c r="Q3356">
        <f t="shared" si="261"/>
        <v>55.6</v>
      </c>
      <c r="R3356" s="14">
        <f t="shared" si="262"/>
        <v>42270.7269212963</v>
      </c>
      <c r="S3356" s="14">
        <f t="shared" si="263"/>
        <v>42306.167361111111</v>
      </c>
      <c r="T3356">
        <f t="shared" si="264"/>
        <v>2015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8273</v>
      </c>
      <c r="O3357" t="s">
        <v>8274</v>
      </c>
      <c r="P3357">
        <f t="shared" si="260"/>
        <v>126</v>
      </c>
      <c r="Q3357">
        <f t="shared" si="261"/>
        <v>147.33000000000001</v>
      </c>
      <c r="R3357" s="14">
        <f t="shared" si="262"/>
        <v>42489.619525462964</v>
      </c>
      <c r="S3357" s="14">
        <f t="shared" si="263"/>
        <v>42500.470138888893</v>
      </c>
      <c r="T3357">
        <f t="shared" si="264"/>
        <v>2016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8273</v>
      </c>
      <c r="O3358" t="s">
        <v>8274</v>
      </c>
      <c r="P3358">
        <f t="shared" si="260"/>
        <v>101</v>
      </c>
      <c r="Q3358">
        <f t="shared" si="261"/>
        <v>56.33</v>
      </c>
      <c r="R3358" s="14">
        <f t="shared" si="262"/>
        <v>42536.815648148149</v>
      </c>
      <c r="S3358" s="14">
        <f t="shared" si="263"/>
        <v>42566.815648148149</v>
      </c>
      <c r="T3358">
        <f t="shared" si="264"/>
        <v>2016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8273</v>
      </c>
      <c r="O3359" t="s">
        <v>8274</v>
      </c>
      <c r="P3359">
        <f t="shared" si="260"/>
        <v>101</v>
      </c>
      <c r="Q3359">
        <f t="shared" si="261"/>
        <v>96.19</v>
      </c>
      <c r="R3359" s="14">
        <f t="shared" si="262"/>
        <v>41822.417939814812</v>
      </c>
      <c r="S3359" s="14">
        <f t="shared" si="263"/>
        <v>41852.417939814812</v>
      </c>
      <c r="T3359">
        <f t="shared" si="264"/>
        <v>2014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8273</v>
      </c>
      <c r="O3360" t="s">
        <v>8274</v>
      </c>
      <c r="P3360">
        <f t="shared" si="260"/>
        <v>103</v>
      </c>
      <c r="Q3360">
        <f t="shared" si="261"/>
        <v>63.57</v>
      </c>
      <c r="R3360" s="14">
        <f t="shared" si="262"/>
        <v>41932.311099537037</v>
      </c>
      <c r="S3360" s="14">
        <f t="shared" si="263"/>
        <v>41962.352766203709</v>
      </c>
      <c r="T3360">
        <f t="shared" si="264"/>
        <v>2014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8273</v>
      </c>
      <c r="O3361" t="s">
        <v>8274</v>
      </c>
      <c r="P3361">
        <f t="shared" si="260"/>
        <v>106</v>
      </c>
      <c r="Q3361">
        <f t="shared" si="261"/>
        <v>184.78</v>
      </c>
      <c r="R3361" s="14">
        <f t="shared" si="262"/>
        <v>42746.057106481487</v>
      </c>
      <c r="S3361" s="14">
        <f t="shared" si="263"/>
        <v>42791.057106481487</v>
      </c>
      <c r="T3361">
        <f t="shared" si="264"/>
        <v>2017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8273</v>
      </c>
      <c r="O3362" t="s">
        <v>8274</v>
      </c>
      <c r="P3362">
        <f t="shared" si="260"/>
        <v>101</v>
      </c>
      <c r="Q3362">
        <f t="shared" si="261"/>
        <v>126.72</v>
      </c>
      <c r="R3362" s="14">
        <f t="shared" si="262"/>
        <v>42697.082673611112</v>
      </c>
      <c r="S3362" s="14">
        <f t="shared" si="263"/>
        <v>42718.665972222225</v>
      </c>
      <c r="T3362">
        <f t="shared" si="264"/>
        <v>2016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8273</v>
      </c>
      <c r="O3363" t="s">
        <v>8274</v>
      </c>
      <c r="P3363">
        <f t="shared" si="260"/>
        <v>113</v>
      </c>
      <c r="Q3363">
        <f t="shared" si="261"/>
        <v>83.43</v>
      </c>
      <c r="R3363" s="14">
        <f t="shared" si="262"/>
        <v>41866.025347222225</v>
      </c>
      <c r="S3363" s="14">
        <f t="shared" si="263"/>
        <v>41883.665972222225</v>
      </c>
      <c r="T3363">
        <f t="shared" si="264"/>
        <v>2014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8273</v>
      </c>
      <c r="O3364" t="s">
        <v>8274</v>
      </c>
      <c r="P3364">
        <f t="shared" si="260"/>
        <v>218</v>
      </c>
      <c r="Q3364">
        <f t="shared" si="261"/>
        <v>54.5</v>
      </c>
      <c r="R3364" s="14">
        <f t="shared" si="262"/>
        <v>42056.091631944444</v>
      </c>
      <c r="S3364" s="14">
        <f t="shared" si="263"/>
        <v>42070.204861111109</v>
      </c>
      <c r="T3364">
        <f t="shared" si="264"/>
        <v>2015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8273</v>
      </c>
      <c r="O3365" t="s">
        <v>8274</v>
      </c>
      <c r="P3365">
        <f t="shared" si="260"/>
        <v>101</v>
      </c>
      <c r="Q3365">
        <f t="shared" si="261"/>
        <v>302.31</v>
      </c>
      <c r="R3365" s="14">
        <f t="shared" si="262"/>
        <v>41851.771354166667</v>
      </c>
      <c r="S3365" s="14">
        <f t="shared" si="263"/>
        <v>41870.666666666664</v>
      </c>
      <c r="T3365">
        <f t="shared" si="264"/>
        <v>2014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8273</v>
      </c>
      <c r="O3366" t="s">
        <v>8274</v>
      </c>
      <c r="P3366">
        <f t="shared" si="260"/>
        <v>106</v>
      </c>
      <c r="Q3366">
        <f t="shared" si="261"/>
        <v>44.14</v>
      </c>
      <c r="R3366" s="14">
        <f t="shared" si="262"/>
        <v>42422.977418981478</v>
      </c>
      <c r="S3366" s="14">
        <f t="shared" si="263"/>
        <v>42444.875</v>
      </c>
      <c r="T3366">
        <f t="shared" si="264"/>
        <v>2016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8273</v>
      </c>
      <c r="O3367" t="s">
        <v>8274</v>
      </c>
      <c r="P3367">
        <f t="shared" si="260"/>
        <v>104</v>
      </c>
      <c r="Q3367">
        <f t="shared" si="261"/>
        <v>866.67</v>
      </c>
      <c r="R3367" s="14">
        <f t="shared" si="262"/>
        <v>42321.101759259262</v>
      </c>
      <c r="S3367" s="14">
        <f t="shared" si="263"/>
        <v>42351.101759259262</v>
      </c>
      <c r="T3367">
        <f t="shared" si="264"/>
        <v>2015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8273</v>
      </c>
      <c r="O3368" t="s">
        <v>8274</v>
      </c>
      <c r="P3368">
        <f t="shared" si="260"/>
        <v>221</v>
      </c>
      <c r="Q3368">
        <f t="shared" si="261"/>
        <v>61.39</v>
      </c>
      <c r="R3368" s="14">
        <f t="shared" si="262"/>
        <v>42107.067557870367</v>
      </c>
      <c r="S3368" s="14">
        <f t="shared" si="263"/>
        <v>42137.067557870367</v>
      </c>
      <c r="T3368">
        <f t="shared" si="264"/>
        <v>2015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8273</v>
      </c>
      <c r="O3369" t="s">
        <v>8274</v>
      </c>
      <c r="P3369">
        <f t="shared" si="260"/>
        <v>119</v>
      </c>
      <c r="Q3369">
        <f t="shared" si="261"/>
        <v>29.67</v>
      </c>
      <c r="R3369" s="14">
        <f t="shared" si="262"/>
        <v>42192.933958333335</v>
      </c>
      <c r="S3369" s="14">
        <f t="shared" si="263"/>
        <v>42217.933958333335</v>
      </c>
      <c r="T3369">
        <f t="shared" si="264"/>
        <v>2015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8273</v>
      </c>
      <c r="O3370" t="s">
        <v>8274</v>
      </c>
      <c r="P3370">
        <f t="shared" si="260"/>
        <v>105</v>
      </c>
      <c r="Q3370">
        <f t="shared" si="261"/>
        <v>45.48</v>
      </c>
      <c r="R3370" s="14">
        <f t="shared" si="262"/>
        <v>41969.199756944443</v>
      </c>
      <c r="S3370" s="14">
        <f t="shared" si="263"/>
        <v>42005.208333333328</v>
      </c>
      <c r="T3370">
        <f t="shared" si="264"/>
        <v>2014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8273</v>
      </c>
      <c r="O3371" t="s">
        <v>8274</v>
      </c>
      <c r="P3371">
        <f t="shared" si="260"/>
        <v>104</v>
      </c>
      <c r="Q3371">
        <f t="shared" si="261"/>
        <v>96.2</v>
      </c>
      <c r="R3371" s="14">
        <f t="shared" si="262"/>
        <v>42690.041435185187</v>
      </c>
      <c r="S3371" s="14">
        <f t="shared" si="263"/>
        <v>42750.041435185187</v>
      </c>
      <c r="T3371">
        <f t="shared" si="264"/>
        <v>2016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8273</v>
      </c>
      <c r="O3372" t="s">
        <v>8274</v>
      </c>
      <c r="P3372">
        <f t="shared" si="260"/>
        <v>118</v>
      </c>
      <c r="Q3372">
        <f t="shared" si="261"/>
        <v>67.92</v>
      </c>
      <c r="R3372" s="14">
        <f t="shared" si="262"/>
        <v>42690.334317129629</v>
      </c>
      <c r="S3372" s="14">
        <f t="shared" si="263"/>
        <v>42721.333333333328</v>
      </c>
      <c r="T3372">
        <f t="shared" si="264"/>
        <v>2016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8273</v>
      </c>
      <c r="O3373" t="s">
        <v>8274</v>
      </c>
      <c r="P3373">
        <f t="shared" si="260"/>
        <v>139</v>
      </c>
      <c r="Q3373">
        <f t="shared" si="261"/>
        <v>30.78</v>
      </c>
      <c r="R3373" s="14">
        <f t="shared" si="262"/>
        <v>42312.874594907407</v>
      </c>
      <c r="S3373" s="14">
        <f t="shared" si="263"/>
        <v>42340.874594907407</v>
      </c>
      <c r="T3373">
        <f t="shared" si="264"/>
        <v>2015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8273</v>
      </c>
      <c r="O3374" t="s">
        <v>8274</v>
      </c>
      <c r="P3374">
        <f t="shared" si="260"/>
        <v>104</v>
      </c>
      <c r="Q3374">
        <f t="shared" si="261"/>
        <v>38.33</v>
      </c>
      <c r="R3374" s="14">
        <f t="shared" si="262"/>
        <v>41855.548101851848</v>
      </c>
      <c r="S3374" s="14">
        <f t="shared" si="263"/>
        <v>41876.207638888889</v>
      </c>
      <c r="T3374">
        <f t="shared" si="264"/>
        <v>2014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8273</v>
      </c>
      <c r="O3375" t="s">
        <v>8274</v>
      </c>
      <c r="P3375">
        <f t="shared" si="260"/>
        <v>100</v>
      </c>
      <c r="Q3375">
        <f t="shared" si="261"/>
        <v>66.83</v>
      </c>
      <c r="R3375" s="14">
        <f t="shared" si="262"/>
        <v>42179.854629629626</v>
      </c>
      <c r="S3375" s="14">
        <f t="shared" si="263"/>
        <v>42203.666666666672</v>
      </c>
      <c r="T3375">
        <f t="shared" si="264"/>
        <v>2015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8273</v>
      </c>
      <c r="O3376" t="s">
        <v>8274</v>
      </c>
      <c r="P3376">
        <f t="shared" si="260"/>
        <v>107</v>
      </c>
      <c r="Q3376">
        <f t="shared" si="261"/>
        <v>71.73</v>
      </c>
      <c r="R3376" s="14">
        <f t="shared" si="262"/>
        <v>42275.731666666667</v>
      </c>
      <c r="S3376" s="14">
        <f t="shared" si="263"/>
        <v>42305.731666666667</v>
      </c>
      <c r="T3376">
        <f t="shared" si="264"/>
        <v>2015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8273</v>
      </c>
      <c r="O3377" t="s">
        <v>8274</v>
      </c>
      <c r="P3377">
        <f t="shared" si="260"/>
        <v>100</v>
      </c>
      <c r="Q3377">
        <f t="shared" si="261"/>
        <v>176.47</v>
      </c>
      <c r="R3377" s="14">
        <f t="shared" si="262"/>
        <v>41765.610798611109</v>
      </c>
      <c r="S3377" s="14">
        <f t="shared" si="263"/>
        <v>41777.610798611109</v>
      </c>
      <c r="T3377">
        <f t="shared" si="264"/>
        <v>2014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8273</v>
      </c>
      <c r="O3378" t="s">
        <v>8274</v>
      </c>
      <c r="P3378">
        <f t="shared" si="260"/>
        <v>100</v>
      </c>
      <c r="Q3378">
        <f t="shared" si="261"/>
        <v>421.11</v>
      </c>
      <c r="R3378" s="14">
        <f t="shared" si="262"/>
        <v>42059.701319444444</v>
      </c>
      <c r="S3378" s="14">
        <f t="shared" si="263"/>
        <v>42119.659652777773</v>
      </c>
      <c r="T3378">
        <f t="shared" si="264"/>
        <v>2015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8273</v>
      </c>
      <c r="O3379" t="s">
        <v>8274</v>
      </c>
      <c r="P3379">
        <f t="shared" si="260"/>
        <v>101</v>
      </c>
      <c r="Q3379">
        <f t="shared" si="261"/>
        <v>104.99</v>
      </c>
      <c r="R3379" s="14">
        <f t="shared" si="262"/>
        <v>42053.732627314821</v>
      </c>
      <c r="S3379" s="14">
        <f t="shared" si="263"/>
        <v>42083.705555555556</v>
      </c>
      <c r="T3379">
        <f t="shared" si="264"/>
        <v>2015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8273</v>
      </c>
      <c r="O3380" t="s">
        <v>8274</v>
      </c>
      <c r="P3380">
        <f t="shared" si="260"/>
        <v>108</v>
      </c>
      <c r="Q3380">
        <f t="shared" si="261"/>
        <v>28.19</v>
      </c>
      <c r="R3380" s="14">
        <f t="shared" si="262"/>
        <v>41858.355393518519</v>
      </c>
      <c r="S3380" s="14">
        <f t="shared" si="263"/>
        <v>41882.547222222223</v>
      </c>
      <c r="T3380">
        <f t="shared" si="264"/>
        <v>2014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8273</v>
      </c>
      <c r="O3381" t="s">
        <v>8274</v>
      </c>
      <c r="P3381">
        <f t="shared" si="260"/>
        <v>104</v>
      </c>
      <c r="Q3381">
        <f t="shared" si="261"/>
        <v>54.55</v>
      </c>
      <c r="R3381" s="14">
        <f t="shared" si="262"/>
        <v>42225.513888888891</v>
      </c>
      <c r="S3381" s="14">
        <f t="shared" si="263"/>
        <v>42242.958333333328</v>
      </c>
      <c r="T3381">
        <f t="shared" si="264"/>
        <v>2015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8273</v>
      </c>
      <c r="O3382" t="s">
        <v>8274</v>
      </c>
      <c r="P3382">
        <f t="shared" si="260"/>
        <v>104</v>
      </c>
      <c r="Q3382">
        <f t="shared" si="261"/>
        <v>111.89</v>
      </c>
      <c r="R3382" s="14">
        <f t="shared" si="262"/>
        <v>41937.95344907407</v>
      </c>
      <c r="S3382" s="14">
        <f t="shared" si="263"/>
        <v>41972.995115740734</v>
      </c>
      <c r="T3382">
        <f t="shared" si="264"/>
        <v>2014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8273</v>
      </c>
      <c r="O3383" t="s">
        <v>8274</v>
      </c>
      <c r="P3383">
        <f t="shared" si="260"/>
        <v>102</v>
      </c>
      <c r="Q3383">
        <f t="shared" si="261"/>
        <v>85.21</v>
      </c>
      <c r="R3383" s="14">
        <f t="shared" si="262"/>
        <v>42044.184988425928</v>
      </c>
      <c r="S3383" s="14">
        <f t="shared" si="263"/>
        <v>42074.143321759257</v>
      </c>
      <c r="T3383">
        <f t="shared" si="264"/>
        <v>2015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8273</v>
      </c>
      <c r="O3384" t="s">
        <v>8274</v>
      </c>
      <c r="P3384">
        <f t="shared" si="260"/>
        <v>101</v>
      </c>
      <c r="Q3384">
        <f t="shared" si="261"/>
        <v>76.650000000000006</v>
      </c>
      <c r="R3384" s="14">
        <f t="shared" si="262"/>
        <v>42559.431203703702</v>
      </c>
      <c r="S3384" s="14">
        <f t="shared" si="263"/>
        <v>42583.957638888889</v>
      </c>
      <c r="T3384">
        <f t="shared" si="264"/>
        <v>2016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8273</v>
      </c>
      <c r="O3385" t="s">
        <v>8274</v>
      </c>
      <c r="P3385">
        <f t="shared" si="260"/>
        <v>112</v>
      </c>
      <c r="Q3385">
        <f t="shared" si="261"/>
        <v>65.17</v>
      </c>
      <c r="R3385" s="14">
        <f t="shared" si="262"/>
        <v>42524.782638888893</v>
      </c>
      <c r="S3385" s="14">
        <f t="shared" si="263"/>
        <v>42544.782638888893</v>
      </c>
      <c r="T3385">
        <f t="shared" si="264"/>
        <v>2016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8273</v>
      </c>
      <c r="O3386" t="s">
        <v>8274</v>
      </c>
      <c r="P3386">
        <f t="shared" si="260"/>
        <v>100</v>
      </c>
      <c r="Q3386">
        <f t="shared" si="261"/>
        <v>93.76</v>
      </c>
      <c r="R3386" s="14">
        <f t="shared" si="262"/>
        <v>42292.087592592594</v>
      </c>
      <c r="S3386" s="14">
        <f t="shared" si="263"/>
        <v>42329.125</v>
      </c>
      <c r="T3386">
        <f t="shared" si="264"/>
        <v>2015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8273</v>
      </c>
      <c r="O3387" t="s">
        <v>8274</v>
      </c>
      <c r="P3387">
        <f t="shared" si="260"/>
        <v>100</v>
      </c>
      <c r="Q3387">
        <f t="shared" si="261"/>
        <v>133.33000000000001</v>
      </c>
      <c r="R3387" s="14">
        <f t="shared" si="262"/>
        <v>41953.8675</v>
      </c>
      <c r="S3387" s="14">
        <f t="shared" si="263"/>
        <v>41983.8675</v>
      </c>
      <c r="T3387">
        <f t="shared" si="264"/>
        <v>2014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8273</v>
      </c>
      <c r="O3388" t="s">
        <v>8274</v>
      </c>
      <c r="P3388">
        <f t="shared" si="260"/>
        <v>105</v>
      </c>
      <c r="Q3388">
        <f t="shared" si="261"/>
        <v>51.22</v>
      </c>
      <c r="R3388" s="14">
        <f t="shared" si="262"/>
        <v>41946.644745370373</v>
      </c>
      <c r="S3388" s="14">
        <f t="shared" si="263"/>
        <v>41976.644745370373</v>
      </c>
      <c r="T3388">
        <f t="shared" si="264"/>
        <v>2014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8273</v>
      </c>
      <c r="O3389" t="s">
        <v>8274</v>
      </c>
      <c r="P3389">
        <f t="shared" si="260"/>
        <v>117</v>
      </c>
      <c r="Q3389">
        <f t="shared" si="261"/>
        <v>100.17</v>
      </c>
      <c r="R3389" s="14">
        <f t="shared" si="262"/>
        <v>41947.762592592589</v>
      </c>
      <c r="S3389" s="14">
        <f t="shared" si="263"/>
        <v>41987.762592592597</v>
      </c>
      <c r="T3389">
        <f t="shared" si="264"/>
        <v>2014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8273</v>
      </c>
      <c r="O3390" t="s">
        <v>8274</v>
      </c>
      <c r="P3390">
        <f t="shared" si="260"/>
        <v>104</v>
      </c>
      <c r="Q3390">
        <f t="shared" si="261"/>
        <v>34.6</v>
      </c>
      <c r="R3390" s="14">
        <f t="shared" si="262"/>
        <v>42143.461122685185</v>
      </c>
      <c r="S3390" s="14">
        <f t="shared" si="263"/>
        <v>42173.461122685185</v>
      </c>
      <c r="T3390">
        <f t="shared" si="264"/>
        <v>2015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8273</v>
      </c>
      <c r="O3391" t="s">
        <v>8274</v>
      </c>
      <c r="P3391">
        <f t="shared" si="260"/>
        <v>115</v>
      </c>
      <c r="Q3391">
        <f t="shared" si="261"/>
        <v>184.68</v>
      </c>
      <c r="R3391" s="14">
        <f t="shared" si="262"/>
        <v>42494.563449074078</v>
      </c>
      <c r="S3391" s="14">
        <f t="shared" si="263"/>
        <v>42524.563449074078</v>
      </c>
      <c r="T3391">
        <f t="shared" si="264"/>
        <v>2016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8273</v>
      </c>
      <c r="O3392" t="s">
        <v>8274</v>
      </c>
      <c r="P3392">
        <f t="shared" si="260"/>
        <v>102</v>
      </c>
      <c r="Q3392">
        <f t="shared" si="261"/>
        <v>69.819999999999993</v>
      </c>
      <c r="R3392" s="14">
        <f t="shared" si="262"/>
        <v>41815.774826388886</v>
      </c>
      <c r="S3392" s="14">
        <f t="shared" si="263"/>
        <v>41830.774826388886</v>
      </c>
      <c r="T3392">
        <f t="shared" si="264"/>
        <v>2014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8273</v>
      </c>
      <c r="O3393" t="s">
        <v>8274</v>
      </c>
      <c r="P3393">
        <f t="shared" si="260"/>
        <v>223</v>
      </c>
      <c r="Q3393">
        <f t="shared" si="261"/>
        <v>61.94</v>
      </c>
      <c r="R3393" s="14">
        <f t="shared" si="262"/>
        <v>41830.545694444445</v>
      </c>
      <c r="S3393" s="14">
        <f t="shared" si="263"/>
        <v>41859.936111111114</v>
      </c>
      <c r="T3393">
        <f t="shared" si="264"/>
        <v>2014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8273</v>
      </c>
      <c r="O3394" t="s">
        <v>8274</v>
      </c>
      <c r="P3394">
        <f t="shared" si="260"/>
        <v>100</v>
      </c>
      <c r="Q3394">
        <f t="shared" si="261"/>
        <v>41.67</v>
      </c>
      <c r="R3394" s="14">
        <f t="shared" si="262"/>
        <v>42446.845543981486</v>
      </c>
      <c r="S3394" s="14">
        <f t="shared" si="263"/>
        <v>42496.845543981486</v>
      </c>
      <c r="T3394">
        <f t="shared" si="264"/>
        <v>2016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8273</v>
      </c>
      <c r="O3395" t="s">
        <v>8274</v>
      </c>
      <c r="P3395">
        <f t="shared" ref="P3395:P3458" si="265">ROUND(E3395/D3395*100,0)</f>
        <v>106</v>
      </c>
      <c r="Q3395">
        <f t="shared" ref="Q3395:Q3458" si="266">IFERROR(ROUND(E3395/L3395,2),0)</f>
        <v>36.07</v>
      </c>
      <c r="R3395" s="14">
        <f t="shared" ref="R3395:R3458" si="267">(((J3395/60)/60)/24)+DATE(1970,1,1)</f>
        <v>41923.921643518523</v>
      </c>
      <c r="S3395" s="14">
        <f t="shared" ref="S3395:S3458" si="268">(((I3395/60)/60)/24)+DATE(1970,1,1)</f>
        <v>41949.031944444447</v>
      </c>
      <c r="T3395">
        <f t="shared" ref="T3395:T3458" si="269">YEAR(R3395)</f>
        <v>2014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8273</v>
      </c>
      <c r="O3396" t="s">
        <v>8274</v>
      </c>
      <c r="P3396">
        <f t="shared" si="265"/>
        <v>142</v>
      </c>
      <c r="Q3396">
        <f t="shared" si="266"/>
        <v>29</v>
      </c>
      <c r="R3396" s="14">
        <f t="shared" si="267"/>
        <v>41817.59542824074</v>
      </c>
      <c r="S3396" s="14">
        <f t="shared" si="268"/>
        <v>41847.59542824074</v>
      </c>
      <c r="T3396">
        <f t="shared" si="269"/>
        <v>2014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8273</v>
      </c>
      <c r="O3397" t="s">
        <v>8274</v>
      </c>
      <c r="P3397">
        <f t="shared" si="265"/>
        <v>184</v>
      </c>
      <c r="Q3397">
        <f t="shared" si="266"/>
        <v>24.21</v>
      </c>
      <c r="R3397" s="14">
        <f t="shared" si="267"/>
        <v>42140.712314814817</v>
      </c>
      <c r="S3397" s="14">
        <f t="shared" si="268"/>
        <v>42154.756944444445</v>
      </c>
      <c r="T3397">
        <f t="shared" si="269"/>
        <v>2015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8273</v>
      </c>
      <c r="O3398" t="s">
        <v>8274</v>
      </c>
      <c r="P3398">
        <f t="shared" si="265"/>
        <v>104</v>
      </c>
      <c r="Q3398">
        <f t="shared" si="266"/>
        <v>55.89</v>
      </c>
      <c r="R3398" s="14">
        <f t="shared" si="267"/>
        <v>41764.44663194444</v>
      </c>
      <c r="S3398" s="14">
        <f t="shared" si="268"/>
        <v>41791.165972222225</v>
      </c>
      <c r="T3398">
        <f t="shared" si="269"/>
        <v>2014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8273</v>
      </c>
      <c r="O3399" t="s">
        <v>8274</v>
      </c>
      <c r="P3399">
        <f t="shared" si="265"/>
        <v>112</v>
      </c>
      <c r="Q3399">
        <f t="shared" si="266"/>
        <v>11.67</v>
      </c>
      <c r="R3399" s="14">
        <f t="shared" si="267"/>
        <v>42378.478344907402</v>
      </c>
      <c r="S3399" s="14">
        <f t="shared" si="268"/>
        <v>42418.916666666672</v>
      </c>
      <c r="T3399">
        <f t="shared" si="269"/>
        <v>2016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8273</v>
      </c>
      <c r="O3400" t="s">
        <v>8274</v>
      </c>
      <c r="P3400">
        <f t="shared" si="265"/>
        <v>111</v>
      </c>
      <c r="Q3400">
        <f t="shared" si="266"/>
        <v>68.349999999999994</v>
      </c>
      <c r="R3400" s="14">
        <f t="shared" si="267"/>
        <v>41941.75203703704</v>
      </c>
      <c r="S3400" s="14">
        <f t="shared" si="268"/>
        <v>41964.708333333328</v>
      </c>
      <c r="T3400">
        <f t="shared" si="269"/>
        <v>2014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8273</v>
      </c>
      <c r="O3401" t="s">
        <v>8274</v>
      </c>
      <c r="P3401">
        <f t="shared" si="265"/>
        <v>104</v>
      </c>
      <c r="Q3401">
        <f t="shared" si="266"/>
        <v>27.07</v>
      </c>
      <c r="R3401" s="14">
        <f t="shared" si="267"/>
        <v>42026.920428240745</v>
      </c>
      <c r="S3401" s="14">
        <f t="shared" si="268"/>
        <v>42056.920428240745</v>
      </c>
      <c r="T3401">
        <f t="shared" si="269"/>
        <v>2015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8273</v>
      </c>
      <c r="O3402" t="s">
        <v>8274</v>
      </c>
      <c r="P3402">
        <f t="shared" si="265"/>
        <v>100</v>
      </c>
      <c r="Q3402">
        <f t="shared" si="266"/>
        <v>118.13</v>
      </c>
      <c r="R3402" s="14">
        <f t="shared" si="267"/>
        <v>41834.953865740739</v>
      </c>
      <c r="S3402" s="14">
        <f t="shared" si="268"/>
        <v>41879.953865740739</v>
      </c>
      <c r="T3402">
        <f t="shared" si="269"/>
        <v>2014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8273</v>
      </c>
      <c r="O3403" t="s">
        <v>8274</v>
      </c>
      <c r="P3403">
        <f t="shared" si="265"/>
        <v>102</v>
      </c>
      <c r="Q3403">
        <f t="shared" si="266"/>
        <v>44.76</v>
      </c>
      <c r="R3403" s="14">
        <f t="shared" si="267"/>
        <v>42193.723912037036</v>
      </c>
      <c r="S3403" s="14">
        <f t="shared" si="268"/>
        <v>42223.723912037036</v>
      </c>
      <c r="T3403">
        <f t="shared" si="269"/>
        <v>2015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8273</v>
      </c>
      <c r="O3404" t="s">
        <v>8274</v>
      </c>
      <c r="P3404">
        <f t="shared" si="265"/>
        <v>110</v>
      </c>
      <c r="Q3404">
        <f t="shared" si="266"/>
        <v>99.79</v>
      </c>
      <c r="R3404" s="14">
        <f t="shared" si="267"/>
        <v>42290.61855324074</v>
      </c>
      <c r="S3404" s="14">
        <f t="shared" si="268"/>
        <v>42320.104861111111</v>
      </c>
      <c r="T3404">
        <f t="shared" si="269"/>
        <v>2015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8273</v>
      </c>
      <c r="O3405" t="s">
        <v>8274</v>
      </c>
      <c r="P3405">
        <f t="shared" si="265"/>
        <v>100</v>
      </c>
      <c r="Q3405">
        <f t="shared" si="266"/>
        <v>117.65</v>
      </c>
      <c r="R3405" s="14">
        <f t="shared" si="267"/>
        <v>42150.462083333332</v>
      </c>
      <c r="S3405" s="14">
        <f t="shared" si="268"/>
        <v>42180.462083333332</v>
      </c>
      <c r="T3405">
        <f t="shared" si="269"/>
        <v>2015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8273</v>
      </c>
      <c r="O3406" t="s">
        <v>8274</v>
      </c>
      <c r="P3406">
        <f t="shared" si="265"/>
        <v>122</v>
      </c>
      <c r="Q3406">
        <f t="shared" si="266"/>
        <v>203.33</v>
      </c>
      <c r="R3406" s="14">
        <f t="shared" si="267"/>
        <v>42152.503495370373</v>
      </c>
      <c r="S3406" s="14">
        <f t="shared" si="268"/>
        <v>42172.503495370373</v>
      </c>
      <c r="T3406">
        <f t="shared" si="269"/>
        <v>2015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8273</v>
      </c>
      <c r="O3407" t="s">
        <v>8274</v>
      </c>
      <c r="P3407">
        <f t="shared" si="265"/>
        <v>138</v>
      </c>
      <c r="Q3407">
        <f t="shared" si="266"/>
        <v>28.32</v>
      </c>
      <c r="R3407" s="14">
        <f t="shared" si="267"/>
        <v>42410.017199074078</v>
      </c>
      <c r="S3407" s="14">
        <f t="shared" si="268"/>
        <v>42430.999305555553</v>
      </c>
      <c r="T3407">
        <f t="shared" si="269"/>
        <v>2016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8273</v>
      </c>
      <c r="O3408" t="s">
        <v>8274</v>
      </c>
      <c r="P3408">
        <f t="shared" si="265"/>
        <v>100</v>
      </c>
      <c r="Q3408">
        <f t="shared" si="266"/>
        <v>110.23</v>
      </c>
      <c r="R3408" s="14">
        <f t="shared" si="267"/>
        <v>41791.492777777778</v>
      </c>
      <c r="S3408" s="14">
        <f t="shared" si="268"/>
        <v>41836.492777777778</v>
      </c>
      <c r="T3408">
        <f t="shared" si="269"/>
        <v>2014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8273</v>
      </c>
      <c r="O3409" t="s">
        <v>8274</v>
      </c>
      <c r="P3409">
        <f t="shared" si="265"/>
        <v>107</v>
      </c>
      <c r="Q3409">
        <f t="shared" si="266"/>
        <v>31.97</v>
      </c>
      <c r="R3409" s="14">
        <f t="shared" si="267"/>
        <v>41796.422326388885</v>
      </c>
      <c r="S3409" s="14">
        <f t="shared" si="268"/>
        <v>41826.422326388885</v>
      </c>
      <c r="T3409">
        <f t="shared" si="269"/>
        <v>2014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8273</v>
      </c>
      <c r="O3410" t="s">
        <v>8274</v>
      </c>
      <c r="P3410">
        <f t="shared" si="265"/>
        <v>211</v>
      </c>
      <c r="Q3410">
        <f t="shared" si="266"/>
        <v>58.61</v>
      </c>
      <c r="R3410" s="14">
        <f t="shared" si="267"/>
        <v>41808.991944444446</v>
      </c>
      <c r="S3410" s="14">
        <f t="shared" si="268"/>
        <v>41838.991944444446</v>
      </c>
      <c r="T3410">
        <f t="shared" si="269"/>
        <v>2014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8273</v>
      </c>
      <c r="O3411" t="s">
        <v>8274</v>
      </c>
      <c r="P3411">
        <f t="shared" si="265"/>
        <v>124</v>
      </c>
      <c r="Q3411">
        <f t="shared" si="266"/>
        <v>29.43</v>
      </c>
      <c r="R3411" s="14">
        <f t="shared" si="267"/>
        <v>42544.814328703709</v>
      </c>
      <c r="S3411" s="14">
        <f t="shared" si="268"/>
        <v>42582.873611111107</v>
      </c>
      <c r="T3411">
        <f t="shared" si="269"/>
        <v>2016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8273</v>
      </c>
      <c r="O3412" t="s">
        <v>8274</v>
      </c>
      <c r="P3412">
        <f t="shared" si="265"/>
        <v>109</v>
      </c>
      <c r="Q3412">
        <f t="shared" si="266"/>
        <v>81.38</v>
      </c>
      <c r="R3412" s="14">
        <f t="shared" si="267"/>
        <v>42500.041550925926</v>
      </c>
      <c r="S3412" s="14">
        <f t="shared" si="268"/>
        <v>42527.291666666672</v>
      </c>
      <c r="T3412">
        <f t="shared" si="269"/>
        <v>2016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8273</v>
      </c>
      <c r="O3413" t="s">
        <v>8274</v>
      </c>
      <c r="P3413">
        <f t="shared" si="265"/>
        <v>104</v>
      </c>
      <c r="Q3413">
        <f t="shared" si="266"/>
        <v>199.17</v>
      </c>
      <c r="R3413" s="14">
        <f t="shared" si="267"/>
        <v>42265.022824074069</v>
      </c>
      <c r="S3413" s="14">
        <f t="shared" si="268"/>
        <v>42285.022824074069</v>
      </c>
      <c r="T3413">
        <f t="shared" si="269"/>
        <v>2015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8273</v>
      </c>
      <c r="O3414" t="s">
        <v>8274</v>
      </c>
      <c r="P3414">
        <f t="shared" si="265"/>
        <v>100</v>
      </c>
      <c r="Q3414">
        <f t="shared" si="266"/>
        <v>115.38</v>
      </c>
      <c r="R3414" s="14">
        <f t="shared" si="267"/>
        <v>41879.959050925929</v>
      </c>
      <c r="S3414" s="14">
        <f t="shared" si="268"/>
        <v>41909.959050925929</v>
      </c>
      <c r="T3414">
        <f t="shared" si="269"/>
        <v>2014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8273</v>
      </c>
      <c r="O3415" t="s">
        <v>8274</v>
      </c>
      <c r="P3415">
        <f t="shared" si="265"/>
        <v>130</v>
      </c>
      <c r="Q3415">
        <f t="shared" si="266"/>
        <v>46.43</v>
      </c>
      <c r="R3415" s="14">
        <f t="shared" si="267"/>
        <v>42053.733078703706</v>
      </c>
      <c r="S3415" s="14">
        <f t="shared" si="268"/>
        <v>42063.207638888889</v>
      </c>
      <c r="T3415">
        <f t="shared" si="269"/>
        <v>2015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8273</v>
      </c>
      <c r="O3416" t="s">
        <v>8274</v>
      </c>
      <c r="P3416">
        <f t="shared" si="265"/>
        <v>104</v>
      </c>
      <c r="Q3416">
        <f t="shared" si="266"/>
        <v>70.569999999999993</v>
      </c>
      <c r="R3416" s="14">
        <f t="shared" si="267"/>
        <v>42675.832465277781</v>
      </c>
      <c r="S3416" s="14">
        <f t="shared" si="268"/>
        <v>42705.332638888889</v>
      </c>
      <c r="T3416">
        <f t="shared" si="269"/>
        <v>2016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8273</v>
      </c>
      <c r="O3417" t="s">
        <v>8274</v>
      </c>
      <c r="P3417">
        <f t="shared" si="265"/>
        <v>100</v>
      </c>
      <c r="Q3417">
        <f t="shared" si="266"/>
        <v>22.22</v>
      </c>
      <c r="R3417" s="14">
        <f t="shared" si="267"/>
        <v>42467.144166666665</v>
      </c>
      <c r="S3417" s="14">
        <f t="shared" si="268"/>
        <v>42477.979166666672</v>
      </c>
      <c r="T3417">
        <f t="shared" si="269"/>
        <v>2016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8273</v>
      </c>
      <c r="O3418" t="s">
        <v>8274</v>
      </c>
      <c r="P3418">
        <f t="shared" si="265"/>
        <v>120</v>
      </c>
      <c r="Q3418">
        <f t="shared" si="266"/>
        <v>159.47</v>
      </c>
      <c r="R3418" s="14">
        <f t="shared" si="267"/>
        <v>42089.412557870368</v>
      </c>
      <c r="S3418" s="14">
        <f t="shared" si="268"/>
        <v>42117.770833333328</v>
      </c>
      <c r="T3418">
        <f t="shared" si="269"/>
        <v>2015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8273</v>
      </c>
      <c r="O3419" t="s">
        <v>8274</v>
      </c>
      <c r="P3419">
        <f t="shared" si="265"/>
        <v>100</v>
      </c>
      <c r="Q3419">
        <f t="shared" si="266"/>
        <v>37.78</v>
      </c>
      <c r="R3419" s="14">
        <f t="shared" si="267"/>
        <v>41894.91375</v>
      </c>
      <c r="S3419" s="14">
        <f t="shared" si="268"/>
        <v>41938.029861111114</v>
      </c>
      <c r="T3419">
        <f t="shared" si="269"/>
        <v>2014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8273</v>
      </c>
      <c r="O3420" t="s">
        <v>8274</v>
      </c>
      <c r="P3420">
        <f t="shared" si="265"/>
        <v>101</v>
      </c>
      <c r="Q3420">
        <f t="shared" si="266"/>
        <v>72.05</v>
      </c>
      <c r="R3420" s="14">
        <f t="shared" si="267"/>
        <v>41752.83457175926</v>
      </c>
      <c r="S3420" s="14">
        <f t="shared" si="268"/>
        <v>41782.83457175926</v>
      </c>
      <c r="T3420">
        <f t="shared" si="269"/>
        <v>2014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8273</v>
      </c>
      <c r="O3421" t="s">
        <v>8274</v>
      </c>
      <c r="P3421">
        <f t="shared" si="265"/>
        <v>107</v>
      </c>
      <c r="Q3421">
        <f t="shared" si="266"/>
        <v>63.7</v>
      </c>
      <c r="R3421" s="14">
        <f t="shared" si="267"/>
        <v>42448.821585648147</v>
      </c>
      <c r="S3421" s="14">
        <f t="shared" si="268"/>
        <v>42466.895833333328</v>
      </c>
      <c r="T3421">
        <f t="shared" si="269"/>
        <v>2016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8273</v>
      </c>
      <c r="O3422" t="s">
        <v>8274</v>
      </c>
      <c r="P3422">
        <f t="shared" si="265"/>
        <v>138</v>
      </c>
      <c r="Q3422">
        <f t="shared" si="266"/>
        <v>28.41</v>
      </c>
      <c r="R3422" s="14">
        <f t="shared" si="267"/>
        <v>42405.090300925927</v>
      </c>
      <c r="S3422" s="14">
        <f t="shared" si="268"/>
        <v>42414</v>
      </c>
      <c r="T3422">
        <f t="shared" si="269"/>
        <v>2016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8273</v>
      </c>
      <c r="O3423" t="s">
        <v>8274</v>
      </c>
      <c r="P3423">
        <f t="shared" si="265"/>
        <v>101</v>
      </c>
      <c r="Q3423">
        <f t="shared" si="266"/>
        <v>103.21</v>
      </c>
      <c r="R3423" s="14">
        <f t="shared" si="267"/>
        <v>42037.791238425925</v>
      </c>
      <c r="S3423" s="14">
        <f t="shared" si="268"/>
        <v>42067.791238425925</v>
      </c>
      <c r="T3423">
        <f t="shared" si="269"/>
        <v>2015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8273</v>
      </c>
      <c r="O3424" t="s">
        <v>8274</v>
      </c>
      <c r="P3424">
        <f t="shared" si="265"/>
        <v>109</v>
      </c>
      <c r="Q3424">
        <f t="shared" si="266"/>
        <v>71.150000000000006</v>
      </c>
      <c r="R3424" s="14">
        <f t="shared" si="267"/>
        <v>42323.562222222223</v>
      </c>
      <c r="S3424" s="14">
        <f t="shared" si="268"/>
        <v>42352</v>
      </c>
      <c r="T3424">
        <f t="shared" si="269"/>
        <v>2015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8273</v>
      </c>
      <c r="O3425" t="s">
        <v>8274</v>
      </c>
      <c r="P3425">
        <f t="shared" si="265"/>
        <v>140</v>
      </c>
      <c r="Q3425">
        <f t="shared" si="266"/>
        <v>35</v>
      </c>
      <c r="R3425" s="14">
        <f t="shared" si="267"/>
        <v>42088.911354166667</v>
      </c>
      <c r="S3425" s="14">
        <f t="shared" si="268"/>
        <v>42118.911354166667</v>
      </c>
      <c r="T3425">
        <f t="shared" si="269"/>
        <v>2015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8273</v>
      </c>
      <c r="O3426" t="s">
        <v>8274</v>
      </c>
      <c r="P3426">
        <f t="shared" si="265"/>
        <v>104</v>
      </c>
      <c r="Q3426">
        <f t="shared" si="266"/>
        <v>81.78</v>
      </c>
      <c r="R3426" s="14">
        <f t="shared" si="267"/>
        <v>42018.676898148144</v>
      </c>
      <c r="S3426" s="14">
        <f t="shared" si="268"/>
        <v>42040.290972222225</v>
      </c>
      <c r="T3426">
        <f t="shared" si="269"/>
        <v>2015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8273</v>
      </c>
      <c r="O3427" t="s">
        <v>8274</v>
      </c>
      <c r="P3427">
        <f t="shared" si="265"/>
        <v>103</v>
      </c>
      <c r="Q3427">
        <f t="shared" si="266"/>
        <v>297.02999999999997</v>
      </c>
      <c r="R3427" s="14">
        <f t="shared" si="267"/>
        <v>41884.617314814815</v>
      </c>
      <c r="S3427" s="14">
        <f t="shared" si="268"/>
        <v>41916.617314814815</v>
      </c>
      <c r="T3427">
        <f t="shared" si="269"/>
        <v>2014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8273</v>
      </c>
      <c r="O3428" t="s">
        <v>8274</v>
      </c>
      <c r="P3428">
        <f t="shared" si="265"/>
        <v>108</v>
      </c>
      <c r="Q3428">
        <f t="shared" si="266"/>
        <v>46.61</v>
      </c>
      <c r="R3428" s="14">
        <f t="shared" si="267"/>
        <v>41884.056747685187</v>
      </c>
      <c r="S3428" s="14">
        <f t="shared" si="268"/>
        <v>41903.083333333336</v>
      </c>
      <c r="T3428">
        <f t="shared" si="269"/>
        <v>2014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8273</v>
      </c>
      <c r="O3429" t="s">
        <v>8274</v>
      </c>
      <c r="P3429">
        <f t="shared" si="265"/>
        <v>100</v>
      </c>
      <c r="Q3429">
        <f t="shared" si="266"/>
        <v>51.72</v>
      </c>
      <c r="R3429" s="14">
        <f t="shared" si="267"/>
        <v>41792.645277777774</v>
      </c>
      <c r="S3429" s="14">
        <f t="shared" si="268"/>
        <v>41822.645277777774</v>
      </c>
      <c r="T3429">
        <f t="shared" si="269"/>
        <v>2014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8273</v>
      </c>
      <c r="O3430" t="s">
        <v>8274</v>
      </c>
      <c r="P3430">
        <f t="shared" si="265"/>
        <v>103</v>
      </c>
      <c r="Q3430">
        <f t="shared" si="266"/>
        <v>40.29</v>
      </c>
      <c r="R3430" s="14">
        <f t="shared" si="267"/>
        <v>42038.720451388886</v>
      </c>
      <c r="S3430" s="14">
        <f t="shared" si="268"/>
        <v>42063.708333333328</v>
      </c>
      <c r="T3430">
        <f t="shared" si="269"/>
        <v>2015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8273</v>
      </c>
      <c r="O3431" t="s">
        <v>8274</v>
      </c>
      <c r="P3431">
        <f t="shared" si="265"/>
        <v>130</v>
      </c>
      <c r="Q3431">
        <f t="shared" si="266"/>
        <v>16.25</v>
      </c>
      <c r="R3431" s="14">
        <f t="shared" si="267"/>
        <v>42662.021539351852</v>
      </c>
      <c r="S3431" s="14">
        <f t="shared" si="268"/>
        <v>42676.021539351852</v>
      </c>
      <c r="T3431">
        <f t="shared" si="269"/>
        <v>2016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8273</v>
      </c>
      <c r="O3432" t="s">
        <v>8274</v>
      </c>
      <c r="P3432">
        <f t="shared" si="265"/>
        <v>109</v>
      </c>
      <c r="Q3432">
        <f t="shared" si="266"/>
        <v>30.15</v>
      </c>
      <c r="R3432" s="14">
        <f t="shared" si="267"/>
        <v>41820.945613425924</v>
      </c>
      <c r="S3432" s="14">
        <f t="shared" si="268"/>
        <v>41850.945613425924</v>
      </c>
      <c r="T3432">
        <f t="shared" si="269"/>
        <v>2014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8273</v>
      </c>
      <c r="O3433" t="s">
        <v>8274</v>
      </c>
      <c r="P3433">
        <f t="shared" si="265"/>
        <v>100</v>
      </c>
      <c r="Q3433">
        <f t="shared" si="266"/>
        <v>95.24</v>
      </c>
      <c r="R3433" s="14">
        <f t="shared" si="267"/>
        <v>41839.730937500004</v>
      </c>
      <c r="S3433" s="14">
        <f t="shared" si="268"/>
        <v>41869.730937500004</v>
      </c>
      <c r="T3433">
        <f t="shared" si="269"/>
        <v>2014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8273</v>
      </c>
      <c r="O3434" t="s">
        <v>8274</v>
      </c>
      <c r="P3434">
        <f t="shared" si="265"/>
        <v>110</v>
      </c>
      <c r="Q3434">
        <f t="shared" si="266"/>
        <v>52.21</v>
      </c>
      <c r="R3434" s="14">
        <f t="shared" si="267"/>
        <v>42380.581180555557</v>
      </c>
      <c r="S3434" s="14">
        <f t="shared" si="268"/>
        <v>42405.916666666672</v>
      </c>
      <c r="T3434">
        <f t="shared" si="269"/>
        <v>2016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8273</v>
      </c>
      <c r="O3435" t="s">
        <v>8274</v>
      </c>
      <c r="P3435">
        <f t="shared" si="265"/>
        <v>100</v>
      </c>
      <c r="Q3435">
        <f t="shared" si="266"/>
        <v>134.15</v>
      </c>
      <c r="R3435" s="14">
        <f t="shared" si="267"/>
        <v>41776.063136574077</v>
      </c>
      <c r="S3435" s="14">
        <f t="shared" si="268"/>
        <v>41807.125</v>
      </c>
      <c r="T3435">
        <f t="shared" si="269"/>
        <v>2014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8273</v>
      </c>
      <c r="O3436" t="s">
        <v>8274</v>
      </c>
      <c r="P3436">
        <f t="shared" si="265"/>
        <v>106</v>
      </c>
      <c r="Q3436">
        <f t="shared" si="266"/>
        <v>62.83</v>
      </c>
      <c r="R3436" s="14">
        <f t="shared" si="267"/>
        <v>41800.380428240744</v>
      </c>
      <c r="S3436" s="14">
        <f t="shared" si="268"/>
        <v>41830.380428240744</v>
      </c>
      <c r="T3436">
        <f t="shared" si="269"/>
        <v>2014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8273</v>
      </c>
      <c r="O3437" t="s">
        <v>8274</v>
      </c>
      <c r="P3437">
        <f t="shared" si="265"/>
        <v>112</v>
      </c>
      <c r="Q3437">
        <f t="shared" si="266"/>
        <v>58.95</v>
      </c>
      <c r="R3437" s="14">
        <f t="shared" si="267"/>
        <v>42572.61681712963</v>
      </c>
      <c r="S3437" s="14">
        <f t="shared" si="268"/>
        <v>42589.125</v>
      </c>
      <c r="T3437">
        <f t="shared" si="269"/>
        <v>2016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8273</v>
      </c>
      <c r="O3438" t="s">
        <v>8274</v>
      </c>
      <c r="P3438">
        <f t="shared" si="265"/>
        <v>106</v>
      </c>
      <c r="Q3438">
        <f t="shared" si="266"/>
        <v>143.11000000000001</v>
      </c>
      <c r="R3438" s="14">
        <f t="shared" si="267"/>
        <v>41851.541585648149</v>
      </c>
      <c r="S3438" s="14">
        <f t="shared" si="268"/>
        <v>41872.686111111114</v>
      </c>
      <c r="T3438">
        <f t="shared" si="269"/>
        <v>2014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8273</v>
      </c>
      <c r="O3439" t="s">
        <v>8274</v>
      </c>
      <c r="P3439">
        <f t="shared" si="265"/>
        <v>101</v>
      </c>
      <c r="Q3439">
        <f t="shared" si="266"/>
        <v>84.17</v>
      </c>
      <c r="R3439" s="14">
        <f t="shared" si="267"/>
        <v>42205.710879629631</v>
      </c>
      <c r="S3439" s="14">
        <f t="shared" si="268"/>
        <v>42235.710879629631</v>
      </c>
      <c r="T3439">
        <f t="shared" si="269"/>
        <v>2015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8273</v>
      </c>
      <c r="O3440" t="s">
        <v>8274</v>
      </c>
      <c r="P3440">
        <f t="shared" si="265"/>
        <v>104</v>
      </c>
      <c r="Q3440">
        <f t="shared" si="266"/>
        <v>186.07</v>
      </c>
      <c r="R3440" s="14">
        <f t="shared" si="267"/>
        <v>42100.927858796291</v>
      </c>
      <c r="S3440" s="14">
        <f t="shared" si="268"/>
        <v>42126.875</v>
      </c>
      <c r="T3440">
        <f t="shared" si="269"/>
        <v>2015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8273</v>
      </c>
      <c r="O3441" t="s">
        <v>8274</v>
      </c>
      <c r="P3441">
        <f t="shared" si="265"/>
        <v>135</v>
      </c>
      <c r="Q3441">
        <f t="shared" si="266"/>
        <v>89.79</v>
      </c>
      <c r="R3441" s="14">
        <f t="shared" si="267"/>
        <v>42374.911226851851</v>
      </c>
      <c r="S3441" s="14">
        <f t="shared" si="268"/>
        <v>42388.207638888889</v>
      </c>
      <c r="T3441">
        <f t="shared" si="269"/>
        <v>2016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8273</v>
      </c>
      <c r="O3442" t="s">
        <v>8274</v>
      </c>
      <c r="P3442">
        <f t="shared" si="265"/>
        <v>105</v>
      </c>
      <c r="Q3442">
        <f t="shared" si="266"/>
        <v>64.16</v>
      </c>
      <c r="R3442" s="14">
        <f t="shared" si="267"/>
        <v>41809.12300925926</v>
      </c>
      <c r="S3442" s="14">
        <f t="shared" si="268"/>
        <v>41831.677083333336</v>
      </c>
      <c r="T3442">
        <f t="shared" si="269"/>
        <v>2014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8273</v>
      </c>
      <c r="O3443" t="s">
        <v>8274</v>
      </c>
      <c r="P3443">
        <f t="shared" si="265"/>
        <v>103</v>
      </c>
      <c r="Q3443">
        <f t="shared" si="266"/>
        <v>59.65</v>
      </c>
      <c r="R3443" s="14">
        <f t="shared" si="267"/>
        <v>42294.429641203707</v>
      </c>
      <c r="S3443" s="14">
        <f t="shared" si="268"/>
        <v>42321.845138888893</v>
      </c>
      <c r="T3443">
        <f t="shared" si="269"/>
        <v>2015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8273</v>
      </c>
      <c r="O3444" t="s">
        <v>8274</v>
      </c>
      <c r="P3444">
        <f t="shared" si="265"/>
        <v>100</v>
      </c>
      <c r="Q3444">
        <f t="shared" si="266"/>
        <v>31.25</v>
      </c>
      <c r="R3444" s="14">
        <f t="shared" si="267"/>
        <v>42124.841111111105</v>
      </c>
      <c r="S3444" s="14">
        <f t="shared" si="268"/>
        <v>42154.841111111105</v>
      </c>
      <c r="T3444">
        <f t="shared" si="269"/>
        <v>2015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8273</v>
      </c>
      <c r="O3445" t="s">
        <v>8274</v>
      </c>
      <c r="P3445">
        <f t="shared" si="265"/>
        <v>186</v>
      </c>
      <c r="Q3445">
        <f t="shared" si="266"/>
        <v>41.22</v>
      </c>
      <c r="R3445" s="14">
        <f t="shared" si="267"/>
        <v>41861.524837962963</v>
      </c>
      <c r="S3445" s="14">
        <f t="shared" si="268"/>
        <v>41891.524837962963</v>
      </c>
      <c r="T3445">
        <f t="shared" si="269"/>
        <v>2014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8273</v>
      </c>
      <c r="O3446" t="s">
        <v>8274</v>
      </c>
      <c r="P3446">
        <f t="shared" si="265"/>
        <v>289</v>
      </c>
      <c r="Q3446">
        <f t="shared" si="266"/>
        <v>43.35</v>
      </c>
      <c r="R3446" s="14">
        <f t="shared" si="267"/>
        <v>42521.291504629626</v>
      </c>
      <c r="S3446" s="14">
        <f t="shared" si="268"/>
        <v>42529.582638888889</v>
      </c>
      <c r="T3446">
        <f t="shared" si="269"/>
        <v>2016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8273</v>
      </c>
      <c r="O3447" t="s">
        <v>8274</v>
      </c>
      <c r="P3447">
        <f t="shared" si="265"/>
        <v>100</v>
      </c>
      <c r="Q3447">
        <f t="shared" si="266"/>
        <v>64.52</v>
      </c>
      <c r="R3447" s="14">
        <f t="shared" si="267"/>
        <v>42272.530509259261</v>
      </c>
      <c r="S3447" s="14">
        <f t="shared" si="268"/>
        <v>42300.530509259261</v>
      </c>
      <c r="T3447">
        <f t="shared" si="269"/>
        <v>2015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8273</v>
      </c>
      <c r="O3448" t="s">
        <v>8274</v>
      </c>
      <c r="P3448">
        <f t="shared" si="265"/>
        <v>108</v>
      </c>
      <c r="Q3448">
        <f t="shared" si="266"/>
        <v>43.28</v>
      </c>
      <c r="R3448" s="14">
        <f t="shared" si="267"/>
        <v>42016.832465277781</v>
      </c>
      <c r="S3448" s="14">
        <f t="shared" si="268"/>
        <v>42040.513888888891</v>
      </c>
      <c r="T3448">
        <f t="shared" si="269"/>
        <v>2015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8273</v>
      </c>
      <c r="O3449" t="s">
        <v>8274</v>
      </c>
      <c r="P3449">
        <f t="shared" si="265"/>
        <v>108</v>
      </c>
      <c r="Q3449">
        <f t="shared" si="266"/>
        <v>77</v>
      </c>
      <c r="R3449" s="14">
        <f t="shared" si="267"/>
        <v>42402.889027777783</v>
      </c>
      <c r="S3449" s="14">
        <f t="shared" si="268"/>
        <v>42447.847361111111</v>
      </c>
      <c r="T3449">
        <f t="shared" si="269"/>
        <v>2016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8273</v>
      </c>
      <c r="O3450" t="s">
        <v>8274</v>
      </c>
      <c r="P3450">
        <f t="shared" si="265"/>
        <v>110</v>
      </c>
      <c r="Q3450">
        <f t="shared" si="266"/>
        <v>51.22</v>
      </c>
      <c r="R3450" s="14">
        <f t="shared" si="267"/>
        <v>41960.119085648148</v>
      </c>
      <c r="S3450" s="14">
        <f t="shared" si="268"/>
        <v>41990.119085648148</v>
      </c>
      <c r="T3450">
        <f t="shared" si="269"/>
        <v>2014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8273</v>
      </c>
      <c r="O3451" t="s">
        <v>8274</v>
      </c>
      <c r="P3451">
        <f t="shared" si="265"/>
        <v>171</v>
      </c>
      <c r="Q3451">
        <f t="shared" si="266"/>
        <v>68.25</v>
      </c>
      <c r="R3451" s="14">
        <f t="shared" si="267"/>
        <v>42532.052523148144</v>
      </c>
      <c r="S3451" s="14">
        <f t="shared" si="268"/>
        <v>42560.166666666672</v>
      </c>
      <c r="T3451">
        <f t="shared" si="269"/>
        <v>2016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8273</v>
      </c>
      <c r="O3452" t="s">
        <v>8274</v>
      </c>
      <c r="P3452">
        <f t="shared" si="265"/>
        <v>152</v>
      </c>
      <c r="Q3452">
        <f t="shared" si="266"/>
        <v>19.489999999999998</v>
      </c>
      <c r="R3452" s="14">
        <f t="shared" si="267"/>
        <v>42036.704525462963</v>
      </c>
      <c r="S3452" s="14">
        <f t="shared" si="268"/>
        <v>42096.662858796291</v>
      </c>
      <c r="T3452">
        <f t="shared" si="269"/>
        <v>2015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8273</v>
      </c>
      <c r="O3453" t="s">
        <v>8274</v>
      </c>
      <c r="P3453">
        <f t="shared" si="265"/>
        <v>101</v>
      </c>
      <c r="Q3453">
        <f t="shared" si="266"/>
        <v>41.13</v>
      </c>
      <c r="R3453" s="14">
        <f t="shared" si="267"/>
        <v>42088.723692129628</v>
      </c>
      <c r="S3453" s="14">
        <f t="shared" si="268"/>
        <v>42115.723692129628</v>
      </c>
      <c r="T3453">
        <f t="shared" si="269"/>
        <v>2015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8273</v>
      </c>
      <c r="O3454" t="s">
        <v>8274</v>
      </c>
      <c r="P3454">
        <f t="shared" si="265"/>
        <v>153</v>
      </c>
      <c r="Q3454">
        <f t="shared" si="266"/>
        <v>41.41</v>
      </c>
      <c r="R3454" s="14">
        <f t="shared" si="267"/>
        <v>41820.639189814814</v>
      </c>
      <c r="S3454" s="14">
        <f t="shared" si="268"/>
        <v>41843.165972222225</v>
      </c>
      <c r="T3454">
        <f t="shared" si="269"/>
        <v>2014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8273</v>
      </c>
      <c r="O3455" t="s">
        <v>8274</v>
      </c>
      <c r="P3455">
        <f t="shared" si="265"/>
        <v>128</v>
      </c>
      <c r="Q3455">
        <f t="shared" si="266"/>
        <v>27.5</v>
      </c>
      <c r="R3455" s="14">
        <f t="shared" si="267"/>
        <v>42535.97865740741</v>
      </c>
      <c r="S3455" s="14">
        <f t="shared" si="268"/>
        <v>42595.97865740741</v>
      </c>
      <c r="T3455">
        <f t="shared" si="269"/>
        <v>2016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8273</v>
      </c>
      <c r="O3456" t="s">
        <v>8274</v>
      </c>
      <c r="P3456">
        <f t="shared" si="265"/>
        <v>101</v>
      </c>
      <c r="Q3456">
        <f t="shared" si="266"/>
        <v>33.57</v>
      </c>
      <c r="R3456" s="14">
        <f t="shared" si="267"/>
        <v>41821.698599537034</v>
      </c>
      <c r="S3456" s="14">
        <f t="shared" si="268"/>
        <v>41851.698599537034</v>
      </c>
      <c r="T3456">
        <f t="shared" si="269"/>
        <v>2014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8273</v>
      </c>
      <c r="O3457" t="s">
        <v>8274</v>
      </c>
      <c r="P3457">
        <f t="shared" si="265"/>
        <v>101</v>
      </c>
      <c r="Q3457">
        <f t="shared" si="266"/>
        <v>145.87</v>
      </c>
      <c r="R3457" s="14">
        <f t="shared" si="267"/>
        <v>42626.7503125</v>
      </c>
      <c r="S3457" s="14">
        <f t="shared" si="268"/>
        <v>42656.7503125</v>
      </c>
      <c r="T3457">
        <f t="shared" si="269"/>
        <v>2016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8273</v>
      </c>
      <c r="O3458" t="s">
        <v>8274</v>
      </c>
      <c r="P3458">
        <f t="shared" si="265"/>
        <v>191</v>
      </c>
      <c r="Q3458">
        <f t="shared" si="266"/>
        <v>358.69</v>
      </c>
      <c r="R3458" s="14">
        <f t="shared" si="267"/>
        <v>41821.205636574072</v>
      </c>
      <c r="S3458" s="14">
        <f t="shared" si="268"/>
        <v>41852.290972222225</v>
      </c>
      <c r="T3458">
        <f t="shared" si="269"/>
        <v>2014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8273</v>
      </c>
      <c r="O3459" t="s">
        <v>8274</v>
      </c>
      <c r="P3459">
        <f t="shared" ref="P3459:P3522" si="270">ROUND(E3459/D3459*100,0)</f>
        <v>140</v>
      </c>
      <c r="Q3459">
        <f t="shared" ref="Q3459:Q3522" si="271">IFERROR(ROUND(E3459/L3459,2),0)</f>
        <v>50.98</v>
      </c>
      <c r="R3459" s="14">
        <f t="shared" ref="R3459:R3522" si="272">(((J3459/60)/60)/24)+DATE(1970,1,1)</f>
        <v>42016.706678240742</v>
      </c>
      <c r="S3459" s="14">
        <f t="shared" ref="S3459:S3522" si="273">(((I3459/60)/60)/24)+DATE(1970,1,1)</f>
        <v>42047.249305555553</v>
      </c>
      <c r="T3459">
        <f t="shared" ref="T3459:T3522" si="274">YEAR(R3459)</f>
        <v>2015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8273</v>
      </c>
      <c r="O3460" t="s">
        <v>8274</v>
      </c>
      <c r="P3460">
        <f t="shared" si="270"/>
        <v>124</v>
      </c>
      <c r="Q3460">
        <f t="shared" si="271"/>
        <v>45.04</v>
      </c>
      <c r="R3460" s="14">
        <f t="shared" si="272"/>
        <v>42011.202581018515</v>
      </c>
      <c r="S3460" s="14">
        <f t="shared" si="273"/>
        <v>42038.185416666667</v>
      </c>
      <c r="T3460">
        <f t="shared" si="274"/>
        <v>2015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8273</v>
      </c>
      <c r="O3461" t="s">
        <v>8274</v>
      </c>
      <c r="P3461">
        <f t="shared" si="270"/>
        <v>126</v>
      </c>
      <c r="Q3461">
        <f t="shared" si="271"/>
        <v>17.53</v>
      </c>
      <c r="R3461" s="14">
        <f t="shared" si="272"/>
        <v>42480.479861111111</v>
      </c>
      <c r="S3461" s="14">
        <f t="shared" si="273"/>
        <v>42510.479861111111</v>
      </c>
      <c r="T3461">
        <f t="shared" si="274"/>
        <v>2016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8273</v>
      </c>
      <c r="O3462" t="s">
        <v>8274</v>
      </c>
      <c r="P3462">
        <f t="shared" si="270"/>
        <v>190</v>
      </c>
      <c r="Q3462">
        <f t="shared" si="271"/>
        <v>50</v>
      </c>
      <c r="R3462" s="14">
        <f t="shared" si="272"/>
        <v>41852.527222222219</v>
      </c>
      <c r="S3462" s="14">
        <f t="shared" si="273"/>
        <v>41866.527222222219</v>
      </c>
      <c r="T3462">
        <f t="shared" si="274"/>
        <v>2014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8273</v>
      </c>
      <c r="O3463" t="s">
        <v>8274</v>
      </c>
      <c r="P3463">
        <f t="shared" si="270"/>
        <v>139</v>
      </c>
      <c r="Q3463">
        <f t="shared" si="271"/>
        <v>57.92</v>
      </c>
      <c r="R3463" s="14">
        <f t="shared" si="272"/>
        <v>42643.632858796293</v>
      </c>
      <c r="S3463" s="14">
        <f t="shared" si="273"/>
        <v>42672.125</v>
      </c>
      <c r="T3463">
        <f t="shared" si="274"/>
        <v>2016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8273</v>
      </c>
      <c r="O3464" t="s">
        <v>8274</v>
      </c>
      <c r="P3464">
        <f t="shared" si="270"/>
        <v>202</v>
      </c>
      <c r="Q3464">
        <f t="shared" si="271"/>
        <v>29.71</v>
      </c>
      <c r="R3464" s="14">
        <f t="shared" si="272"/>
        <v>42179.898472222223</v>
      </c>
      <c r="S3464" s="14">
        <f t="shared" si="273"/>
        <v>42195.75</v>
      </c>
      <c r="T3464">
        <f t="shared" si="274"/>
        <v>2015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8273</v>
      </c>
      <c r="O3465" t="s">
        <v>8274</v>
      </c>
      <c r="P3465">
        <f t="shared" si="270"/>
        <v>103</v>
      </c>
      <c r="Q3465">
        <f t="shared" si="271"/>
        <v>90.68</v>
      </c>
      <c r="R3465" s="14">
        <f t="shared" si="272"/>
        <v>42612.918807870374</v>
      </c>
      <c r="S3465" s="14">
        <f t="shared" si="273"/>
        <v>42654.165972222225</v>
      </c>
      <c r="T3465">
        <f t="shared" si="274"/>
        <v>2016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8273</v>
      </c>
      <c r="O3466" t="s">
        <v>8274</v>
      </c>
      <c r="P3466">
        <f t="shared" si="270"/>
        <v>102</v>
      </c>
      <c r="Q3466">
        <f t="shared" si="271"/>
        <v>55.01</v>
      </c>
      <c r="R3466" s="14">
        <f t="shared" si="272"/>
        <v>42575.130057870367</v>
      </c>
      <c r="S3466" s="14">
        <f t="shared" si="273"/>
        <v>42605.130057870367</v>
      </c>
      <c r="T3466">
        <f t="shared" si="274"/>
        <v>2016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8273</v>
      </c>
      <c r="O3467" t="s">
        <v>8274</v>
      </c>
      <c r="P3467">
        <f t="shared" si="270"/>
        <v>103</v>
      </c>
      <c r="Q3467">
        <f t="shared" si="271"/>
        <v>57.22</v>
      </c>
      <c r="R3467" s="14">
        <f t="shared" si="272"/>
        <v>42200.625833333332</v>
      </c>
      <c r="S3467" s="14">
        <f t="shared" si="273"/>
        <v>42225.666666666672</v>
      </c>
      <c r="T3467">
        <f t="shared" si="274"/>
        <v>2015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8273</v>
      </c>
      <c r="O3468" t="s">
        <v>8274</v>
      </c>
      <c r="P3468">
        <f t="shared" si="270"/>
        <v>127</v>
      </c>
      <c r="Q3468">
        <f t="shared" si="271"/>
        <v>72.95</v>
      </c>
      <c r="R3468" s="14">
        <f t="shared" si="272"/>
        <v>42420.019097222219</v>
      </c>
      <c r="S3468" s="14">
        <f t="shared" si="273"/>
        <v>42479.977430555555</v>
      </c>
      <c r="T3468">
        <f t="shared" si="274"/>
        <v>2016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8273</v>
      </c>
      <c r="O3469" t="s">
        <v>8274</v>
      </c>
      <c r="P3469">
        <f t="shared" si="270"/>
        <v>101</v>
      </c>
      <c r="Q3469">
        <f t="shared" si="271"/>
        <v>64.47</v>
      </c>
      <c r="R3469" s="14">
        <f t="shared" si="272"/>
        <v>42053.671666666662</v>
      </c>
      <c r="S3469" s="14">
        <f t="shared" si="273"/>
        <v>42083.630000000005</v>
      </c>
      <c r="T3469">
        <f t="shared" si="274"/>
        <v>2015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8273</v>
      </c>
      <c r="O3470" t="s">
        <v>8274</v>
      </c>
      <c r="P3470">
        <f t="shared" si="270"/>
        <v>122</v>
      </c>
      <c r="Q3470">
        <f t="shared" si="271"/>
        <v>716.35</v>
      </c>
      <c r="R3470" s="14">
        <f t="shared" si="272"/>
        <v>42605.765381944439</v>
      </c>
      <c r="S3470" s="14">
        <f t="shared" si="273"/>
        <v>42634.125</v>
      </c>
      <c r="T3470">
        <f t="shared" si="274"/>
        <v>2016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8273</v>
      </c>
      <c r="O3471" t="s">
        <v>8274</v>
      </c>
      <c r="P3471">
        <f t="shared" si="270"/>
        <v>113</v>
      </c>
      <c r="Q3471">
        <f t="shared" si="271"/>
        <v>50.4</v>
      </c>
      <c r="R3471" s="14">
        <f t="shared" si="272"/>
        <v>42458.641724537039</v>
      </c>
      <c r="S3471" s="14">
        <f t="shared" si="273"/>
        <v>42488.641724537039</v>
      </c>
      <c r="T3471">
        <f t="shared" si="274"/>
        <v>2016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8273</v>
      </c>
      <c r="O3472" t="s">
        <v>8274</v>
      </c>
      <c r="P3472">
        <f t="shared" si="270"/>
        <v>150</v>
      </c>
      <c r="Q3472">
        <f t="shared" si="271"/>
        <v>41.67</v>
      </c>
      <c r="R3472" s="14">
        <f t="shared" si="272"/>
        <v>42529.022013888884</v>
      </c>
      <c r="S3472" s="14">
        <f t="shared" si="273"/>
        <v>42566.901388888888</v>
      </c>
      <c r="T3472">
        <f t="shared" si="274"/>
        <v>2016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8273</v>
      </c>
      <c r="O3473" t="s">
        <v>8274</v>
      </c>
      <c r="P3473">
        <f t="shared" si="270"/>
        <v>215</v>
      </c>
      <c r="Q3473">
        <f t="shared" si="271"/>
        <v>35.770000000000003</v>
      </c>
      <c r="R3473" s="14">
        <f t="shared" si="272"/>
        <v>41841.820486111108</v>
      </c>
      <c r="S3473" s="14">
        <f t="shared" si="273"/>
        <v>41882.833333333336</v>
      </c>
      <c r="T3473">
        <f t="shared" si="274"/>
        <v>2014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8273</v>
      </c>
      <c r="O3474" t="s">
        <v>8274</v>
      </c>
      <c r="P3474">
        <f t="shared" si="270"/>
        <v>102</v>
      </c>
      <c r="Q3474">
        <f t="shared" si="271"/>
        <v>88.74</v>
      </c>
      <c r="R3474" s="14">
        <f t="shared" si="272"/>
        <v>41928.170497685183</v>
      </c>
      <c r="S3474" s="14">
        <f t="shared" si="273"/>
        <v>41949.249305555553</v>
      </c>
      <c r="T3474">
        <f t="shared" si="274"/>
        <v>2014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8273</v>
      </c>
      <c r="O3475" t="s">
        <v>8274</v>
      </c>
      <c r="P3475">
        <f t="shared" si="270"/>
        <v>100</v>
      </c>
      <c r="Q3475">
        <f t="shared" si="271"/>
        <v>148.47999999999999</v>
      </c>
      <c r="R3475" s="14">
        <f t="shared" si="272"/>
        <v>42062.834444444445</v>
      </c>
      <c r="S3475" s="14">
        <f t="shared" si="273"/>
        <v>42083.852083333331</v>
      </c>
      <c r="T3475">
        <f t="shared" si="274"/>
        <v>2015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8273</v>
      </c>
      <c r="O3476" t="s">
        <v>8274</v>
      </c>
      <c r="P3476">
        <f t="shared" si="270"/>
        <v>101</v>
      </c>
      <c r="Q3476">
        <f t="shared" si="271"/>
        <v>51.79</v>
      </c>
      <c r="R3476" s="14">
        <f t="shared" si="272"/>
        <v>42541.501516203702</v>
      </c>
      <c r="S3476" s="14">
        <f t="shared" si="273"/>
        <v>42571.501516203702</v>
      </c>
      <c r="T3476">
        <f t="shared" si="274"/>
        <v>2016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8273</v>
      </c>
      <c r="O3477" t="s">
        <v>8274</v>
      </c>
      <c r="P3477">
        <f t="shared" si="270"/>
        <v>113</v>
      </c>
      <c r="Q3477">
        <f t="shared" si="271"/>
        <v>20</v>
      </c>
      <c r="R3477" s="14">
        <f t="shared" si="272"/>
        <v>41918.880833333329</v>
      </c>
      <c r="S3477" s="14">
        <f t="shared" si="273"/>
        <v>41946</v>
      </c>
      <c r="T3477">
        <f t="shared" si="274"/>
        <v>2014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8273</v>
      </c>
      <c r="O3478" t="s">
        <v>8274</v>
      </c>
      <c r="P3478">
        <f t="shared" si="270"/>
        <v>104</v>
      </c>
      <c r="Q3478">
        <f t="shared" si="271"/>
        <v>52</v>
      </c>
      <c r="R3478" s="14">
        <f t="shared" si="272"/>
        <v>41921.279976851853</v>
      </c>
      <c r="S3478" s="14">
        <f t="shared" si="273"/>
        <v>41939.125</v>
      </c>
      <c r="T3478">
        <f t="shared" si="274"/>
        <v>2014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8273</v>
      </c>
      <c r="O3479" t="s">
        <v>8274</v>
      </c>
      <c r="P3479">
        <f t="shared" si="270"/>
        <v>115</v>
      </c>
      <c r="Q3479">
        <f t="shared" si="271"/>
        <v>53.23</v>
      </c>
      <c r="R3479" s="14">
        <f t="shared" si="272"/>
        <v>42128.736608796295</v>
      </c>
      <c r="S3479" s="14">
        <f t="shared" si="273"/>
        <v>42141.125</v>
      </c>
      <c r="T3479">
        <f t="shared" si="274"/>
        <v>2015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8273</v>
      </c>
      <c r="O3480" t="s">
        <v>8274</v>
      </c>
      <c r="P3480">
        <f t="shared" si="270"/>
        <v>113</v>
      </c>
      <c r="Q3480">
        <f t="shared" si="271"/>
        <v>39.6</v>
      </c>
      <c r="R3480" s="14">
        <f t="shared" si="272"/>
        <v>42053.916921296302</v>
      </c>
      <c r="S3480" s="14">
        <f t="shared" si="273"/>
        <v>42079.875</v>
      </c>
      <c r="T3480">
        <f t="shared" si="274"/>
        <v>2015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8273</v>
      </c>
      <c r="O3481" t="s">
        <v>8274</v>
      </c>
      <c r="P3481">
        <f t="shared" si="270"/>
        <v>128</v>
      </c>
      <c r="Q3481">
        <f t="shared" si="271"/>
        <v>34.25</v>
      </c>
      <c r="R3481" s="14">
        <f t="shared" si="272"/>
        <v>41781.855092592588</v>
      </c>
      <c r="S3481" s="14">
        <f t="shared" si="273"/>
        <v>41811.855092592588</v>
      </c>
      <c r="T3481">
        <f t="shared" si="274"/>
        <v>2014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8273</v>
      </c>
      <c r="O3482" t="s">
        <v>8274</v>
      </c>
      <c r="P3482">
        <f t="shared" si="270"/>
        <v>143</v>
      </c>
      <c r="Q3482">
        <f t="shared" si="271"/>
        <v>164.62</v>
      </c>
      <c r="R3482" s="14">
        <f t="shared" si="272"/>
        <v>42171.317442129628</v>
      </c>
      <c r="S3482" s="14">
        <f t="shared" si="273"/>
        <v>42195.875</v>
      </c>
      <c r="T3482">
        <f t="shared" si="274"/>
        <v>2015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8273</v>
      </c>
      <c r="O3483" t="s">
        <v>8274</v>
      </c>
      <c r="P3483">
        <f t="shared" si="270"/>
        <v>119</v>
      </c>
      <c r="Q3483">
        <f t="shared" si="271"/>
        <v>125.05</v>
      </c>
      <c r="R3483" s="14">
        <f t="shared" si="272"/>
        <v>41989.24754629629</v>
      </c>
      <c r="S3483" s="14">
        <f t="shared" si="273"/>
        <v>42006.24754629629</v>
      </c>
      <c r="T3483">
        <f t="shared" si="274"/>
        <v>2014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8273</v>
      </c>
      <c r="O3484" t="s">
        <v>8274</v>
      </c>
      <c r="P3484">
        <f t="shared" si="270"/>
        <v>138</v>
      </c>
      <c r="Q3484">
        <f t="shared" si="271"/>
        <v>51.88</v>
      </c>
      <c r="R3484" s="14">
        <f t="shared" si="272"/>
        <v>41796.771597222221</v>
      </c>
      <c r="S3484" s="14">
        <f t="shared" si="273"/>
        <v>41826.771597222221</v>
      </c>
      <c r="T3484">
        <f t="shared" si="274"/>
        <v>2014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8273</v>
      </c>
      <c r="O3485" t="s">
        <v>8274</v>
      </c>
      <c r="P3485">
        <f t="shared" si="270"/>
        <v>160</v>
      </c>
      <c r="Q3485">
        <f t="shared" si="271"/>
        <v>40.29</v>
      </c>
      <c r="R3485" s="14">
        <f t="shared" si="272"/>
        <v>41793.668761574074</v>
      </c>
      <c r="S3485" s="14">
        <f t="shared" si="273"/>
        <v>41823.668761574074</v>
      </c>
      <c r="T3485">
        <f t="shared" si="274"/>
        <v>2014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8273</v>
      </c>
      <c r="O3486" t="s">
        <v>8274</v>
      </c>
      <c r="P3486">
        <f t="shared" si="270"/>
        <v>114</v>
      </c>
      <c r="Q3486">
        <f t="shared" si="271"/>
        <v>64.91</v>
      </c>
      <c r="R3486" s="14">
        <f t="shared" si="272"/>
        <v>42506.760405092587</v>
      </c>
      <c r="S3486" s="14">
        <f t="shared" si="273"/>
        <v>42536.760405092587</v>
      </c>
      <c r="T3486">
        <f t="shared" si="274"/>
        <v>2016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8273</v>
      </c>
      <c r="O3487" t="s">
        <v>8274</v>
      </c>
      <c r="P3487">
        <f t="shared" si="270"/>
        <v>101</v>
      </c>
      <c r="Q3487">
        <f t="shared" si="271"/>
        <v>55.33</v>
      </c>
      <c r="R3487" s="14">
        <f t="shared" si="272"/>
        <v>42372.693055555559</v>
      </c>
      <c r="S3487" s="14">
        <f t="shared" si="273"/>
        <v>42402.693055555559</v>
      </c>
      <c r="T3487">
        <f t="shared" si="274"/>
        <v>2016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8273</v>
      </c>
      <c r="O3488" t="s">
        <v>8274</v>
      </c>
      <c r="P3488">
        <f t="shared" si="270"/>
        <v>155</v>
      </c>
      <c r="Q3488">
        <f t="shared" si="271"/>
        <v>83.14</v>
      </c>
      <c r="R3488" s="14">
        <f t="shared" si="272"/>
        <v>42126.87501157407</v>
      </c>
      <c r="S3488" s="14">
        <f t="shared" si="273"/>
        <v>42158.290972222225</v>
      </c>
      <c r="T3488">
        <f t="shared" si="274"/>
        <v>2015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8273</v>
      </c>
      <c r="O3489" t="s">
        <v>8274</v>
      </c>
      <c r="P3489">
        <f t="shared" si="270"/>
        <v>128</v>
      </c>
      <c r="Q3489">
        <f t="shared" si="271"/>
        <v>38.71</v>
      </c>
      <c r="R3489" s="14">
        <f t="shared" si="272"/>
        <v>42149.940416666665</v>
      </c>
      <c r="S3489" s="14">
        <f t="shared" si="273"/>
        <v>42179.940416666665</v>
      </c>
      <c r="T3489">
        <f t="shared" si="274"/>
        <v>2015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8273</v>
      </c>
      <c r="O3490" t="s">
        <v>8274</v>
      </c>
      <c r="P3490">
        <f t="shared" si="270"/>
        <v>121</v>
      </c>
      <c r="Q3490">
        <f t="shared" si="271"/>
        <v>125.38</v>
      </c>
      <c r="R3490" s="14">
        <f t="shared" si="272"/>
        <v>42087.768055555556</v>
      </c>
      <c r="S3490" s="14">
        <f t="shared" si="273"/>
        <v>42111.666666666672</v>
      </c>
      <c r="T3490">
        <f t="shared" si="274"/>
        <v>2015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8273</v>
      </c>
      <c r="O3491" t="s">
        <v>8274</v>
      </c>
      <c r="P3491">
        <f t="shared" si="270"/>
        <v>113</v>
      </c>
      <c r="Q3491">
        <f t="shared" si="271"/>
        <v>78.260000000000005</v>
      </c>
      <c r="R3491" s="14">
        <f t="shared" si="272"/>
        <v>41753.635775462964</v>
      </c>
      <c r="S3491" s="14">
        <f t="shared" si="273"/>
        <v>41783.875</v>
      </c>
      <c r="T3491">
        <f t="shared" si="274"/>
        <v>2014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8273</v>
      </c>
      <c r="O3492" t="s">
        <v>8274</v>
      </c>
      <c r="P3492">
        <f t="shared" si="270"/>
        <v>128</v>
      </c>
      <c r="Q3492">
        <f t="shared" si="271"/>
        <v>47.22</v>
      </c>
      <c r="R3492" s="14">
        <f t="shared" si="272"/>
        <v>42443.802361111113</v>
      </c>
      <c r="S3492" s="14">
        <f t="shared" si="273"/>
        <v>42473.802361111113</v>
      </c>
      <c r="T3492">
        <f t="shared" si="274"/>
        <v>2016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8273</v>
      </c>
      <c r="O3493" t="s">
        <v>8274</v>
      </c>
      <c r="P3493">
        <f t="shared" si="270"/>
        <v>158</v>
      </c>
      <c r="Q3493">
        <f t="shared" si="271"/>
        <v>79.099999999999994</v>
      </c>
      <c r="R3493" s="14">
        <f t="shared" si="272"/>
        <v>42121.249814814815</v>
      </c>
      <c r="S3493" s="14">
        <f t="shared" si="273"/>
        <v>42142.249814814815</v>
      </c>
      <c r="T3493">
        <f t="shared" si="274"/>
        <v>2015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8273</v>
      </c>
      <c r="O3494" t="s">
        <v>8274</v>
      </c>
      <c r="P3494">
        <f t="shared" si="270"/>
        <v>105</v>
      </c>
      <c r="Q3494">
        <f t="shared" si="271"/>
        <v>114.29</v>
      </c>
      <c r="R3494" s="14">
        <f t="shared" si="272"/>
        <v>42268.009224537032</v>
      </c>
      <c r="S3494" s="14">
        <f t="shared" si="273"/>
        <v>42303.009224537032</v>
      </c>
      <c r="T3494">
        <f t="shared" si="274"/>
        <v>2015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8273</v>
      </c>
      <c r="O3495" t="s">
        <v>8274</v>
      </c>
      <c r="P3495">
        <f t="shared" si="270"/>
        <v>100</v>
      </c>
      <c r="Q3495">
        <f t="shared" si="271"/>
        <v>51.72</v>
      </c>
      <c r="R3495" s="14">
        <f t="shared" si="272"/>
        <v>41848.866157407407</v>
      </c>
      <c r="S3495" s="14">
        <f t="shared" si="273"/>
        <v>41868.21597222222</v>
      </c>
      <c r="T3495">
        <f t="shared" si="274"/>
        <v>2014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8273</v>
      </c>
      <c r="O3496" t="s">
        <v>8274</v>
      </c>
      <c r="P3496">
        <f t="shared" si="270"/>
        <v>100</v>
      </c>
      <c r="Q3496">
        <f t="shared" si="271"/>
        <v>30.77</v>
      </c>
      <c r="R3496" s="14">
        <f t="shared" si="272"/>
        <v>42689.214988425927</v>
      </c>
      <c r="S3496" s="14">
        <f t="shared" si="273"/>
        <v>42700.25</v>
      </c>
      <c r="T3496">
        <f t="shared" si="274"/>
        <v>2016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8273</v>
      </c>
      <c r="O3497" t="s">
        <v>8274</v>
      </c>
      <c r="P3497">
        <f t="shared" si="270"/>
        <v>107</v>
      </c>
      <c r="Q3497">
        <f t="shared" si="271"/>
        <v>74.209999999999994</v>
      </c>
      <c r="R3497" s="14">
        <f t="shared" si="272"/>
        <v>41915.762835648151</v>
      </c>
      <c r="S3497" s="14">
        <f t="shared" si="273"/>
        <v>41944.720833333333</v>
      </c>
      <c r="T3497">
        <f t="shared" si="274"/>
        <v>2014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8273</v>
      </c>
      <c r="O3498" t="s">
        <v>8274</v>
      </c>
      <c r="P3498">
        <f t="shared" si="270"/>
        <v>124</v>
      </c>
      <c r="Q3498">
        <f t="shared" si="271"/>
        <v>47.85</v>
      </c>
      <c r="R3498" s="14">
        <f t="shared" si="272"/>
        <v>42584.846828703703</v>
      </c>
      <c r="S3498" s="14">
        <f t="shared" si="273"/>
        <v>42624.846828703703</v>
      </c>
      <c r="T3498">
        <f t="shared" si="274"/>
        <v>2016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8273</v>
      </c>
      <c r="O3499" t="s">
        <v>8274</v>
      </c>
      <c r="P3499">
        <f t="shared" si="270"/>
        <v>109</v>
      </c>
      <c r="Q3499">
        <f t="shared" si="271"/>
        <v>34.409999999999997</v>
      </c>
      <c r="R3499" s="14">
        <f t="shared" si="272"/>
        <v>42511.741944444439</v>
      </c>
      <c r="S3499" s="14">
        <f t="shared" si="273"/>
        <v>42523.916666666672</v>
      </c>
      <c r="T3499">
        <f t="shared" si="274"/>
        <v>2016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8273</v>
      </c>
      <c r="O3500" t="s">
        <v>8274</v>
      </c>
      <c r="P3500">
        <f t="shared" si="270"/>
        <v>102</v>
      </c>
      <c r="Q3500">
        <f t="shared" si="271"/>
        <v>40.24</v>
      </c>
      <c r="R3500" s="14">
        <f t="shared" si="272"/>
        <v>42459.15861111111</v>
      </c>
      <c r="S3500" s="14">
        <f t="shared" si="273"/>
        <v>42518.905555555553</v>
      </c>
      <c r="T3500">
        <f t="shared" si="274"/>
        <v>2016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8273</v>
      </c>
      <c r="O3501" t="s">
        <v>8274</v>
      </c>
      <c r="P3501">
        <f t="shared" si="270"/>
        <v>106</v>
      </c>
      <c r="Q3501">
        <f t="shared" si="271"/>
        <v>60.29</v>
      </c>
      <c r="R3501" s="14">
        <f t="shared" si="272"/>
        <v>42132.036168981482</v>
      </c>
      <c r="S3501" s="14">
        <f t="shared" si="273"/>
        <v>42186.290972222225</v>
      </c>
      <c r="T3501">
        <f t="shared" si="274"/>
        <v>2015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8273</v>
      </c>
      <c r="O3502" t="s">
        <v>8274</v>
      </c>
      <c r="P3502">
        <f t="shared" si="270"/>
        <v>106</v>
      </c>
      <c r="Q3502">
        <f t="shared" si="271"/>
        <v>25.31</v>
      </c>
      <c r="R3502" s="14">
        <f t="shared" si="272"/>
        <v>42419.91942129629</v>
      </c>
      <c r="S3502" s="14">
        <f t="shared" si="273"/>
        <v>42436.207638888889</v>
      </c>
      <c r="T3502">
        <f t="shared" si="274"/>
        <v>2016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8273</v>
      </c>
      <c r="O3503" t="s">
        <v>8274</v>
      </c>
      <c r="P3503">
        <f t="shared" si="270"/>
        <v>101</v>
      </c>
      <c r="Q3503">
        <f t="shared" si="271"/>
        <v>35.950000000000003</v>
      </c>
      <c r="R3503" s="14">
        <f t="shared" si="272"/>
        <v>42233.763831018514</v>
      </c>
      <c r="S3503" s="14">
        <f t="shared" si="273"/>
        <v>42258.763831018514</v>
      </c>
      <c r="T3503">
        <f t="shared" si="274"/>
        <v>2015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8273</v>
      </c>
      <c r="O3504" t="s">
        <v>8274</v>
      </c>
      <c r="P3504">
        <f t="shared" si="270"/>
        <v>105</v>
      </c>
      <c r="Q3504">
        <f t="shared" si="271"/>
        <v>136</v>
      </c>
      <c r="R3504" s="14">
        <f t="shared" si="272"/>
        <v>42430.839398148149</v>
      </c>
      <c r="S3504" s="14">
        <f t="shared" si="273"/>
        <v>42445.165972222225</v>
      </c>
      <c r="T3504">
        <f t="shared" si="274"/>
        <v>2016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8273</v>
      </c>
      <c r="O3505" t="s">
        <v>8274</v>
      </c>
      <c r="P3505">
        <f t="shared" si="270"/>
        <v>108</v>
      </c>
      <c r="Q3505">
        <f t="shared" si="271"/>
        <v>70.760000000000005</v>
      </c>
      <c r="R3505" s="14">
        <f t="shared" si="272"/>
        <v>42545.478333333333</v>
      </c>
      <c r="S3505" s="14">
        <f t="shared" si="273"/>
        <v>42575.478333333333</v>
      </c>
      <c r="T3505">
        <f t="shared" si="274"/>
        <v>2016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8273</v>
      </c>
      <c r="O3506" t="s">
        <v>8274</v>
      </c>
      <c r="P3506">
        <f t="shared" si="270"/>
        <v>100</v>
      </c>
      <c r="Q3506">
        <f t="shared" si="271"/>
        <v>125</v>
      </c>
      <c r="R3506" s="14">
        <f t="shared" si="272"/>
        <v>42297.748738425929</v>
      </c>
      <c r="S3506" s="14">
        <f t="shared" si="273"/>
        <v>42327.790405092594</v>
      </c>
      <c r="T3506">
        <f t="shared" si="274"/>
        <v>2015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8273</v>
      </c>
      <c r="O3507" t="s">
        <v>8274</v>
      </c>
      <c r="P3507">
        <f t="shared" si="270"/>
        <v>104</v>
      </c>
      <c r="Q3507">
        <f t="shared" si="271"/>
        <v>66.510000000000005</v>
      </c>
      <c r="R3507" s="14">
        <f t="shared" si="272"/>
        <v>41760.935706018521</v>
      </c>
      <c r="S3507" s="14">
        <f t="shared" si="273"/>
        <v>41772.166666666664</v>
      </c>
      <c r="T3507">
        <f t="shared" si="274"/>
        <v>2014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8273</v>
      </c>
      <c r="O3508" t="s">
        <v>8274</v>
      </c>
      <c r="P3508">
        <f t="shared" si="270"/>
        <v>102</v>
      </c>
      <c r="Q3508">
        <f t="shared" si="271"/>
        <v>105</v>
      </c>
      <c r="R3508" s="14">
        <f t="shared" si="272"/>
        <v>41829.734259259261</v>
      </c>
      <c r="S3508" s="14">
        <f t="shared" si="273"/>
        <v>41874.734259259261</v>
      </c>
      <c r="T3508">
        <f t="shared" si="274"/>
        <v>2014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8273</v>
      </c>
      <c r="O3509" t="s">
        <v>8274</v>
      </c>
      <c r="P3509">
        <f t="shared" si="270"/>
        <v>104</v>
      </c>
      <c r="Q3509">
        <f t="shared" si="271"/>
        <v>145</v>
      </c>
      <c r="R3509" s="14">
        <f t="shared" si="272"/>
        <v>42491.92288194444</v>
      </c>
      <c r="S3509" s="14">
        <f t="shared" si="273"/>
        <v>42521.92288194444</v>
      </c>
      <c r="T3509">
        <f t="shared" si="274"/>
        <v>2016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8273</v>
      </c>
      <c r="O3510" t="s">
        <v>8274</v>
      </c>
      <c r="P3510">
        <f t="shared" si="270"/>
        <v>180</v>
      </c>
      <c r="Q3510">
        <f t="shared" si="271"/>
        <v>12</v>
      </c>
      <c r="R3510" s="14">
        <f t="shared" si="272"/>
        <v>42477.729780092588</v>
      </c>
      <c r="S3510" s="14">
        <f t="shared" si="273"/>
        <v>42500.875</v>
      </c>
      <c r="T3510">
        <f t="shared" si="274"/>
        <v>2016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8273</v>
      </c>
      <c r="O3511" t="s">
        <v>8274</v>
      </c>
      <c r="P3511">
        <f t="shared" si="270"/>
        <v>106</v>
      </c>
      <c r="Q3511">
        <f t="shared" si="271"/>
        <v>96.67</v>
      </c>
      <c r="R3511" s="14">
        <f t="shared" si="272"/>
        <v>41950.859560185185</v>
      </c>
      <c r="S3511" s="14">
        <f t="shared" si="273"/>
        <v>41964.204861111109</v>
      </c>
      <c r="T3511">
        <f t="shared" si="274"/>
        <v>2014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8273</v>
      </c>
      <c r="O3512" t="s">
        <v>8274</v>
      </c>
      <c r="P3512">
        <f t="shared" si="270"/>
        <v>101</v>
      </c>
      <c r="Q3512">
        <f t="shared" si="271"/>
        <v>60.33</v>
      </c>
      <c r="R3512" s="14">
        <f t="shared" si="272"/>
        <v>41802.62090277778</v>
      </c>
      <c r="S3512" s="14">
        <f t="shared" si="273"/>
        <v>41822.62090277778</v>
      </c>
      <c r="T3512">
        <f t="shared" si="274"/>
        <v>2014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8273</v>
      </c>
      <c r="O3513" t="s">
        <v>8274</v>
      </c>
      <c r="P3513">
        <f t="shared" si="270"/>
        <v>101</v>
      </c>
      <c r="Q3513">
        <f t="shared" si="271"/>
        <v>79.89</v>
      </c>
      <c r="R3513" s="14">
        <f t="shared" si="272"/>
        <v>41927.873784722222</v>
      </c>
      <c r="S3513" s="14">
        <f t="shared" si="273"/>
        <v>41950.770833333336</v>
      </c>
      <c r="T3513">
        <f t="shared" si="274"/>
        <v>2014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8273</v>
      </c>
      <c r="O3514" t="s">
        <v>8274</v>
      </c>
      <c r="P3514">
        <f t="shared" si="270"/>
        <v>100</v>
      </c>
      <c r="Q3514">
        <f t="shared" si="271"/>
        <v>58.82</v>
      </c>
      <c r="R3514" s="14">
        <f t="shared" si="272"/>
        <v>42057.536944444444</v>
      </c>
      <c r="S3514" s="14">
        <f t="shared" si="273"/>
        <v>42117.49527777778</v>
      </c>
      <c r="T3514">
        <f t="shared" si="274"/>
        <v>2015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8273</v>
      </c>
      <c r="O3515" t="s">
        <v>8274</v>
      </c>
      <c r="P3515">
        <f t="shared" si="270"/>
        <v>118</v>
      </c>
      <c r="Q3515">
        <f t="shared" si="271"/>
        <v>75.34</v>
      </c>
      <c r="R3515" s="14">
        <f t="shared" si="272"/>
        <v>41781.096203703702</v>
      </c>
      <c r="S3515" s="14">
        <f t="shared" si="273"/>
        <v>41794.207638888889</v>
      </c>
      <c r="T3515">
        <f t="shared" si="274"/>
        <v>2014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8273</v>
      </c>
      <c r="O3516" t="s">
        <v>8274</v>
      </c>
      <c r="P3516">
        <f t="shared" si="270"/>
        <v>110</v>
      </c>
      <c r="Q3516">
        <f t="shared" si="271"/>
        <v>55</v>
      </c>
      <c r="R3516" s="14">
        <f t="shared" si="272"/>
        <v>42020.846666666665</v>
      </c>
      <c r="S3516" s="14">
        <f t="shared" si="273"/>
        <v>42037.207638888889</v>
      </c>
      <c r="T3516">
        <f t="shared" si="274"/>
        <v>2015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8273</v>
      </c>
      <c r="O3517" t="s">
        <v>8274</v>
      </c>
      <c r="P3517">
        <f t="shared" si="270"/>
        <v>103</v>
      </c>
      <c r="Q3517">
        <f t="shared" si="271"/>
        <v>66.959999999999994</v>
      </c>
      <c r="R3517" s="14">
        <f t="shared" si="272"/>
        <v>42125.772812499999</v>
      </c>
      <c r="S3517" s="14">
        <f t="shared" si="273"/>
        <v>42155.772812499999</v>
      </c>
      <c r="T3517">
        <f t="shared" si="274"/>
        <v>2015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8273</v>
      </c>
      <c r="O3518" t="s">
        <v>8274</v>
      </c>
      <c r="P3518">
        <f t="shared" si="270"/>
        <v>100</v>
      </c>
      <c r="Q3518">
        <f t="shared" si="271"/>
        <v>227.27</v>
      </c>
      <c r="R3518" s="14">
        <f t="shared" si="272"/>
        <v>41856.010069444441</v>
      </c>
      <c r="S3518" s="14">
        <f t="shared" si="273"/>
        <v>41890.125</v>
      </c>
      <c r="T3518">
        <f t="shared" si="274"/>
        <v>2014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8273</v>
      </c>
      <c r="O3519" t="s">
        <v>8274</v>
      </c>
      <c r="P3519">
        <f t="shared" si="270"/>
        <v>100</v>
      </c>
      <c r="Q3519">
        <f t="shared" si="271"/>
        <v>307.69</v>
      </c>
      <c r="R3519" s="14">
        <f t="shared" si="272"/>
        <v>41794.817523148151</v>
      </c>
      <c r="S3519" s="14">
        <f t="shared" si="273"/>
        <v>41824.458333333336</v>
      </c>
      <c r="T3519">
        <f t="shared" si="274"/>
        <v>2014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8273</v>
      </c>
      <c r="O3520" t="s">
        <v>8274</v>
      </c>
      <c r="P3520">
        <f t="shared" si="270"/>
        <v>110</v>
      </c>
      <c r="Q3520">
        <f t="shared" si="271"/>
        <v>50.02</v>
      </c>
      <c r="R3520" s="14">
        <f t="shared" si="272"/>
        <v>41893.783553240741</v>
      </c>
      <c r="S3520" s="14">
        <f t="shared" si="273"/>
        <v>41914.597916666666</v>
      </c>
      <c r="T3520">
        <f t="shared" si="274"/>
        <v>2014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8273</v>
      </c>
      <c r="O3521" t="s">
        <v>8274</v>
      </c>
      <c r="P3521">
        <f t="shared" si="270"/>
        <v>101</v>
      </c>
      <c r="Q3521">
        <f t="shared" si="271"/>
        <v>72.39</v>
      </c>
      <c r="R3521" s="14">
        <f t="shared" si="272"/>
        <v>42037.598958333328</v>
      </c>
      <c r="S3521" s="14">
        <f t="shared" si="273"/>
        <v>42067.598958333328</v>
      </c>
      <c r="T3521">
        <f t="shared" si="274"/>
        <v>2015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8273</v>
      </c>
      <c r="O3522" t="s">
        <v>8274</v>
      </c>
      <c r="P3522">
        <f t="shared" si="270"/>
        <v>101</v>
      </c>
      <c r="Q3522">
        <f t="shared" si="271"/>
        <v>95.95</v>
      </c>
      <c r="R3522" s="14">
        <f t="shared" si="272"/>
        <v>42227.824212962965</v>
      </c>
      <c r="S3522" s="14">
        <f t="shared" si="273"/>
        <v>42253.57430555555</v>
      </c>
      <c r="T3522">
        <f t="shared" si="274"/>
        <v>2015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8273</v>
      </c>
      <c r="O3523" t="s">
        <v>8274</v>
      </c>
      <c r="P3523">
        <f t="shared" ref="P3523:P3586" si="275">ROUND(E3523/D3523*100,0)</f>
        <v>169</v>
      </c>
      <c r="Q3523">
        <f t="shared" ref="Q3523:Q3586" si="276">IFERROR(ROUND(E3523/L3523,2),0)</f>
        <v>45.62</v>
      </c>
      <c r="R3523" s="14">
        <f t="shared" ref="R3523:R3586" si="277">(((J3523/60)/60)/24)+DATE(1970,1,1)</f>
        <v>41881.361342592594</v>
      </c>
      <c r="S3523" s="14">
        <f t="shared" ref="S3523:S3586" si="278">(((I3523/60)/60)/24)+DATE(1970,1,1)</f>
        <v>41911.361342592594</v>
      </c>
      <c r="T3523">
        <f t="shared" ref="T3523:T3586" si="279">YEAR(R3523)</f>
        <v>2014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8273</v>
      </c>
      <c r="O3524" t="s">
        <v>8274</v>
      </c>
      <c r="P3524">
        <f t="shared" si="275"/>
        <v>100</v>
      </c>
      <c r="Q3524">
        <f t="shared" si="276"/>
        <v>41.03</v>
      </c>
      <c r="R3524" s="14">
        <f t="shared" si="277"/>
        <v>42234.789884259255</v>
      </c>
      <c r="S3524" s="14">
        <f t="shared" si="278"/>
        <v>42262.420833333337</v>
      </c>
      <c r="T3524">
        <f t="shared" si="279"/>
        <v>2015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8273</v>
      </c>
      <c r="O3525" t="s">
        <v>8274</v>
      </c>
      <c r="P3525">
        <f t="shared" si="275"/>
        <v>114</v>
      </c>
      <c r="Q3525">
        <f t="shared" si="276"/>
        <v>56.83</v>
      </c>
      <c r="R3525" s="14">
        <f t="shared" si="277"/>
        <v>42581.397546296299</v>
      </c>
      <c r="S3525" s="14">
        <f t="shared" si="278"/>
        <v>42638.958333333328</v>
      </c>
      <c r="T3525">
        <f t="shared" si="279"/>
        <v>2016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8273</v>
      </c>
      <c r="O3526" t="s">
        <v>8274</v>
      </c>
      <c r="P3526">
        <f t="shared" si="275"/>
        <v>102</v>
      </c>
      <c r="Q3526">
        <f t="shared" si="276"/>
        <v>137.24</v>
      </c>
      <c r="R3526" s="14">
        <f t="shared" si="277"/>
        <v>41880.76357638889</v>
      </c>
      <c r="S3526" s="14">
        <f t="shared" si="278"/>
        <v>41895.166666666664</v>
      </c>
      <c r="T3526">
        <f t="shared" si="279"/>
        <v>2014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8273</v>
      </c>
      <c r="O3527" t="s">
        <v>8274</v>
      </c>
      <c r="P3527">
        <f t="shared" si="275"/>
        <v>106</v>
      </c>
      <c r="Q3527">
        <f t="shared" si="276"/>
        <v>75.709999999999994</v>
      </c>
      <c r="R3527" s="14">
        <f t="shared" si="277"/>
        <v>42214.6956712963</v>
      </c>
      <c r="S3527" s="14">
        <f t="shared" si="278"/>
        <v>42225.666666666672</v>
      </c>
      <c r="T3527">
        <f t="shared" si="279"/>
        <v>2015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8273</v>
      </c>
      <c r="O3528" t="s">
        <v>8274</v>
      </c>
      <c r="P3528">
        <f t="shared" si="275"/>
        <v>102</v>
      </c>
      <c r="Q3528">
        <f t="shared" si="276"/>
        <v>99</v>
      </c>
      <c r="R3528" s="14">
        <f t="shared" si="277"/>
        <v>42460.335312499999</v>
      </c>
      <c r="S3528" s="14">
        <f t="shared" si="278"/>
        <v>42488.249305555553</v>
      </c>
      <c r="T3528">
        <f t="shared" si="279"/>
        <v>2016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8273</v>
      </c>
      <c r="O3529" t="s">
        <v>8274</v>
      </c>
      <c r="P3529">
        <f t="shared" si="275"/>
        <v>117</v>
      </c>
      <c r="Q3529">
        <f t="shared" si="276"/>
        <v>81.569999999999993</v>
      </c>
      <c r="R3529" s="14">
        <f t="shared" si="277"/>
        <v>42167.023206018523</v>
      </c>
      <c r="S3529" s="14">
        <f t="shared" si="278"/>
        <v>42196.165972222225</v>
      </c>
      <c r="T3529">
        <f t="shared" si="279"/>
        <v>2015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8273</v>
      </c>
      <c r="O3530" t="s">
        <v>8274</v>
      </c>
      <c r="P3530">
        <f t="shared" si="275"/>
        <v>101</v>
      </c>
      <c r="Q3530">
        <f t="shared" si="276"/>
        <v>45.11</v>
      </c>
      <c r="R3530" s="14">
        <f t="shared" si="277"/>
        <v>42733.50136574074</v>
      </c>
      <c r="S3530" s="14">
        <f t="shared" si="278"/>
        <v>42753.50136574074</v>
      </c>
      <c r="T3530">
        <f t="shared" si="279"/>
        <v>2016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8273</v>
      </c>
      <c r="O3531" t="s">
        <v>8274</v>
      </c>
      <c r="P3531">
        <f t="shared" si="275"/>
        <v>132</v>
      </c>
      <c r="Q3531">
        <f t="shared" si="276"/>
        <v>36.67</v>
      </c>
      <c r="R3531" s="14">
        <f t="shared" si="277"/>
        <v>42177.761782407411</v>
      </c>
      <c r="S3531" s="14">
        <f t="shared" si="278"/>
        <v>42198.041666666672</v>
      </c>
      <c r="T3531">
        <f t="shared" si="279"/>
        <v>2015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8273</v>
      </c>
      <c r="O3532" t="s">
        <v>8274</v>
      </c>
      <c r="P3532">
        <f t="shared" si="275"/>
        <v>100</v>
      </c>
      <c r="Q3532">
        <f t="shared" si="276"/>
        <v>125</v>
      </c>
      <c r="R3532" s="14">
        <f t="shared" si="277"/>
        <v>42442.623344907406</v>
      </c>
      <c r="S3532" s="14">
        <f t="shared" si="278"/>
        <v>42470.833333333328</v>
      </c>
      <c r="T3532">
        <f t="shared" si="279"/>
        <v>2016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8273</v>
      </c>
      <c r="O3533" t="s">
        <v>8274</v>
      </c>
      <c r="P3533">
        <f t="shared" si="275"/>
        <v>128</v>
      </c>
      <c r="Q3533">
        <f t="shared" si="276"/>
        <v>49.23</v>
      </c>
      <c r="R3533" s="14">
        <f t="shared" si="277"/>
        <v>42521.654328703706</v>
      </c>
      <c r="S3533" s="14">
        <f t="shared" si="278"/>
        <v>42551.654328703706</v>
      </c>
      <c r="T3533">
        <f t="shared" si="279"/>
        <v>2016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8273</v>
      </c>
      <c r="O3534" t="s">
        <v>8274</v>
      </c>
      <c r="P3534">
        <f t="shared" si="275"/>
        <v>119</v>
      </c>
      <c r="Q3534">
        <f t="shared" si="276"/>
        <v>42.3</v>
      </c>
      <c r="R3534" s="14">
        <f t="shared" si="277"/>
        <v>41884.599849537037</v>
      </c>
      <c r="S3534" s="14">
        <f t="shared" si="278"/>
        <v>41900.165972222225</v>
      </c>
      <c r="T3534">
        <f t="shared" si="279"/>
        <v>2014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8273</v>
      </c>
      <c r="O3535" t="s">
        <v>8274</v>
      </c>
      <c r="P3535">
        <f t="shared" si="275"/>
        <v>126</v>
      </c>
      <c r="Q3535">
        <f t="shared" si="276"/>
        <v>78.88</v>
      </c>
      <c r="R3535" s="14">
        <f t="shared" si="277"/>
        <v>42289.761192129634</v>
      </c>
      <c r="S3535" s="14">
        <f t="shared" si="278"/>
        <v>42319.802858796291</v>
      </c>
      <c r="T3535">
        <f t="shared" si="279"/>
        <v>2015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8273</v>
      </c>
      <c r="O3536" t="s">
        <v>8274</v>
      </c>
      <c r="P3536">
        <f t="shared" si="275"/>
        <v>156</v>
      </c>
      <c r="Q3536">
        <f t="shared" si="276"/>
        <v>38.28</v>
      </c>
      <c r="R3536" s="14">
        <f t="shared" si="277"/>
        <v>42243.6252662037</v>
      </c>
      <c r="S3536" s="14">
        <f t="shared" si="278"/>
        <v>42278.6252662037</v>
      </c>
      <c r="T3536">
        <f t="shared" si="279"/>
        <v>2015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8273</v>
      </c>
      <c r="O3537" t="s">
        <v>8274</v>
      </c>
      <c r="P3537">
        <f t="shared" si="275"/>
        <v>103</v>
      </c>
      <c r="Q3537">
        <f t="shared" si="276"/>
        <v>44.85</v>
      </c>
      <c r="R3537" s="14">
        <f t="shared" si="277"/>
        <v>42248.640162037031</v>
      </c>
      <c r="S3537" s="14">
        <f t="shared" si="278"/>
        <v>42279.75</v>
      </c>
      <c r="T3537">
        <f t="shared" si="279"/>
        <v>2015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8273</v>
      </c>
      <c r="O3538" t="s">
        <v>8274</v>
      </c>
      <c r="P3538">
        <f t="shared" si="275"/>
        <v>153</v>
      </c>
      <c r="Q3538">
        <f t="shared" si="276"/>
        <v>13.53</v>
      </c>
      <c r="R3538" s="14">
        <f t="shared" si="277"/>
        <v>42328.727141203708</v>
      </c>
      <c r="S3538" s="14">
        <f t="shared" si="278"/>
        <v>42358.499305555553</v>
      </c>
      <c r="T3538">
        <f t="shared" si="279"/>
        <v>2015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8273</v>
      </c>
      <c r="O3539" t="s">
        <v>8274</v>
      </c>
      <c r="P3539">
        <f t="shared" si="275"/>
        <v>180</v>
      </c>
      <c r="Q3539">
        <f t="shared" si="276"/>
        <v>43.5</v>
      </c>
      <c r="R3539" s="14">
        <f t="shared" si="277"/>
        <v>41923.354351851849</v>
      </c>
      <c r="S3539" s="14">
        <f t="shared" si="278"/>
        <v>41960.332638888889</v>
      </c>
      <c r="T3539">
        <f t="shared" si="279"/>
        <v>2014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8273</v>
      </c>
      <c r="O3540" t="s">
        <v>8274</v>
      </c>
      <c r="P3540">
        <f t="shared" si="275"/>
        <v>128</v>
      </c>
      <c r="Q3540">
        <f t="shared" si="276"/>
        <v>30.95</v>
      </c>
      <c r="R3540" s="14">
        <f t="shared" si="277"/>
        <v>42571.420601851853</v>
      </c>
      <c r="S3540" s="14">
        <f t="shared" si="278"/>
        <v>42599.420601851853</v>
      </c>
      <c r="T3540">
        <f t="shared" si="279"/>
        <v>2016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8273</v>
      </c>
      <c r="O3541" t="s">
        <v>8274</v>
      </c>
      <c r="P3541">
        <f t="shared" si="275"/>
        <v>120</v>
      </c>
      <c r="Q3541">
        <f t="shared" si="276"/>
        <v>55.23</v>
      </c>
      <c r="R3541" s="14">
        <f t="shared" si="277"/>
        <v>42600.756041666667</v>
      </c>
      <c r="S3541" s="14">
        <f t="shared" si="278"/>
        <v>42621.756041666667</v>
      </c>
      <c r="T3541">
        <f t="shared" si="279"/>
        <v>2016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8273</v>
      </c>
      <c r="O3542" t="s">
        <v>8274</v>
      </c>
      <c r="P3542">
        <f t="shared" si="275"/>
        <v>123</v>
      </c>
      <c r="Q3542">
        <f t="shared" si="276"/>
        <v>46.13</v>
      </c>
      <c r="R3542" s="14">
        <f t="shared" si="277"/>
        <v>42517.003368055557</v>
      </c>
      <c r="S3542" s="14">
        <f t="shared" si="278"/>
        <v>42547.003368055557</v>
      </c>
      <c r="T3542">
        <f t="shared" si="279"/>
        <v>2016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8273</v>
      </c>
      <c r="O3543" t="s">
        <v>8274</v>
      </c>
      <c r="P3543">
        <f t="shared" si="275"/>
        <v>105</v>
      </c>
      <c r="Q3543">
        <f t="shared" si="276"/>
        <v>39.380000000000003</v>
      </c>
      <c r="R3543" s="14">
        <f t="shared" si="277"/>
        <v>42222.730034722219</v>
      </c>
      <c r="S3543" s="14">
        <f t="shared" si="278"/>
        <v>42247.730034722219</v>
      </c>
      <c r="T3543">
        <f t="shared" si="279"/>
        <v>2015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8273</v>
      </c>
      <c r="O3544" t="s">
        <v>8274</v>
      </c>
      <c r="P3544">
        <f t="shared" si="275"/>
        <v>102</v>
      </c>
      <c r="Q3544">
        <f t="shared" si="276"/>
        <v>66.150000000000006</v>
      </c>
      <c r="R3544" s="14">
        <f t="shared" si="277"/>
        <v>41829.599791666667</v>
      </c>
      <c r="S3544" s="14">
        <f t="shared" si="278"/>
        <v>41889.599791666667</v>
      </c>
      <c r="T3544">
        <f t="shared" si="279"/>
        <v>2014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8273</v>
      </c>
      <c r="O3545" t="s">
        <v>8274</v>
      </c>
      <c r="P3545">
        <f t="shared" si="275"/>
        <v>105</v>
      </c>
      <c r="Q3545">
        <f t="shared" si="276"/>
        <v>54.14</v>
      </c>
      <c r="R3545" s="14">
        <f t="shared" si="277"/>
        <v>42150.755312499998</v>
      </c>
      <c r="S3545" s="14">
        <f t="shared" si="278"/>
        <v>42180.755312499998</v>
      </c>
      <c r="T3545">
        <f t="shared" si="279"/>
        <v>2015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8273</v>
      </c>
      <c r="O3546" t="s">
        <v>8274</v>
      </c>
      <c r="P3546">
        <f t="shared" si="275"/>
        <v>100</v>
      </c>
      <c r="Q3546">
        <f t="shared" si="276"/>
        <v>104.17</v>
      </c>
      <c r="R3546" s="14">
        <f t="shared" si="277"/>
        <v>42040.831678240742</v>
      </c>
      <c r="S3546" s="14">
        <f t="shared" si="278"/>
        <v>42070.831678240742</v>
      </c>
      <c r="T3546">
        <f t="shared" si="279"/>
        <v>2015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8273</v>
      </c>
      <c r="O3547" t="s">
        <v>8274</v>
      </c>
      <c r="P3547">
        <f t="shared" si="275"/>
        <v>100</v>
      </c>
      <c r="Q3547">
        <f t="shared" si="276"/>
        <v>31.38</v>
      </c>
      <c r="R3547" s="14">
        <f t="shared" si="277"/>
        <v>42075.807395833333</v>
      </c>
      <c r="S3547" s="14">
        <f t="shared" si="278"/>
        <v>42105.807395833333</v>
      </c>
      <c r="T3547">
        <f t="shared" si="279"/>
        <v>2015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8273</v>
      </c>
      <c r="O3548" t="s">
        <v>8274</v>
      </c>
      <c r="P3548">
        <f t="shared" si="275"/>
        <v>102</v>
      </c>
      <c r="Q3548">
        <f t="shared" si="276"/>
        <v>59.21</v>
      </c>
      <c r="R3548" s="14">
        <f t="shared" si="277"/>
        <v>42073.660694444443</v>
      </c>
      <c r="S3548" s="14">
        <f t="shared" si="278"/>
        <v>42095.165972222225</v>
      </c>
      <c r="T3548">
        <f t="shared" si="279"/>
        <v>2015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8273</v>
      </c>
      <c r="O3549" t="s">
        <v>8274</v>
      </c>
      <c r="P3549">
        <f t="shared" si="275"/>
        <v>114</v>
      </c>
      <c r="Q3549">
        <f t="shared" si="276"/>
        <v>119.18</v>
      </c>
      <c r="R3549" s="14">
        <f t="shared" si="277"/>
        <v>42480.078715277778</v>
      </c>
      <c r="S3549" s="14">
        <f t="shared" si="278"/>
        <v>42504.165972222225</v>
      </c>
      <c r="T3549">
        <f t="shared" si="279"/>
        <v>2016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8273</v>
      </c>
      <c r="O3550" t="s">
        <v>8274</v>
      </c>
      <c r="P3550">
        <f t="shared" si="275"/>
        <v>102</v>
      </c>
      <c r="Q3550">
        <f t="shared" si="276"/>
        <v>164.62</v>
      </c>
      <c r="R3550" s="14">
        <f t="shared" si="277"/>
        <v>42411.942291666666</v>
      </c>
      <c r="S3550" s="14">
        <f t="shared" si="278"/>
        <v>42434.041666666672</v>
      </c>
      <c r="T3550">
        <f t="shared" si="279"/>
        <v>2016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8273</v>
      </c>
      <c r="O3551" t="s">
        <v>8274</v>
      </c>
      <c r="P3551">
        <f t="shared" si="275"/>
        <v>102</v>
      </c>
      <c r="Q3551">
        <f t="shared" si="276"/>
        <v>24.29</v>
      </c>
      <c r="R3551" s="14">
        <f t="shared" si="277"/>
        <v>42223.394363425927</v>
      </c>
      <c r="S3551" s="14">
        <f t="shared" si="278"/>
        <v>42251.394363425927</v>
      </c>
      <c r="T3551">
        <f t="shared" si="279"/>
        <v>2015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8273</v>
      </c>
      <c r="O3552" t="s">
        <v>8274</v>
      </c>
      <c r="P3552">
        <f t="shared" si="275"/>
        <v>105</v>
      </c>
      <c r="Q3552">
        <f t="shared" si="276"/>
        <v>40.94</v>
      </c>
      <c r="R3552" s="14">
        <f t="shared" si="277"/>
        <v>42462.893495370372</v>
      </c>
      <c r="S3552" s="14">
        <f t="shared" si="278"/>
        <v>42492.893495370372</v>
      </c>
      <c r="T3552">
        <f t="shared" si="279"/>
        <v>2016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8273</v>
      </c>
      <c r="O3553" t="s">
        <v>8274</v>
      </c>
      <c r="P3553">
        <f t="shared" si="275"/>
        <v>102</v>
      </c>
      <c r="Q3553">
        <f t="shared" si="276"/>
        <v>61.1</v>
      </c>
      <c r="R3553" s="14">
        <f t="shared" si="277"/>
        <v>41753.515856481477</v>
      </c>
      <c r="S3553" s="14">
        <f t="shared" si="278"/>
        <v>41781.921527777777</v>
      </c>
      <c r="T3553">
        <f t="shared" si="279"/>
        <v>2014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8273</v>
      </c>
      <c r="O3554" t="s">
        <v>8274</v>
      </c>
      <c r="P3554">
        <f t="shared" si="275"/>
        <v>100</v>
      </c>
      <c r="Q3554">
        <f t="shared" si="276"/>
        <v>38.65</v>
      </c>
      <c r="R3554" s="14">
        <f t="shared" si="277"/>
        <v>41788.587083333332</v>
      </c>
      <c r="S3554" s="14">
        <f t="shared" si="278"/>
        <v>41818.587083333332</v>
      </c>
      <c r="T3554">
        <f t="shared" si="279"/>
        <v>2014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8273</v>
      </c>
      <c r="O3555" t="s">
        <v>8274</v>
      </c>
      <c r="P3555">
        <f t="shared" si="275"/>
        <v>106</v>
      </c>
      <c r="Q3555">
        <f t="shared" si="276"/>
        <v>56.2</v>
      </c>
      <c r="R3555" s="14">
        <f t="shared" si="277"/>
        <v>42196.028703703705</v>
      </c>
      <c r="S3555" s="14">
        <f t="shared" si="278"/>
        <v>42228</v>
      </c>
      <c r="T3555">
        <f t="shared" si="279"/>
        <v>2015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8273</v>
      </c>
      <c r="O3556" t="s">
        <v>8274</v>
      </c>
      <c r="P3556">
        <f t="shared" si="275"/>
        <v>113</v>
      </c>
      <c r="Q3556">
        <f t="shared" si="276"/>
        <v>107</v>
      </c>
      <c r="R3556" s="14">
        <f t="shared" si="277"/>
        <v>42016.050451388888</v>
      </c>
      <c r="S3556" s="14">
        <f t="shared" si="278"/>
        <v>42046.708333333328</v>
      </c>
      <c r="T3556">
        <f t="shared" si="279"/>
        <v>2015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8273</v>
      </c>
      <c r="O3557" t="s">
        <v>8274</v>
      </c>
      <c r="P3557">
        <f t="shared" si="275"/>
        <v>100</v>
      </c>
      <c r="Q3557">
        <f t="shared" si="276"/>
        <v>171.43</v>
      </c>
      <c r="R3557" s="14">
        <f t="shared" si="277"/>
        <v>42661.442060185189</v>
      </c>
      <c r="S3557" s="14">
        <f t="shared" si="278"/>
        <v>42691.483726851846</v>
      </c>
      <c r="T3557">
        <f t="shared" si="279"/>
        <v>2016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8273</v>
      </c>
      <c r="O3558" t="s">
        <v>8274</v>
      </c>
      <c r="P3558">
        <f t="shared" si="275"/>
        <v>100</v>
      </c>
      <c r="Q3558">
        <f t="shared" si="276"/>
        <v>110.5</v>
      </c>
      <c r="R3558" s="14">
        <f t="shared" si="277"/>
        <v>41808.649583333332</v>
      </c>
      <c r="S3558" s="14">
        <f t="shared" si="278"/>
        <v>41868.649583333332</v>
      </c>
      <c r="T3558">
        <f t="shared" si="279"/>
        <v>2014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8273</v>
      </c>
      <c r="O3559" t="s">
        <v>8274</v>
      </c>
      <c r="P3559">
        <f t="shared" si="275"/>
        <v>100</v>
      </c>
      <c r="Q3559">
        <f t="shared" si="276"/>
        <v>179.28</v>
      </c>
      <c r="R3559" s="14">
        <f t="shared" si="277"/>
        <v>41730.276747685188</v>
      </c>
      <c r="S3559" s="14">
        <f t="shared" si="278"/>
        <v>41764.276747685188</v>
      </c>
      <c r="T3559">
        <f t="shared" si="279"/>
        <v>2014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8273</v>
      </c>
      <c r="O3560" t="s">
        <v>8274</v>
      </c>
      <c r="P3560">
        <f t="shared" si="275"/>
        <v>144</v>
      </c>
      <c r="Q3560">
        <f t="shared" si="276"/>
        <v>22.91</v>
      </c>
      <c r="R3560" s="14">
        <f t="shared" si="277"/>
        <v>42139.816840277781</v>
      </c>
      <c r="S3560" s="14">
        <f t="shared" si="278"/>
        <v>42181.875</v>
      </c>
      <c r="T3560">
        <f t="shared" si="279"/>
        <v>2015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8273</v>
      </c>
      <c r="O3561" t="s">
        <v>8274</v>
      </c>
      <c r="P3561">
        <f t="shared" si="275"/>
        <v>104</v>
      </c>
      <c r="Q3561">
        <f t="shared" si="276"/>
        <v>43.13</v>
      </c>
      <c r="R3561" s="14">
        <f t="shared" si="277"/>
        <v>42194.096157407403</v>
      </c>
      <c r="S3561" s="14">
        <f t="shared" si="278"/>
        <v>42216.373611111107</v>
      </c>
      <c r="T3561">
        <f t="shared" si="279"/>
        <v>2015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8273</v>
      </c>
      <c r="O3562" t="s">
        <v>8274</v>
      </c>
      <c r="P3562">
        <f t="shared" si="275"/>
        <v>108</v>
      </c>
      <c r="Q3562">
        <f t="shared" si="276"/>
        <v>46.89</v>
      </c>
      <c r="R3562" s="14">
        <f t="shared" si="277"/>
        <v>42115.889652777783</v>
      </c>
      <c r="S3562" s="14">
        <f t="shared" si="278"/>
        <v>42151.114583333328</v>
      </c>
      <c r="T3562">
        <f t="shared" si="279"/>
        <v>2015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8273</v>
      </c>
      <c r="O3563" t="s">
        <v>8274</v>
      </c>
      <c r="P3563">
        <f t="shared" si="275"/>
        <v>102</v>
      </c>
      <c r="Q3563">
        <f t="shared" si="276"/>
        <v>47.41</v>
      </c>
      <c r="R3563" s="14">
        <f t="shared" si="277"/>
        <v>42203.680300925931</v>
      </c>
      <c r="S3563" s="14">
        <f t="shared" si="278"/>
        <v>42221.774999999994</v>
      </c>
      <c r="T3563">
        <f t="shared" si="279"/>
        <v>2015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8273</v>
      </c>
      <c r="O3564" t="s">
        <v>8274</v>
      </c>
      <c r="P3564">
        <f t="shared" si="275"/>
        <v>149</v>
      </c>
      <c r="Q3564">
        <f t="shared" si="276"/>
        <v>15.13</v>
      </c>
      <c r="R3564" s="14">
        <f t="shared" si="277"/>
        <v>42433.761886574073</v>
      </c>
      <c r="S3564" s="14">
        <f t="shared" si="278"/>
        <v>42442.916666666672</v>
      </c>
      <c r="T3564">
        <f t="shared" si="279"/>
        <v>2016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8273</v>
      </c>
      <c r="O3565" t="s">
        <v>8274</v>
      </c>
      <c r="P3565">
        <f t="shared" si="275"/>
        <v>105</v>
      </c>
      <c r="Q3565">
        <f t="shared" si="276"/>
        <v>21.1</v>
      </c>
      <c r="R3565" s="14">
        <f t="shared" si="277"/>
        <v>42555.671944444446</v>
      </c>
      <c r="S3565" s="14">
        <f t="shared" si="278"/>
        <v>42583.791666666672</v>
      </c>
      <c r="T3565">
        <f t="shared" si="279"/>
        <v>2016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8273</v>
      </c>
      <c r="O3566" t="s">
        <v>8274</v>
      </c>
      <c r="P3566">
        <f t="shared" si="275"/>
        <v>101</v>
      </c>
      <c r="Q3566">
        <f t="shared" si="276"/>
        <v>59.12</v>
      </c>
      <c r="R3566" s="14">
        <f t="shared" si="277"/>
        <v>42236.623252314821</v>
      </c>
      <c r="S3566" s="14">
        <f t="shared" si="278"/>
        <v>42282.666666666672</v>
      </c>
      <c r="T3566">
        <f t="shared" si="279"/>
        <v>2015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8273</v>
      </c>
      <c r="O3567" t="s">
        <v>8274</v>
      </c>
      <c r="P3567">
        <f t="shared" si="275"/>
        <v>131</v>
      </c>
      <c r="Q3567">
        <f t="shared" si="276"/>
        <v>97.92</v>
      </c>
      <c r="R3567" s="14">
        <f t="shared" si="277"/>
        <v>41974.743148148147</v>
      </c>
      <c r="S3567" s="14">
        <f t="shared" si="278"/>
        <v>42004.743148148147</v>
      </c>
      <c r="T3567">
        <f t="shared" si="279"/>
        <v>2014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8273</v>
      </c>
      <c r="O3568" t="s">
        <v>8274</v>
      </c>
      <c r="P3568">
        <f t="shared" si="275"/>
        <v>105</v>
      </c>
      <c r="Q3568">
        <f t="shared" si="276"/>
        <v>55.13</v>
      </c>
      <c r="R3568" s="14">
        <f t="shared" si="277"/>
        <v>41997.507905092592</v>
      </c>
      <c r="S3568" s="14">
        <f t="shared" si="278"/>
        <v>42027.507905092592</v>
      </c>
      <c r="T3568">
        <f t="shared" si="279"/>
        <v>2014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8273</v>
      </c>
      <c r="O3569" t="s">
        <v>8274</v>
      </c>
      <c r="P3569">
        <f t="shared" si="275"/>
        <v>109</v>
      </c>
      <c r="Q3569">
        <f t="shared" si="276"/>
        <v>26.54</v>
      </c>
      <c r="R3569" s="14">
        <f t="shared" si="277"/>
        <v>42135.810694444444</v>
      </c>
      <c r="S3569" s="14">
        <f t="shared" si="278"/>
        <v>42165.810694444444</v>
      </c>
      <c r="T3569">
        <f t="shared" si="279"/>
        <v>2015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8273</v>
      </c>
      <c r="O3570" t="s">
        <v>8274</v>
      </c>
      <c r="P3570">
        <f t="shared" si="275"/>
        <v>111</v>
      </c>
      <c r="Q3570">
        <f t="shared" si="276"/>
        <v>58.42</v>
      </c>
      <c r="R3570" s="14">
        <f t="shared" si="277"/>
        <v>41869.740671296298</v>
      </c>
      <c r="S3570" s="14">
        <f t="shared" si="278"/>
        <v>41899.740671296298</v>
      </c>
      <c r="T3570">
        <f t="shared" si="279"/>
        <v>2014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8273</v>
      </c>
      <c r="O3571" t="s">
        <v>8274</v>
      </c>
      <c r="P3571">
        <f t="shared" si="275"/>
        <v>100</v>
      </c>
      <c r="Q3571">
        <f t="shared" si="276"/>
        <v>122.54</v>
      </c>
      <c r="R3571" s="14">
        <f t="shared" si="277"/>
        <v>41982.688611111109</v>
      </c>
      <c r="S3571" s="14">
        <f t="shared" si="278"/>
        <v>42012.688611111109</v>
      </c>
      <c r="T3571">
        <f t="shared" si="279"/>
        <v>2014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8273</v>
      </c>
      <c r="O3572" t="s">
        <v>8274</v>
      </c>
      <c r="P3572">
        <f t="shared" si="275"/>
        <v>114</v>
      </c>
      <c r="Q3572">
        <f t="shared" si="276"/>
        <v>87.96</v>
      </c>
      <c r="R3572" s="14">
        <f t="shared" si="277"/>
        <v>41976.331979166673</v>
      </c>
      <c r="S3572" s="14">
        <f t="shared" si="278"/>
        <v>42004.291666666672</v>
      </c>
      <c r="T3572">
        <f t="shared" si="279"/>
        <v>2014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8273</v>
      </c>
      <c r="O3573" t="s">
        <v>8274</v>
      </c>
      <c r="P3573">
        <f t="shared" si="275"/>
        <v>122</v>
      </c>
      <c r="Q3573">
        <f t="shared" si="276"/>
        <v>73.239999999999995</v>
      </c>
      <c r="R3573" s="14">
        <f t="shared" si="277"/>
        <v>41912.858946759261</v>
      </c>
      <c r="S3573" s="14">
        <f t="shared" si="278"/>
        <v>41942.858946759261</v>
      </c>
      <c r="T3573">
        <f t="shared" si="279"/>
        <v>2014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8273</v>
      </c>
      <c r="O3574" t="s">
        <v>8274</v>
      </c>
      <c r="P3574">
        <f t="shared" si="275"/>
        <v>100</v>
      </c>
      <c r="Q3574">
        <f t="shared" si="276"/>
        <v>55.56</v>
      </c>
      <c r="R3574" s="14">
        <f t="shared" si="277"/>
        <v>42146.570393518516</v>
      </c>
      <c r="S3574" s="14">
        <f t="shared" si="278"/>
        <v>42176.570393518516</v>
      </c>
      <c r="T3574">
        <f t="shared" si="279"/>
        <v>2015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8273</v>
      </c>
      <c r="O3575" t="s">
        <v>8274</v>
      </c>
      <c r="P3575">
        <f t="shared" si="275"/>
        <v>103</v>
      </c>
      <c r="Q3575">
        <f t="shared" si="276"/>
        <v>39.54</v>
      </c>
      <c r="R3575" s="14">
        <f t="shared" si="277"/>
        <v>41921.375532407408</v>
      </c>
      <c r="S3575" s="14">
        <f t="shared" si="278"/>
        <v>41951.417199074072</v>
      </c>
      <c r="T3575">
        <f t="shared" si="279"/>
        <v>2014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8273</v>
      </c>
      <c r="O3576" t="s">
        <v>8274</v>
      </c>
      <c r="P3576">
        <f t="shared" si="275"/>
        <v>106</v>
      </c>
      <c r="Q3576">
        <f t="shared" si="276"/>
        <v>136.78</v>
      </c>
      <c r="R3576" s="14">
        <f t="shared" si="277"/>
        <v>41926.942685185182</v>
      </c>
      <c r="S3576" s="14">
        <f t="shared" si="278"/>
        <v>41956.984351851846</v>
      </c>
      <c r="T3576">
        <f t="shared" si="279"/>
        <v>2014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8273</v>
      </c>
      <c r="O3577" t="s">
        <v>8274</v>
      </c>
      <c r="P3577">
        <f t="shared" si="275"/>
        <v>101</v>
      </c>
      <c r="Q3577">
        <f t="shared" si="276"/>
        <v>99.34</v>
      </c>
      <c r="R3577" s="14">
        <f t="shared" si="277"/>
        <v>42561.783877314811</v>
      </c>
      <c r="S3577" s="14">
        <f t="shared" si="278"/>
        <v>42593.165972222225</v>
      </c>
      <c r="T3577">
        <f t="shared" si="279"/>
        <v>2016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8273</v>
      </c>
      <c r="O3578" t="s">
        <v>8274</v>
      </c>
      <c r="P3578">
        <f t="shared" si="275"/>
        <v>100</v>
      </c>
      <c r="Q3578">
        <f t="shared" si="276"/>
        <v>20</v>
      </c>
      <c r="R3578" s="14">
        <f t="shared" si="277"/>
        <v>42649.54923611111</v>
      </c>
      <c r="S3578" s="14">
        <f t="shared" si="278"/>
        <v>42709.590902777782</v>
      </c>
      <c r="T3578">
        <f t="shared" si="279"/>
        <v>2016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8273</v>
      </c>
      <c r="O3579" t="s">
        <v>8274</v>
      </c>
      <c r="P3579">
        <f t="shared" si="275"/>
        <v>130</v>
      </c>
      <c r="Q3579">
        <f t="shared" si="276"/>
        <v>28.89</v>
      </c>
      <c r="R3579" s="14">
        <f t="shared" si="277"/>
        <v>42093.786840277782</v>
      </c>
      <c r="S3579" s="14">
        <f t="shared" si="278"/>
        <v>42120.26944444445</v>
      </c>
      <c r="T3579">
        <f t="shared" si="279"/>
        <v>2015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8273</v>
      </c>
      <c r="O3580" t="s">
        <v>8274</v>
      </c>
      <c r="P3580">
        <f t="shared" si="275"/>
        <v>100</v>
      </c>
      <c r="Q3580">
        <f t="shared" si="276"/>
        <v>40.549999999999997</v>
      </c>
      <c r="R3580" s="14">
        <f t="shared" si="277"/>
        <v>42460.733530092592</v>
      </c>
      <c r="S3580" s="14">
        <f t="shared" si="278"/>
        <v>42490.733530092592</v>
      </c>
      <c r="T3580">
        <f t="shared" si="279"/>
        <v>2016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8273</v>
      </c>
      <c r="O3581" t="s">
        <v>8274</v>
      </c>
      <c r="P3581">
        <f t="shared" si="275"/>
        <v>100</v>
      </c>
      <c r="Q3581">
        <f t="shared" si="276"/>
        <v>35.71</v>
      </c>
      <c r="R3581" s="14">
        <f t="shared" si="277"/>
        <v>42430.762222222227</v>
      </c>
      <c r="S3581" s="14">
        <f t="shared" si="278"/>
        <v>42460.720555555556</v>
      </c>
      <c r="T3581">
        <f t="shared" si="279"/>
        <v>2016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8273</v>
      </c>
      <c r="O3582" t="s">
        <v>8274</v>
      </c>
      <c r="P3582">
        <f t="shared" si="275"/>
        <v>114</v>
      </c>
      <c r="Q3582">
        <f t="shared" si="276"/>
        <v>37.96</v>
      </c>
      <c r="R3582" s="14">
        <f t="shared" si="277"/>
        <v>42026.176180555558</v>
      </c>
      <c r="S3582" s="14">
        <f t="shared" si="278"/>
        <v>42064.207638888889</v>
      </c>
      <c r="T3582">
        <f t="shared" si="279"/>
        <v>2015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8273</v>
      </c>
      <c r="O3583" t="s">
        <v>8274</v>
      </c>
      <c r="P3583">
        <f t="shared" si="275"/>
        <v>100</v>
      </c>
      <c r="Q3583">
        <f t="shared" si="276"/>
        <v>33.33</v>
      </c>
      <c r="R3583" s="14">
        <f t="shared" si="277"/>
        <v>41836.471180555556</v>
      </c>
      <c r="S3583" s="14">
        <f t="shared" si="278"/>
        <v>41850.471180555556</v>
      </c>
      <c r="T3583">
        <f t="shared" si="279"/>
        <v>2014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8273</v>
      </c>
      <c r="O3584" t="s">
        <v>8274</v>
      </c>
      <c r="P3584">
        <f t="shared" si="275"/>
        <v>287</v>
      </c>
      <c r="Q3584">
        <f t="shared" si="276"/>
        <v>58.57</v>
      </c>
      <c r="R3584" s="14">
        <f t="shared" si="277"/>
        <v>42451.095856481479</v>
      </c>
      <c r="S3584" s="14">
        <f t="shared" si="278"/>
        <v>42465.095856481479</v>
      </c>
      <c r="T3584">
        <f t="shared" si="279"/>
        <v>2016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8273</v>
      </c>
      <c r="O3585" t="s">
        <v>8274</v>
      </c>
      <c r="P3585">
        <f t="shared" si="275"/>
        <v>109</v>
      </c>
      <c r="Q3585">
        <f t="shared" si="276"/>
        <v>135.63</v>
      </c>
      <c r="R3585" s="14">
        <f t="shared" si="277"/>
        <v>42418.425983796296</v>
      </c>
      <c r="S3585" s="14">
        <f t="shared" si="278"/>
        <v>42478.384317129632</v>
      </c>
      <c r="T3585">
        <f t="shared" si="279"/>
        <v>2016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8273</v>
      </c>
      <c r="O3586" t="s">
        <v>8274</v>
      </c>
      <c r="P3586">
        <f t="shared" si="275"/>
        <v>116</v>
      </c>
      <c r="Q3586">
        <f t="shared" si="276"/>
        <v>30.94</v>
      </c>
      <c r="R3586" s="14">
        <f t="shared" si="277"/>
        <v>42168.316481481481</v>
      </c>
      <c r="S3586" s="14">
        <f t="shared" si="278"/>
        <v>42198.316481481481</v>
      </c>
      <c r="T3586">
        <f t="shared" si="279"/>
        <v>2015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8273</v>
      </c>
      <c r="O3587" t="s">
        <v>8274</v>
      </c>
      <c r="P3587">
        <f t="shared" ref="P3587:P3650" si="280">ROUND(E3587/D3587*100,0)</f>
        <v>119</v>
      </c>
      <c r="Q3587">
        <f t="shared" ref="Q3587:Q3650" si="281">IFERROR(ROUND(E3587/L3587,2),0)</f>
        <v>176.09</v>
      </c>
      <c r="R3587" s="14">
        <f t="shared" ref="R3587:R3650" si="282">(((J3587/60)/60)/24)+DATE(1970,1,1)</f>
        <v>41964.716319444444</v>
      </c>
      <c r="S3587" s="14">
        <f t="shared" ref="S3587:S3650" si="283">(((I3587/60)/60)/24)+DATE(1970,1,1)</f>
        <v>41994.716319444444</v>
      </c>
      <c r="T3587">
        <f t="shared" ref="T3587:T3650" si="284">YEAR(R3587)</f>
        <v>2014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8273</v>
      </c>
      <c r="O3588" t="s">
        <v>8274</v>
      </c>
      <c r="P3588">
        <f t="shared" si="280"/>
        <v>109</v>
      </c>
      <c r="Q3588">
        <f t="shared" si="281"/>
        <v>151.97999999999999</v>
      </c>
      <c r="R3588" s="14">
        <f t="shared" si="282"/>
        <v>42576.697569444441</v>
      </c>
      <c r="S3588" s="14">
        <f t="shared" si="283"/>
        <v>42636.697569444441</v>
      </c>
      <c r="T3588">
        <f t="shared" si="284"/>
        <v>2016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8273</v>
      </c>
      <c r="O3589" t="s">
        <v>8274</v>
      </c>
      <c r="P3589">
        <f t="shared" si="280"/>
        <v>127</v>
      </c>
      <c r="Q3589">
        <f t="shared" si="281"/>
        <v>22.61</v>
      </c>
      <c r="R3589" s="14">
        <f t="shared" si="282"/>
        <v>42503.539976851855</v>
      </c>
      <c r="S3589" s="14">
        <f t="shared" si="283"/>
        <v>42548.791666666672</v>
      </c>
      <c r="T3589">
        <f t="shared" si="284"/>
        <v>2016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8273</v>
      </c>
      <c r="O3590" t="s">
        <v>8274</v>
      </c>
      <c r="P3590">
        <f t="shared" si="280"/>
        <v>101</v>
      </c>
      <c r="Q3590">
        <f t="shared" si="281"/>
        <v>18.27</v>
      </c>
      <c r="R3590" s="14">
        <f t="shared" si="282"/>
        <v>42101.828819444447</v>
      </c>
      <c r="S3590" s="14">
        <f t="shared" si="283"/>
        <v>42123.958333333328</v>
      </c>
      <c r="T3590">
        <f t="shared" si="284"/>
        <v>2015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8273</v>
      </c>
      <c r="O3591" t="s">
        <v>8274</v>
      </c>
      <c r="P3591">
        <f t="shared" si="280"/>
        <v>128</v>
      </c>
      <c r="Q3591">
        <f t="shared" si="281"/>
        <v>82.26</v>
      </c>
      <c r="R3591" s="14">
        <f t="shared" si="282"/>
        <v>42125.647534722222</v>
      </c>
      <c r="S3591" s="14">
        <f t="shared" si="283"/>
        <v>42150.647534722222</v>
      </c>
      <c r="T3591">
        <f t="shared" si="284"/>
        <v>2015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8273</v>
      </c>
      <c r="O3592" t="s">
        <v>8274</v>
      </c>
      <c r="P3592">
        <f t="shared" si="280"/>
        <v>100</v>
      </c>
      <c r="Q3592">
        <f t="shared" si="281"/>
        <v>68.53</v>
      </c>
      <c r="R3592" s="14">
        <f t="shared" si="282"/>
        <v>41902.333726851852</v>
      </c>
      <c r="S3592" s="14">
        <f t="shared" si="283"/>
        <v>41932.333726851852</v>
      </c>
      <c r="T3592">
        <f t="shared" si="284"/>
        <v>2014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8273</v>
      </c>
      <c r="O3593" t="s">
        <v>8274</v>
      </c>
      <c r="P3593">
        <f t="shared" si="280"/>
        <v>175</v>
      </c>
      <c r="Q3593">
        <f t="shared" si="281"/>
        <v>68.06</v>
      </c>
      <c r="R3593" s="14">
        <f t="shared" si="282"/>
        <v>42003.948425925926</v>
      </c>
      <c r="S3593" s="14">
        <f t="shared" si="283"/>
        <v>42028.207638888889</v>
      </c>
      <c r="T3593">
        <f t="shared" si="284"/>
        <v>2014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8273</v>
      </c>
      <c r="O3594" t="s">
        <v>8274</v>
      </c>
      <c r="P3594">
        <f t="shared" si="280"/>
        <v>127</v>
      </c>
      <c r="Q3594">
        <f t="shared" si="281"/>
        <v>72.709999999999994</v>
      </c>
      <c r="R3594" s="14">
        <f t="shared" si="282"/>
        <v>41988.829942129625</v>
      </c>
      <c r="S3594" s="14">
        <f t="shared" si="283"/>
        <v>42046.207638888889</v>
      </c>
      <c r="T3594">
        <f t="shared" si="284"/>
        <v>2014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8273</v>
      </c>
      <c r="O3595" t="s">
        <v>8274</v>
      </c>
      <c r="P3595">
        <f t="shared" si="280"/>
        <v>111</v>
      </c>
      <c r="Q3595">
        <f t="shared" si="281"/>
        <v>77.19</v>
      </c>
      <c r="R3595" s="14">
        <f t="shared" si="282"/>
        <v>41974.898599537039</v>
      </c>
      <c r="S3595" s="14">
        <f t="shared" si="283"/>
        <v>42009.851388888885</v>
      </c>
      <c r="T3595">
        <f t="shared" si="284"/>
        <v>2014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8273</v>
      </c>
      <c r="O3596" t="s">
        <v>8274</v>
      </c>
      <c r="P3596">
        <f t="shared" si="280"/>
        <v>126</v>
      </c>
      <c r="Q3596">
        <f t="shared" si="281"/>
        <v>55.97</v>
      </c>
      <c r="R3596" s="14">
        <f t="shared" si="282"/>
        <v>42592.066921296297</v>
      </c>
      <c r="S3596" s="14">
        <f t="shared" si="283"/>
        <v>42617.066921296297</v>
      </c>
      <c r="T3596">
        <f t="shared" si="284"/>
        <v>2016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8273</v>
      </c>
      <c r="O3597" t="s">
        <v>8274</v>
      </c>
      <c r="P3597">
        <f t="shared" si="280"/>
        <v>119</v>
      </c>
      <c r="Q3597">
        <f t="shared" si="281"/>
        <v>49.69</v>
      </c>
      <c r="R3597" s="14">
        <f t="shared" si="282"/>
        <v>42050.008368055554</v>
      </c>
      <c r="S3597" s="14">
        <f t="shared" si="283"/>
        <v>42076.290972222225</v>
      </c>
      <c r="T3597">
        <f t="shared" si="284"/>
        <v>2015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8273</v>
      </c>
      <c r="O3598" t="s">
        <v>8274</v>
      </c>
      <c r="P3598">
        <f t="shared" si="280"/>
        <v>108</v>
      </c>
      <c r="Q3598">
        <f t="shared" si="281"/>
        <v>79</v>
      </c>
      <c r="R3598" s="14">
        <f t="shared" si="282"/>
        <v>41856.715069444443</v>
      </c>
      <c r="S3598" s="14">
        <f t="shared" si="283"/>
        <v>41877.715069444443</v>
      </c>
      <c r="T3598">
        <f t="shared" si="284"/>
        <v>2014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8273</v>
      </c>
      <c r="O3599" t="s">
        <v>8274</v>
      </c>
      <c r="P3599">
        <f t="shared" si="280"/>
        <v>103</v>
      </c>
      <c r="Q3599">
        <f t="shared" si="281"/>
        <v>77.73</v>
      </c>
      <c r="R3599" s="14">
        <f t="shared" si="282"/>
        <v>42417.585532407407</v>
      </c>
      <c r="S3599" s="14">
        <f t="shared" si="283"/>
        <v>42432.249305555553</v>
      </c>
      <c r="T3599">
        <f t="shared" si="284"/>
        <v>2016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8273</v>
      </c>
      <c r="O3600" t="s">
        <v>8274</v>
      </c>
      <c r="P3600">
        <f t="shared" si="280"/>
        <v>110</v>
      </c>
      <c r="Q3600">
        <f t="shared" si="281"/>
        <v>40.78</v>
      </c>
      <c r="R3600" s="14">
        <f t="shared" si="282"/>
        <v>41866.79886574074</v>
      </c>
      <c r="S3600" s="14">
        <f t="shared" si="283"/>
        <v>41885.207638888889</v>
      </c>
      <c r="T3600">
        <f t="shared" si="284"/>
        <v>2014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8273</v>
      </c>
      <c r="O3601" t="s">
        <v>8274</v>
      </c>
      <c r="P3601">
        <f t="shared" si="280"/>
        <v>202</v>
      </c>
      <c r="Q3601">
        <f t="shared" si="281"/>
        <v>59.41</v>
      </c>
      <c r="R3601" s="14">
        <f t="shared" si="282"/>
        <v>42220.79487268519</v>
      </c>
      <c r="S3601" s="14">
        <f t="shared" si="283"/>
        <v>42246</v>
      </c>
      <c r="T3601">
        <f t="shared" si="284"/>
        <v>2015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8273</v>
      </c>
      <c r="O3602" t="s">
        <v>8274</v>
      </c>
      <c r="P3602">
        <f t="shared" si="280"/>
        <v>130</v>
      </c>
      <c r="Q3602">
        <f t="shared" si="281"/>
        <v>3.25</v>
      </c>
      <c r="R3602" s="14">
        <f t="shared" si="282"/>
        <v>42628.849120370374</v>
      </c>
      <c r="S3602" s="14">
        <f t="shared" si="283"/>
        <v>42656.849120370374</v>
      </c>
      <c r="T3602">
        <f t="shared" si="284"/>
        <v>2016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8273</v>
      </c>
      <c r="O3603" t="s">
        <v>8274</v>
      </c>
      <c r="P3603">
        <f t="shared" si="280"/>
        <v>104</v>
      </c>
      <c r="Q3603">
        <f t="shared" si="281"/>
        <v>39.380000000000003</v>
      </c>
      <c r="R3603" s="14">
        <f t="shared" si="282"/>
        <v>41990.99863425926</v>
      </c>
      <c r="S3603" s="14">
        <f t="shared" si="283"/>
        <v>42020.99863425926</v>
      </c>
      <c r="T3603">
        <f t="shared" si="284"/>
        <v>2014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8273</v>
      </c>
      <c r="O3604" t="s">
        <v>8274</v>
      </c>
      <c r="P3604">
        <f t="shared" si="280"/>
        <v>100</v>
      </c>
      <c r="Q3604">
        <f t="shared" si="281"/>
        <v>81.67</v>
      </c>
      <c r="R3604" s="14">
        <f t="shared" si="282"/>
        <v>42447.894432870366</v>
      </c>
      <c r="S3604" s="14">
        <f t="shared" si="283"/>
        <v>42507.894432870366</v>
      </c>
      <c r="T3604">
        <f t="shared" si="284"/>
        <v>2016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8273</v>
      </c>
      <c r="O3605" t="s">
        <v>8274</v>
      </c>
      <c r="P3605">
        <f t="shared" si="280"/>
        <v>171</v>
      </c>
      <c r="Q3605">
        <f t="shared" si="281"/>
        <v>44.91</v>
      </c>
      <c r="R3605" s="14">
        <f t="shared" si="282"/>
        <v>42283.864351851851</v>
      </c>
      <c r="S3605" s="14">
        <f t="shared" si="283"/>
        <v>42313.906018518523</v>
      </c>
      <c r="T3605">
        <f t="shared" si="284"/>
        <v>2015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8273</v>
      </c>
      <c r="O3606" t="s">
        <v>8274</v>
      </c>
      <c r="P3606">
        <f t="shared" si="280"/>
        <v>113</v>
      </c>
      <c r="Q3606">
        <f t="shared" si="281"/>
        <v>49.06</v>
      </c>
      <c r="R3606" s="14">
        <f t="shared" si="282"/>
        <v>42483.015694444446</v>
      </c>
      <c r="S3606" s="14">
        <f t="shared" si="283"/>
        <v>42489.290972222225</v>
      </c>
      <c r="T3606">
        <f t="shared" si="284"/>
        <v>2016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8273</v>
      </c>
      <c r="O3607" t="s">
        <v>8274</v>
      </c>
      <c r="P3607">
        <f t="shared" si="280"/>
        <v>184</v>
      </c>
      <c r="Q3607">
        <f t="shared" si="281"/>
        <v>30.67</v>
      </c>
      <c r="R3607" s="14">
        <f t="shared" si="282"/>
        <v>42383.793124999997</v>
      </c>
      <c r="S3607" s="14">
        <f t="shared" si="283"/>
        <v>42413.793124999997</v>
      </c>
      <c r="T3607">
        <f t="shared" si="284"/>
        <v>2016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8273</v>
      </c>
      <c r="O3608" t="s">
        <v>8274</v>
      </c>
      <c r="P3608">
        <f t="shared" si="280"/>
        <v>130</v>
      </c>
      <c r="Q3608">
        <f t="shared" si="281"/>
        <v>61.06</v>
      </c>
      <c r="R3608" s="14">
        <f t="shared" si="282"/>
        <v>42566.604826388888</v>
      </c>
      <c r="S3608" s="14">
        <f t="shared" si="283"/>
        <v>42596.604826388888</v>
      </c>
      <c r="T3608">
        <f t="shared" si="284"/>
        <v>2016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8273</v>
      </c>
      <c r="O3609" t="s">
        <v>8274</v>
      </c>
      <c r="P3609">
        <f t="shared" si="280"/>
        <v>105</v>
      </c>
      <c r="Q3609">
        <f t="shared" si="281"/>
        <v>29</v>
      </c>
      <c r="R3609" s="14">
        <f t="shared" si="282"/>
        <v>42338.963912037041</v>
      </c>
      <c r="S3609" s="14">
        <f t="shared" si="283"/>
        <v>42353</v>
      </c>
      <c r="T3609">
        <f t="shared" si="284"/>
        <v>2015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8273</v>
      </c>
      <c r="O3610" t="s">
        <v>8274</v>
      </c>
      <c r="P3610">
        <f t="shared" si="280"/>
        <v>100</v>
      </c>
      <c r="Q3610">
        <f t="shared" si="281"/>
        <v>29.63</v>
      </c>
      <c r="R3610" s="14">
        <f t="shared" si="282"/>
        <v>42506.709375000006</v>
      </c>
      <c r="S3610" s="14">
        <f t="shared" si="283"/>
        <v>42538.583333333328</v>
      </c>
      <c r="T3610">
        <f t="shared" si="284"/>
        <v>2016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8273</v>
      </c>
      <c r="O3611" t="s">
        <v>8274</v>
      </c>
      <c r="P3611">
        <f t="shared" si="280"/>
        <v>153</v>
      </c>
      <c r="Q3611">
        <f t="shared" si="281"/>
        <v>143.1</v>
      </c>
      <c r="R3611" s="14">
        <f t="shared" si="282"/>
        <v>42429.991724537031</v>
      </c>
      <c r="S3611" s="14">
        <f t="shared" si="283"/>
        <v>42459.950057870374</v>
      </c>
      <c r="T3611">
        <f t="shared" si="284"/>
        <v>2016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8273</v>
      </c>
      <c r="O3612" t="s">
        <v>8274</v>
      </c>
      <c r="P3612">
        <f t="shared" si="280"/>
        <v>162</v>
      </c>
      <c r="Q3612">
        <f t="shared" si="281"/>
        <v>52.35</v>
      </c>
      <c r="R3612" s="14">
        <f t="shared" si="282"/>
        <v>42203.432129629626</v>
      </c>
      <c r="S3612" s="14">
        <f t="shared" si="283"/>
        <v>42233.432129629626</v>
      </c>
      <c r="T3612">
        <f t="shared" si="284"/>
        <v>2015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8273</v>
      </c>
      <c r="O3613" t="s">
        <v>8274</v>
      </c>
      <c r="P3613">
        <f t="shared" si="280"/>
        <v>136</v>
      </c>
      <c r="Q3613">
        <f t="shared" si="281"/>
        <v>66.67</v>
      </c>
      <c r="R3613" s="14">
        <f t="shared" si="282"/>
        <v>42072.370381944449</v>
      </c>
      <c r="S3613" s="14">
        <f t="shared" si="283"/>
        <v>42102.370381944449</v>
      </c>
      <c r="T3613">
        <f t="shared" si="284"/>
        <v>2015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8273</v>
      </c>
      <c r="O3614" t="s">
        <v>8274</v>
      </c>
      <c r="P3614">
        <f t="shared" si="280"/>
        <v>144</v>
      </c>
      <c r="Q3614">
        <f t="shared" si="281"/>
        <v>126.67</v>
      </c>
      <c r="R3614" s="14">
        <f t="shared" si="282"/>
        <v>41789.726979166669</v>
      </c>
      <c r="S3614" s="14">
        <f t="shared" si="283"/>
        <v>41799.726979166669</v>
      </c>
      <c r="T3614">
        <f t="shared" si="284"/>
        <v>2014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8273</v>
      </c>
      <c r="O3615" t="s">
        <v>8274</v>
      </c>
      <c r="P3615">
        <f t="shared" si="280"/>
        <v>100</v>
      </c>
      <c r="Q3615">
        <f t="shared" si="281"/>
        <v>62.5</v>
      </c>
      <c r="R3615" s="14">
        <f t="shared" si="282"/>
        <v>41788.58997685185</v>
      </c>
      <c r="S3615" s="14">
        <f t="shared" si="283"/>
        <v>41818.58997685185</v>
      </c>
      <c r="T3615">
        <f t="shared" si="284"/>
        <v>2014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8273</v>
      </c>
      <c r="O3616" t="s">
        <v>8274</v>
      </c>
      <c r="P3616">
        <f t="shared" si="280"/>
        <v>101</v>
      </c>
      <c r="Q3616">
        <f t="shared" si="281"/>
        <v>35.49</v>
      </c>
      <c r="R3616" s="14">
        <f t="shared" si="282"/>
        <v>42144.041851851856</v>
      </c>
      <c r="S3616" s="14">
        <f t="shared" si="283"/>
        <v>42174.041851851856</v>
      </c>
      <c r="T3616">
        <f t="shared" si="284"/>
        <v>2015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8273</v>
      </c>
      <c r="O3617" t="s">
        <v>8274</v>
      </c>
      <c r="P3617">
        <f t="shared" si="280"/>
        <v>107</v>
      </c>
      <c r="Q3617">
        <f t="shared" si="281"/>
        <v>37.08</v>
      </c>
      <c r="R3617" s="14">
        <f t="shared" si="282"/>
        <v>42318.593703703707</v>
      </c>
      <c r="S3617" s="14">
        <f t="shared" si="283"/>
        <v>42348.593703703707</v>
      </c>
      <c r="T3617">
        <f t="shared" si="284"/>
        <v>2015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8273</v>
      </c>
      <c r="O3618" t="s">
        <v>8274</v>
      </c>
      <c r="P3618">
        <f t="shared" si="280"/>
        <v>125</v>
      </c>
      <c r="Q3618">
        <f t="shared" si="281"/>
        <v>69.33</v>
      </c>
      <c r="R3618" s="14">
        <f t="shared" si="282"/>
        <v>42052.949814814812</v>
      </c>
      <c r="S3618" s="14">
        <f t="shared" si="283"/>
        <v>42082.908148148148</v>
      </c>
      <c r="T3618">
        <f t="shared" si="284"/>
        <v>2015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8273</v>
      </c>
      <c r="O3619" t="s">
        <v>8274</v>
      </c>
      <c r="P3619">
        <f t="shared" si="280"/>
        <v>119</v>
      </c>
      <c r="Q3619">
        <f t="shared" si="281"/>
        <v>17.25</v>
      </c>
      <c r="R3619" s="14">
        <f t="shared" si="282"/>
        <v>42779.610289351855</v>
      </c>
      <c r="S3619" s="14">
        <f t="shared" si="283"/>
        <v>42794</v>
      </c>
      <c r="T3619">
        <f t="shared" si="284"/>
        <v>2017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8273</v>
      </c>
      <c r="O3620" t="s">
        <v>8274</v>
      </c>
      <c r="P3620">
        <f t="shared" si="280"/>
        <v>101</v>
      </c>
      <c r="Q3620">
        <f t="shared" si="281"/>
        <v>36.07</v>
      </c>
      <c r="R3620" s="14">
        <f t="shared" si="282"/>
        <v>42128.627893518518</v>
      </c>
      <c r="S3620" s="14">
        <f t="shared" si="283"/>
        <v>42158.627893518518</v>
      </c>
      <c r="T3620">
        <f t="shared" si="284"/>
        <v>2015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8273</v>
      </c>
      <c r="O3621" t="s">
        <v>8274</v>
      </c>
      <c r="P3621">
        <f t="shared" si="280"/>
        <v>113</v>
      </c>
      <c r="Q3621">
        <f t="shared" si="281"/>
        <v>66.47</v>
      </c>
      <c r="R3621" s="14">
        <f t="shared" si="282"/>
        <v>42661.132245370376</v>
      </c>
      <c r="S3621" s="14">
        <f t="shared" si="283"/>
        <v>42693.916666666672</v>
      </c>
      <c r="T3621">
        <f t="shared" si="284"/>
        <v>2016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8273</v>
      </c>
      <c r="O3622" t="s">
        <v>8274</v>
      </c>
      <c r="P3622">
        <f t="shared" si="280"/>
        <v>105</v>
      </c>
      <c r="Q3622">
        <f t="shared" si="281"/>
        <v>56.07</v>
      </c>
      <c r="R3622" s="14">
        <f t="shared" si="282"/>
        <v>42037.938206018516</v>
      </c>
      <c r="S3622" s="14">
        <f t="shared" si="283"/>
        <v>42068.166666666672</v>
      </c>
      <c r="T3622">
        <f t="shared" si="284"/>
        <v>2015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8273</v>
      </c>
      <c r="O3623" t="s">
        <v>8274</v>
      </c>
      <c r="P3623">
        <f t="shared" si="280"/>
        <v>110</v>
      </c>
      <c r="Q3623">
        <f t="shared" si="281"/>
        <v>47.03</v>
      </c>
      <c r="R3623" s="14">
        <f t="shared" si="282"/>
        <v>42619.935694444444</v>
      </c>
      <c r="S3623" s="14">
        <f t="shared" si="283"/>
        <v>42643.875</v>
      </c>
      <c r="T3623">
        <f t="shared" si="284"/>
        <v>2016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8273</v>
      </c>
      <c r="O3624" t="s">
        <v>8274</v>
      </c>
      <c r="P3624">
        <f t="shared" si="280"/>
        <v>100</v>
      </c>
      <c r="Q3624">
        <f t="shared" si="281"/>
        <v>47.67</v>
      </c>
      <c r="R3624" s="14">
        <f t="shared" si="282"/>
        <v>41877.221886574072</v>
      </c>
      <c r="S3624" s="14">
        <f t="shared" si="283"/>
        <v>41910.140972222223</v>
      </c>
      <c r="T3624">
        <f t="shared" si="284"/>
        <v>2014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8273</v>
      </c>
      <c r="O3625" t="s">
        <v>8274</v>
      </c>
      <c r="P3625">
        <f t="shared" si="280"/>
        <v>120</v>
      </c>
      <c r="Q3625">
        <f t="shared" si="281"/>
        <v>88.24</v>
      </c>
      <c r="R3625" s="14">
        <f t="shared" si="282"/>
        <v>41828.736921296295</v>
      </c>
      <c r="S3625" s="14">
        <f t="shared" si="283"/>
        <v>41846.291666666664</v>
      </c>
      <c r="T3625">
        <f t="shared" si="284"/>
        <v>2014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8273</v>
      </c>
      <c r="O3626" t="s">
        <v>8274</v>
      </c>
      <c r="P3626">
        <f t="shared" si="280"/>
        <v>105</v>
      </c>
      <c r="Q3626">
        <f t="shared" si="281"/>
        <v>80.72</v>
      </c>
      <c r="R3626" s="14">
        <f t="shared" si="282"/>
        <v>42545.774189814809</v>
      </c>
      <c r="S3626" s="14">
        <f t="shared" si="283"/>
        <v>42605.774189814809</v>
      </c>
      <c r="T3626">
        <f t="shared" si="284"/>
        <v>2016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8273</v>
      </c>
      <c r="O3627" t="s">
        <v>8274</v>
      </c>
      <c r="P3627">
        <f t="shared" si="280"/>
        <v>103</v>
      </c>
      <c r="Q3627">
        <f t="shared" si="281"/>
        <v>39.49</v>
      </c>
      <c r="R3627" s="14">
        <f t="shared" si="282"/>
        <v>42157.652511574073</v>
      </c>
      <c r="S3627" s="14">
        <f t="shared" si="283"/>
        <v>42187.652511574073</v>
      </c>
      <c r="T3627">
        <f t="shared" si="284"/>
        <v>2015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8273</v>
      </c>
      <c r="O3628" t="s">
        <v>8274</v>
      </c>
      <c r="P3628">
        <f t="shared" si="280"/>
        <v>102</v>
      </c>
      <c r="Q3628">
        <f t="shared" si="281"/>
        <v>84.85</v>
      </c>
      <c r="R3628" s="14">
        <f t="shared" si="282"/>
        <v>41846.667326388888</v>
      </c>
      <c r="S3628" s="14">
        <f t="shared" si="283"/>
        <v>41867.667326388888</v>
      </c>
      <c r="T3628">
        <f t="shared" si="284"/>
        <v>2014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8273</v>
      </c>
      <c r="O3629" t="s">
        <v>8274</v>
      </c>
      <c r="P3629">
        <f t="shared" si="280"/>
        <v>100</v>
      </c>
      <c r="Q3629">
        <f t="shared" si="281"/>
        <v>68.97</v>
      </c>
      <c r="R3629" s="14">
        <f t="shared" si="282"/>
        <v>42460.741747685184</v>
      </c>
      <c r="S3629" s="14">
        <f t="shared" si="283"/>
        <v>42511.165972222225</v>
      </c>
      <c r="T3629">
        <f t="shared" si="284"/>
        <v>2016</v>
      </c>
    </row>
    <row r="3630" spans="1:20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8273</v>
      </c>
      <c r="O3630" t="s">
        <v>8315</v>
      </c>
      <c r="P3630">
        <f t="shared" si="280"/>
        <v>0</v>
      </c>
      <c r="Q3630">
        <f t="shared" si="281"/>
        <v>0</v>
      </c>
      <c r="R3630" s="14">
        <f t="shared" si="282"/>
        <v>42291.833287037036</v>
      </c>
      <c r="S3630" s="14">
        <f t="shared" si="283"/>
        <v>42351.874953703707</v>
      </c>
      <c r="T3630">
        <f t="shared" si="284"/>
        <v>2015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8273</v>
      </c>
      <c r="O3631" t="s">
        <v>8315</v>
      </c>
      <c r="P3631">
        <f t="shared" si="280"/>
        <v>0</v>
      </c>
      <c r="Q3631">
        <f t="shared" si="281"/>
        <v>1</v>
      </c>
      <c r="R3631" s="14">
        <f t="shared" si="282"/>
        <v>42437.094490740739</v>
      </c>
      <c r="S3631" s="14">
        <f t="shared" si="283"/>
        <v>42495.708333333328</v>
      </c>
      <c r="T3631">
        <f t="shared" si="284"/>
        <v>2016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8273</v>
      </c>
      <c r="O3632" t="s">
        <v>8315</v>
      </c>
      <c r="P3632">
        <f t="shared" si="280"/>
        <v>0</v>
      </c>
      <c r="Q3632">
        <f t="shared" si="281"/>
        <v>1</v>
      </c>
      <c r="R3632" s="14">
        <f t="shared" si="282"/>
        <v>41942.84710648148</v>
      </c>
      <c r="S3632" s="14">
        <f t="shared" si="283"/>
        <v>41972.888773148152</v>
      </c>
      <c r="T3632">
        <f t="shared" si="284"/>
        <v>2014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8273</v>
      </c>
      <c r="O3633" t="s">
        <v>8315</v>
      </c>
      <c r="P3633">
        <f t="shared" si="280"/>
        <v>51</v>
      </c>
      <c r="Q3633">
        <f t="shared" si="281"/>
        <v>147.88</v>
      </c>
      <c r="R3633" s="14">
        <f t="shared" si="282"/>
        <v>41880.753437499996</v>
      </c>
      <c r="S3633" s="14">
        <f t="shared" si="283"/>
        <v>41905.165972222225</v>
      </c>
      <c r="T3633">
        <f t="shared" si="284"/>
        <v>2014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8273</v>
      </c>
      <c r="O3634" t="s">
        <v>8315</v>
      </c>
      <c r="P3634">
        <f t="shared" si="280"/>
        <v>20</v>
      </c>
      <c r="Q3634">
        <f t="shared" si="281"/>
        <v>100</v>
      </c>
      <c r="R3634" s="14">
        <f t="shared" si="282"/>
        <v>41946.936909722222</v>
      </c>
      <c r="S3634" s="14">
        <f t="shared" si="283"/>
        <v>41966.936909722222</v>
      </c>
      <c r="T3634">
        <f t="shared" si="284"/>
        <v>2014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8273</v>
      </c>
      <c r="O3635" t="s">
        <v>8315</v>
      </c>
      <c r="P3635">
        <f t="shared" si="280"/>
        <v>35</v>
      </c>
      <c r="Q3635">
        <f t="shared" si="281"/>
        <v>56.84</v>
      </c>
      <c r="R3635" s="14">
        <f t="shared" si="282"/>
        <v>42649.623460648145</v>
      </c>
      <c r="S3635" s="14">
        <f t="shared" si="283"/>
        <v>42693.041666666672</v>
      </c>
      <c r="T3635">
        <f t="shared" si="284"/>
        <v>2016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8273</v>
      </c>
      <c r="O3636" t="s">
        <v>8315</v>
      </c>
      <c r="P3636">
        <f t="shared" si="280"/>
        <v>4</v>
      </c>
      <c r="Q3636">
        <f t="shared" si="281"/>
        <v>176.94</v>
      </c>
      <c r="R3636" s="14">
        <f t="shared" si="282"/>
        <v>42701.166365740741</v>
      </c>
      <c r="S3636" s="14">
        <f t="shared" si="283"/>
        <v>42749.165972222225</v>
      </c>
      <c r="T3636">
        <f t="shared" si="284"/>
        <v>2016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8273</v>
      </c>
      <c r="O3637" t="s">
        <v>8315</v>
      </c>
      <c r="P3637">
        <f t="shared" si="280"/>
        <v>36</v>
      </c>
      <c r="Q3637">
        <f t="shared" si="281"/>
        <v>127.6</v>
      </c>
      <c r="R3637" s="14">
        <f t="shared" si="282"/>
        <v>42450.88282407407</v>
      </c>
      <c r="S3637" s="14">
        <f t="shared" si="283"/>
        <v>42480.88282407407</v>
      </c>
      <c r="T3637">
        <f t="shared" si="284"/>
        <v>2016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8273</v>
      </c>
      <c r="O3638" t="s">
        <v>8315</v>
      </c>
      <c r="P3638">
        <f t="shared" si="280"/>
        <v>0</v>
      </c>
      <c r="Q3638">
        <f t="shared" si="281"/>
        <v>0</v>
      </c>
      <c r="R3638" s="14">
        <f t="shared" si="282"/>
        <v>42226.694780092599</v>
      </c>
      <c r="S3638" s="14">
        <f t="shared" si="283"/>
        <v>42261.694780092599</v>
      </c>
      <c r="T3638">
        <f t="shared" si="284"/>
        <v>2015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8273</v>
      </c>
      <c r="O3639" t="s">
        <v>8315</v>
      </c>
      <c r="P3639">
        <f t="shared" si="280"/>
        <v>31</v>
      </c>
      <c r="Q3639">
        <f t="shared" si="281"/>
        <v>66.14</v>
      </c>
      <c r="R3639" s="14">
        <f t="shared" si="282"/>
        <v>41975.700636574074</v>
      </c>
      <c r="S3639" s="14">
        <f t="shared" si="283"/>
        <v>42005.700636574074</v>
      </c>
      <c r="T3639">
        <f t="shared" si="284"/>
        <v>2014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8273</v>
      </c>
      <c r="O3640" t="s">
        <v>8315</v>
      </c>
      <c r="P3640">
        <f t="shared" si="280"/>
        <v>7</v>
      </c>
      <c r="Q3640">
        <f t="shared" si="281"/>
        <v>108</v>
      </c>
      <c r="R3640" s="14">
        <f t="shared" si="282"/>
        <v>42053.672824074078</v>
      </c>
      <c r="S3640" s="14">
        <f t="shared" si="283"/>
        <v>42113.631157407406</v>
      </c>
      <c r="T3640">
        <f t="shared" si="284"/>
        <v>2015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8273</v>
      </c>
      <c r="O3641" t="s">
        <v>8315</v>
      </c>
      <c r="P3641">
        <f t="shared" si="280"/>
        <v>0</v>
      </c>
      <c r="Q3641">
        <f t="shared" si="281"/>
        <v>1</v>
      </c>
      <c r="R3641" s="14">
        <f t="shared" si="282"/>
        <v>42590.677152777775</v>
      </c>
      <c r="S3641" s="14">
        <f t="shared" si="283"/>
        <v>42650.632638888885</v>
      </c>
      <c r="T3641">
        <f t="shared" si="284"/>
        <v>2016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8273</v>
      </c>
      <c r="O3642" t="s">
        <v>8315</v>
      </c>
      <c r="P3642">
        <f t="shared" si="280"/>
        <v>6</v>
      </c>
      <c r="Q3642">
        <f t="shared" si="281"/>
        <v>18.329999999999998</v>
      </c>
      <c r="R3642" s="14">
        <f t="shared" si="282"/>
        <v>42104.781597222223</v>
      </c>
      <c r="S3642" s="14">
        <f t="shared" si="283"/>
        <v>42134.781597222223</v>
      </c>
      <c r="T3642">
        <f t="shared" si="284"/>
        <v>2015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8273</v>
      </c>
      <c r="O3643" t="s">
        <v>8315</v>
      </c>
      <c r="P3643">
        <f t="shared" si="280"/>
        <v>0</v>
      </c>
      <c r="Q3643">
        <f t="shared" si="281"/>
        <v>0</v>
      </c>
      <c r="R3643" s="14">
        <f t="shared" si="282"/>
        <v>41899.627071759263</v>
      </c>
      <c r="S3643" s="14">
        <f t="shared" si="283"/>
        <v>41917.208333333336</v>
      </c>
      <c r="T3643">
        <f t="shared" si="284"/>
        <v>2014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8273</v>
      </c>
      <c r="O3644" t="s">
        <v>8315</v>
      </c>
      <c r="P3644">
        <f t="shared" si="280"/>
        <v>2</v>
      </c>
      <c r="Q3644">
        <f t="shared" si="281"/>
        <v>7.5</v>
      </c>
      <c r="R3644" s="14">
        <f t="shared" si="282"/>
        <v>42297.816284722227</v>
      </c>
      <c r="S3644" s="14">
        <f t="shared" si="283"/>
        <v>42338.708333333328</v>
      </c>
      <c r="T3644">
        <f t="shared" si="284"/>
        <v>2015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8273</v>
      </c>
      <c r="O3645" t="s">
        <v>8315</v>
      </c>
      <c r="P3645">
        <f t="shared" si="280"/>
        <v>0</v>
      </c>
      <c r="Q3645">
        <f t="shared" si="281"/>
        <v>0</v>
      </c>
      <c r="R3645" s="14">
        <f t="shared" si="282"/>
        <v>42285.143969907411</v>
      </c>
      <c r="S3645" s="14">
        <f t="shared" si="283"/>
        <v>42325.185636574075</v>
      </c>
      <c r="T3645">
        <f t="shared" si="284"/>
        <v>2015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8273</v>
      </c>
      <c r="O3646" t="s">
        <v>8315</v>
      </c>
      <c r="P3646">
        <f t="shared" si="280"/>
        <v>16</v>
      </c>
      <c r="Q3646">
        <f t="shared" si="281"/>
        <v>68.42</v>
      </c>
      <c r="R3646" s="14">
        <f t="shared" si="282"/>
        <v>42409.241747685184</v>
      </c>
      <c r="S3646" s="14">
        <f t="shared" si="283"/>
        <v>42437.207638888889</v>
      </c>
      <c r="T3646">
        <f t="shared" si="284"/>
        <v>2016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8273</v>
      </c>
      <c r="O3647" t="s">
        <v>8315</v>
      </c>
      <c r="P3647">
        <f t="shared" si="280"/>
        <v>0</v>
      </c>
      <c r="Q3647">
        <f t="shared" si="281"/>
        <v>1</v>
      </c>
      <c r="R3647" s="14">
        <f t="shared" si="282"/>
        <v>42665.970347222217</v>
      </c>
      <c r="S3647" s="14">
        <f t="shared" si="283"/>
        <v>42696.012013888889</v>
      </c>
      <c r="T3647">
        <f t="shared" si="284"/>
        <v>2016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8273</v>
      </c>
      <c r="O3648" t="s">
        <v>8315</v>
      </c>
      <c r="P3648">
        <f t="shared" si="280"/>
        <v>5</v>
      </c>
      <c r="Q3648">
        <f t="shared" si="281"/>
        <v>60.13</v>
      </c>
      <c r="R3648" s="14">
        <f t="shared" si="282"/>
        <v>42140.421319444446</v>
      </c>
      <c r="S3648" s="14">
        <f t="shared" si="283"/>
        <v>42171.979166666672</v>
      </c>
      <c r="T3648">
        <f t="shared" si="284"/>
        <v>2015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8273</v>
      </c>
      <c r="O3649" t="s">
        <v>8315</v>
      </c>
      <c r="P3649">
        <f t="shared" si="280"/>
        <v>6</v>
      </c>
      <c r="Q3649">
        <f t="shared" si="281"/>
        <v>15</v>
      </c>
      <c r="R3649" s="14">
        <f t="shared" si="282"/>
        <v>42598.749155092592</v>
      </c>
      <c r="S3649" s="14">
        <f t="shared" si="283"/>
        <v>42643.749155092592</v>
      </c>
      <c r="T3649">
        <f t="shared" si="284"/>
        <v>2016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8273</v>
      </c>
      <c r="O3650" t="s">
        <v>8274</v>
      </c>
      <c r="P3650">
        <f t="shared" si="280"/>
        <v>100</v>
      </c>
      <c r="Q3650">
        <f t="shared" si="281"/>
        <v>550.04</v>
      </c>
      <c r="R3650" s="14">
        <f t="shared" si="282"/>
        <v>41887.292187500003</v>
      </c>
      <c r="S3650" s="14">
        <f t="shared" si="283"/>
        <v>41917.292187500003</v>
      </c>
      <c r="T3650">
        <f t="shared" si="284"/>
        <v>2014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8273</v>
      </c>
      <c r="O3651" t="s">
        <v>8274</v>
      </c>
      <c r="P3651">
        <f t="shared" ref="P3651:P3714" si="285">ROUND(E3651/D3651*100,0)</f>
        <v>104</v>
      </c>
      <c r="Q3651">
        <f t="shared" ref="Q3651:Q3714" si="286">IFERROR(ROUND(E3651/L3651,2),0)</f>
        <v>97.5</v>
      </c>
      <c r="R3651" s="14">
        <f t="shared" ref="R3651:R3714" si="287">(((J3651/60)/60)/24)+DATE(1970,1,1)</f>
        <v>41780.712893518517</v>
      </c>
      <c r="S3651" s="14">
        <f t="shared" ref="S3651:S3714" si="288">(((I3651/60)/60)/24)+DATE(1970,1,1)</f>
        <v>41806.712893518517</v>
      </c>
      <c r="T3651">
        <f t="shared" ref="T3651:T3714" si="289">YEAR(R3651)</f>
        <v>2014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8273</v>
      </c>
      <c r="O3652" t="s">
        <v>8274</v>
      </c>
      <c r="P3652">
        <f t="shared" si="285"/>
        <v>100</v>
      </c>
      <c r="Q3652">
        <f t="shared" si="286"/>
        <v>29.41</v>
      </c>
      <c r="R3652" s="14">
        <f t="shared" si="287"/>
        <v>42381.478981481487</v>
      </c>
      <c r="S3652" s="14">
        <f t="shared" si="288"/>
        <v>42402.478981481487</v>
      </c>
      <c r="T3652">
        <f t="shared" si="289"/>
        <v>2016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8273</v>
      </c>
      <c r="O3653" t="s">
        <v>8274</v>
      </c>
      <c r="P3653">
        <f t="shared" si="285"/>
        <v>104</v>
      </c>
      <c r="Q3653">
        <f t="shared" si="286"/>
        <v>57.78</v>
      </c>
      <c r="R3653" s="14">
        <f t="shared" si="287"/>
        <v>41828.646319444444</v>
      </c>
      <c r="S3653" s="14">
        <f t="shared" si="288"/>
        <v>41861.665972222225</v>
      </c>
      <c r="T3653">
        <f t="shared" si="289"/>
        <v>2014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8273</v>
      </c>
      <c r="O3654" t="s">
        <v>8274</v>
      </c>
      <c r="P3654">
        <f t="shared" si="285"/>
        <v>251</v>
      </c>
      <c r="Q3654">
        <f t="shared" si="286"/>
        <v>44.24</v>
      </c>
      <c r="R3654" s="14">
        <f t="shared" si="287"/>
        <v>42596.644699074073</v>
      </c>
      <c r="S3654" s="14">
        <f t="shared" si="288"/>
        <v>42607.165972222225</v>
      </c>
      <c r="T3654">
        <f t="shared" si="289"/>
        <v>2016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8273</v>
      </c>
      <c r="O3655" t="s">
        <v>8274</v>
      </c>
      <c r="P3655">
        <f t="shared" si="285"/>
        <v>101</v>
      </c>
      <c r="Q3655">
        <f t="shared" si="286"/>
        <v>60.91</v>
      </c>
      <c r="R3655" s="14">
        <f t="shared" si="287"/>
        <v>42191.363506944443</v>
      </c>
      <c r="S3655" s="14">
        <f t="shared" si="288"/>
        <v>42221.363506944443</v>
      </c>
      <c r="T3655">
        <f t="shared" si="289"/>
        <v>2015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8273</v>
      </c>
      <c r="O3656" t="s">
        <v>8274</v>
      </c>
      <c r="P3656">
        <f t="shared" si="285"/>
        <v>174</v>
      </c>
      <c r="Q3656">
        <f t="shared" si="286"/>
        <v>68.84</v>
      </c>
      <c r="R3656" s="14">
        <f t="shared" si="287"/>
        <v>42440.416504629626</v>
      </c>
      <c r="S3656" s="14">
        <f t="shared" si="288"/>
        <v>42463.708333333328</v>
      </c>
      <c r="T3656">
        <f t="shared" si="289"/>
        <v>2016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8273</v>
      </c>
      <c r="O3657" t="s">
        <v>8274</v>
      </c>
      <c r="P3657">
        <f t="shared" si="285"/>
        <v>116</v>
      </c>
      <c r="Q3657">
        <f t="shared" si="286"/>
        <v>73.58</v>
      </c>
      <c r="R3657" s="14">
        <f t="shared" si="287"/>
        <v>42173.803217592591</v>
      </c>
      <c r="S3657" s="14">
        <f t="shared" si="288"/>
        <v>42203.290972222225</v>
      </c>
      <c r="T3657">
        <f t="shared" si="289"/>
        <v>2015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8273</v>
      </c>
      <c r="O3658" t="s">
        <v>8274</v>
      </c>
      <c r="P3658">
        <f t="shared" si="285"/>
        <v>106</v>
      </c>
      <c r="Q3658">
        <f t="shared" si="286"/>
        <v>115.02</v>
      </c>
      <c r="R3658" s="14">
        <f t="shared" si="287"/>
        <v>42737.910138888896</v>
      </c>
      <c r="S3658" s="14">
        <f t="shared" si="288"/>
        <v>42767.957638888889</v>
      </c>
      <c r="T3658">
        <f t="shared" si="289"/>
        <v>2017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8273</v>
      </c>
      <c r="O3659" t="s">
        <v>8274</v>
      </c>
      <c r="P3659">
        <f t="shared" si="285"/>
        <v>111</v>
      </c>
      <c r="Q3659">
        <f t="shared" si="286"/>
        <v>110.75</v>
      </c>
      <c r="R3659" s="14">
        <f t="shared" si="287"/>
        <v>42499.629849537043</v>
      </c>
      <c r="S3659" s="14">
        <f t="shared" si="288"/>
        <v>42522.904166666667</v>
      </c>
      <c r="T3659">
        <f t="shared" si="289"/>
        <v>2016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8273</v>
      </c>
      <c r="O3660" t="s">
        <v>8274</v>
      </c>
      <c r="P3660">
        <f t="shared" si="285"/>
        <v>101</v>
      </c>
      <c r="Q3660">
        <f t="shared" si="286"/>
        <v>75.5</v>
      </c>
      <c r="R3660" s="14">
        <f t="shared" si="287"/>
        <v>41775.858564814815</v>
      </c>
      <c r="S3660" s="14">
        <f t="shared" si="288"/>
        <v>41822.165972222225</v>
      </c>
      <c r="T3660">
        <f t="shared" si="289"/>
        <v>2014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8273</v>
      </c>
      <c r="O3661" t="s">
        <v>8274</v>
      </c>
      <c r="P3661">
        <f t="shared" si="285"/>
        <v>102</v>
      </c>
      <c r="Q3661">
        <f t="shared" si="286"/>
        <v>235.46</v>
      </c>
      <c r="R3661" s="14">
        <f t="shared" si="287"/>
        <v>42055.277199074073</v>
      </c>
      <c r="S3661" s="14">
        <f t="shared" si="288"/>
        <v>42082.610416666663</v>
      </c>
      <c r="T3661">
        <f t="shared" si="289"/>
        <v>2015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8273</v>
      </c>
      <c r="O3662" t="s">
        <v>8274</v>
      </c>
      <c r="P3662">
        <f t="shared" si="285"/>
        <v>100</v>
      </c>
      <c r="Q3662">
        <f t="shared" si="286"/>
        <v>11.36</v>
      </c>
      <c r="R3662" s="14">
        <f t="shared" si="287"/>
        <v>41971.881076388891</v>
      </c>
      <c r="S3662" s="14">
        <f t="shared" si="288"/>
        <v>41996.881076388891</v>
      </c>
      <c r="T3662">
        <f t="shared" si="289"/>
        <v>2014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8273</v>
      </c>
      <c r="O3663" t="s">
        <v>8274</v>
      </c>
      <c r="P3663">
        <f t="shared" si="285"/>
        <v>111</v>
      </c>
      <c r="Q3663">
        <f t="shared" si="286"/>
        <v>92.5</v>
      </c>
      <c r="R3663" s="14">
        <f t="shared" si="287"/>
        <v>42447.896666666667</v>
      </c>
      <c r="S3663" s="14">
        <f t="shared" si="288"/>
        <v>42470.166666666672</v>
      </c>
      <c r="T3663">
        <f t="shared" si="289"/>
        <v>2016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8273</v>
      </c>
      <c r="O3664" t="s">
        <v>8274</v>
      </c>
      <c r="P3664">
        <f t="shared" si="285"/>
        <v>101</v>
      </c>
      <c r="Q3664">
        <f t="shared" si="286"/>
        <v>202.85</v>
      </c>
      <c r="R3664" s="14">
        <f t="shared" si="287"/>
        <v>42064.220069444447</v>
      </c>
      <c r="S3664" s="14">
        <f t="shared" si="288"/>
        <v>42094.178402777776</v>
      </c>
      <c r="T3664">
        <f t="shared" si="289"/>
        <v>2015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8273</v>
      </c>
      <c r="O3665" t="s">
        <v>8274</v>
      </c>
      <c r="P3665">
        <f t="shared" si="285"/>
        <v>104</v>
      </c>
      <c r="Q3665">
        <f t="shared" si="286"/>
        <v>26</v>
      </c>
      <c r="R3665" s="14">
        <f t="shared" si="287"/>
        <v>42665.451736111107</v>
      </c>
      <c r="S3665" s="14">
        <f t="shared" si="288"/>
        <v>42725.493402777778</v>
      </c>
      <c r="T3665">
        <f t="shared" si="289"/>
        <v>2016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8273</v>
      </c>
      <c r="O3666" t="s">
        <v>8274</v>
      </c>
      <c r="P3666">
        <f t="shared" si="285"/>
        <v>109</v>
      </c>
      <c r="Q3666">
        <f t="shared" si="286"/>
        <v>46.05</v>
      </c>
      <c r="R3666" s="14">
        <f t="shared" si="287"/>
        <v>42523.248715277776</v>
      </c>
      <c r="S3666" s="14">
        <f t="shared" si="288"/>
        <v>42537.248715277776</v>
      </c>
      <c r="T3666">
        <f t="shared" si="289"/>
        <v>2016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8273</v>
      </c>
      <c r="O3667" t="s">
        <v>8274</v>
      </c>
      <c r="P3667">
        <f t="shared" si="285"/>
        <v>115</v>
      </c>
      <c r="Q3667">
        <f t="shared" si="286"/>
        <v>51</v>
      </c>
      <c r="R3667" s="14">
        <f t="shared" si="287"/>
        <v>42294.808124999996</v>
      </c>
      <c r="S3667" s="14">
        <f t="shared" si="288"/>
        <v>42305.829166666663</v>
      </c>
      <c r="T3667">
        <f t="shared" si="289"/>
        <v>2015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8273</v>
      </c>
      <c r="O3668" t="s">
        <v>8274</v>
      </c>
      <c r="P3668">
        <f t="shared" si="285"/>
        <v>100</v>
      </c>
      <c r="Q3668">
        <f t="shared" si="286"/>
        <v>31.58</v>
      </c>
      <c r="R3668" s="14">
        <f t="shared" si="287"/>
        <v>41822.90488425926</v>
      </c>
      <c r="S3668" s="14">
        <f t="shared" si="288"/>
        <v>41844.291666666664</v>
      </c>
      <c r="T3668">
        <f t="shared" si="289"/>
        <v>2014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8273</v>
      </c>
      <c r="O3669" t="s">
        <v>8274</v>
      </c>
      <c r="P3669">
        <f t="shared" si="285"/>
        <v>103</v>
      </c>
      <c r="Q3669">
        <f t="shared" si="286"/>
        <v>53.36</v>
      </c>
      <c r="R3669" s="14">
        <f t="shared" si="287"/>
        <v>42173.970127314817</v>
      </c>
      <c r="S3669" s="14">
        <f t="shared" si="288"/>
        <v>42203.970127314817</v>
      </c>
      <c r="T3669">
        <f t="shared" si="289"/>
        <v>2015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8273</v>
      </c>
      <c r="O3670" t="s">
        <v>8274</v>
      </c>
      <c r="P3670">
        <f t="shared" si="285"/>
        <v>104</v>
      </c>
      <c r="Q3670">
        <f t="shared" si="286"/>
        <v>36.96</v>
      </c>
      <c r="R3670" s="14">
        <f t="shared" si="287"/>
        <v>42185.556157407409</v>
      </c>
      <c r="S3670" s="14">
        <f t="shared" si="288"/>
        <v>42208.772916666669</v>
      </c>
      <c r="T3670">
        <f t="shared" si="289"/>
        <v>2015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8273</v>
      </c>
      <c r="O3671" t="s">
        <v>8274</v>
      </c>
      <c r="P3671">
        <f t="shared" si="285"/>
        <v>138</v>
      </c>
      <c r="Q3671">
        <f t="shared" si="286"/>
        <v>81.290000000000006</v>
      </c>
      <c r="R3671" s="14">
        <f t="shared" si="287"/>
        <v>42136.675196759257</v>
      </c>
      <c r="S3671" s="14">
        <f t="shared" si="288"/>
        <v>42166.675196759257</v>
      </c>
      <c r="T3671">
        <f t="shared" si="289"/>
        <v>2015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8273</v>
      </c>
      <c r="O3672" t="s">
        <v>8274</v>
      </c>
      <c r="P3672">
        <f t="shared" si="285"/>
        <v>110</v>
      </c>
      <c r="Q3672">
        <f t="shared" si="286"/>
        <v>20.079999999999998</v>
      </c>
      <c r="R3672" s="14">
        <f t="shared" si="287"/>
        <v>42142.514016203699</v>
      </c>
      <c r="S3672" s="14">
        <f t="shared" si="288"/>
        <v>42155.958333333328</v>
      </c>
      <c r="T3672">
        <f t="shared" si="289"/>
        <v>2015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8273</v>
      </c>
      <c r="O3673" t="s">
        <v>8274</v>
      </c>
      <c r="P3673">
        <f t="shared" si="285"/>
        <v>101</v>
      </c>
      <c r="Q3673">
        <f t="shared" si="286"/>
        <v>88.25</v>
      </c>
      <c r="R3673" s="14">
        <f t="shared" si="287"/>
        <v>41820.62809027778</v>
      </c>
      <c r="S3673" s="14">
        <f t="shared" si="288"/>
        <v>41841.165972222225</v>
      </c>
      <c r="T3673">
        <f t="shared" si="289"/>
        <v>2014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8273</v>
      </c>
      <c r="O3674" t="s">
        <v>8274</v>
      </c>
      <c r="P3674">
        <f t="shared" si="285"/>
        <v>102</v>
      </c>
      <c r="Q3674">
        <f t="shared" si="286"/>
        <v>53.44</v>
      </c>
      <c r="R3674" s="14">
        <f t="shared" si="287"/>
        <v>41878.946574074071</v>
      </c>
      <c r="S3674" s="14">
        <f t="shared" si="288"/>
        <v>41908.946574074071</v>
      </c>
      <c r="T3674">
        <f t="shared" si="289"/>
        <v>2014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8273</v>
      </c>
      <c r="O3675" t="s">
        <v>8274</v>
      </c>
      <c r="P3675">
        <f t="shared" si="285"/>
        <v>114</v>
      </c>
      <c r="Q3675">
        <f t="shared" si="286"/>
        <v>39.869999999999997</v>
      </c>
      <c r="R3675" s="14">
        <f t="shared" si="287"/>
        <v>41914.295104166667</v>
      </c>
      <c r="S3675" s="14">
        <f t="shared" si="288"/>
        <v>41948.536111111112</v>
      </c>
      <c r="T3675">
        <f t="shared" si="289"/>
        <v>2014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8273</v>
      </c>
      <c r="O3676" t="s">
        <v>8274</v>
      </c>
      <c r="P3676">
        <f t="shared" si="285"/>
        <v>100</v>
      </c>
      <c r="Q3676">
        <f t="shared" si="286"/>
        <v>145.16</v>
      </c>
      <c r="R3676" s="14">
        <f t="shared" si="287"/>
        <v>42556.873020833329</v>
      </c>
      <c r="S3676" s="14">
        <f t="shared" si="288"/>
        <v>42616.873020833329</v>
      </c>
      <c r="T3676">
        <f t="shared" si="289"/>
        <v>2016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8273</v>
      </c>
      <c r="O3677" t="s">
        <v>8274</v>
      </c>
      <c r="P3677">
        <f t="shared" si="285"/>
        <v>140</v>
      </c>
      <c r="Q3677">
        <f t="shared" si="286"/>
        <v>23.33</v>
      </c>
      <c r="R3677" s="14">
        <f t="shared" si="287"/>
        <v>42493.597013888888</v>
      </c>
      <c r="S3677" s="14">
        <f t="shared" si="288"/>
        <v>42505.958333333328</v>
      </c>
      <c r="T3677">
        <f t="shared" si="289"/>
        <v>2016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8273</v>
      </c>
      <c r="O3678" t="s">
        <v>8274</v>
      </c>
      <c r="P3678">
        <f t="shared" si="285"/>
        <v>129</v>
      </c>
      <c r="Q3678">
        <f t="shared" si="286"/>
        <v>64.38</v>
      </c>
      <c r="R3678" s="14">
        <f t="shared" si="287"/>
        <v>41876.815787037034</v>
      </c>
      <c r="S3678" s="14">
        <f t="shared" si="288"/>
        <v>41894.815787037034</v>
      </c>
      <c r="T3678">
        <f t="shared" si="289"/>
        <v>2014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8273</v>
      </c>
      <c r="O3679" t="s">
        <v>8274</v>
      </c>
      <c r="P3679">
        <f t="shared" si="285"/>
        <v>103</v>
      </c>
      <c r="Q3679">
        <f t="shared" si="286"/>
        <v>62.05</v>
      </c>
      <c r="R3679" s="14">
        <f t="shared" si="287"/>
        <v>41802.574282407404</v>
      </c>
      <c r="S3679" s="14">
        <f t="shared" si="288"/>
        <v>41823.165972222225</v>
      </c>
      <c r="T3679">
        <f t="shared" si="289"/>
        <v>2014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8273</v>
      </c>
      <c r="O3680" t="s">
        <v>8274</v>
      </c>
      <c r="P3680">
        <f t="shared" si="285"/>
        <v>103</v>
      </c>
      <c r="Q3680">
        <f t="shared" si="286"/>
        <v>66.13</v>
      </c>
      <c r="R3680" s="14">
        <f t="shared" si="287"/>
        <v>42120.531226851846</v>
      </c>
      <c r="S3680" s="14">
        <f t="shared" si="288"/>
        <v>42155.531226851846</v>
      </c>
      <c r="T3680">
        <f t="shared" si="289"/>
        <v>2015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8273</v>
      </c>
      <c r="O3681" t="s">
        <v>8274</v>
      </c>
      <c r="P3681">
        <f t="shared" si="285"/>
        <v>110</v>
      </c>
      <c r="Q3681">
        <f t="shared" si="286"/>
        <v>73.400000000000006</v>
      </c>
      <c r="R3681" s="14">
        <f t="shared" si="287"/>
        <v>41786.761354166665</v>
      </c>
      <c r="S3681" s="14">
        <f t="shared" si="288"/>
        <v>41821.207638888889</v>
      </c>
      <c r="T3681">
        <f t="shared" si="289"/>
        <v>2014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8273</v>
      </c>
      <c r="O3682" t="s">
        <v>8274</v>
      </c>
      <c r="P3682">
        <f t="shared" si="285"/>
        <v>113</v>
      </c>
      <c r="Q3682">
        <f t="shared" si="286"/>
        <v>99.5</v>
      </c>
      <c r="R3682" s="14">
        <f t="shared" si="287"/>
        <v>42627.454097222217</v>
      </c>
      <c r="S3682" s="14">
        <f t="shared" si="288"/>
        <v>42648.454097222217</v>
      </c>
      <c r="T3682">
        <f t="shared" si="289"/>
        <v>2016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8273</v>
      </c>
      <c r="O3683" t="s">
        <v>8274</v>
      </c>
      <c r="P3683">
        <f t="shared" si="285"/>
        <v>112</v>
      </c>
      <c r="Q3683">
        <f t="shared" si="286"/>
        <v>62.17</v>
      </c>
      <c r="R3683" s="14">
        <f t="shared" si="287"/>
        <v>42374.651504629626</v>
      </c>
      <c r="S3683" s="14">
        <f t="shared" si="288"/>
        <v>42384.651504629626</v>
      </c>
      <c r="T3683">
        <f t="shared" si="289"/>
        <v>2016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8273</v>
      </c>
      <c r="O3684" t="s">
        <v>8274</v>
      </c>
      <c r="P3684">
        <f t="shared" si="285"/>
        <v>139</v>
      </c>
      <c r="Q3684">
        <f t="shared" si="286"/>
        <v>62.33</v>
      </c>
      <c r="R3684" s="14">
        <f t="shared" si="287"/>
        <v>41772.685393518521</v>
      </c>
      <c r="S3684" s="14">
        <f t="shared" si="288"/>
        <v>41806.290972222225</v>
      </c>
      <c r="T3684">
        <f t="shared" si="289"/>
        <v>2014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8273</v>
      </c>
      <c r="O3685" t="s">
        <v>8274</v>
      </c>
      <c r="P3685">
        <f t="shared" si="285"/>
        <v>111</v>
      </c>
      <c r="Q3685">
        <f t="shared" si="286"/>
        <v>58.79</v>
      </c>
      <c r="R3685" s="14">
        <f t="shared" si="287"/>
        <v>42633.116851851853</v>
      </c>
      <c r="S3685" s="14">
        <f t="shared" si="288"/>
        <v>42663.116851851853</v>
      </c>
      <c r="T3685">
        <f t="shared" si="289"/>
        <v>2016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8273</v>
      </c>
      <c r="O3686" t="s">
        <v>8274</v>
      </c>
      <c r="P3686">
        <f t="shared" si="285"/>
        <v>139</v>
      </c>
      <c r="Q3686">
        <f t="shared" si="286"/>
        <v>45.35</v>
      </c>
      <c r="R3686" s="14">
        <f t="shared" si="287"/>
        <v>42219.180393518516</v>
      </c>
      <c r="S3686" s="14">
        <f t="shared" si="288"/>
        <v>42249.180393518516</v>
      </c>
      <c r="T3686">
        <f t="shared" si="289"/>
        <v>2015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8273</v>
      </c>
      <c r="O3687" t="s">
        <v>8274</v>
      </c>
      <c r="P3687">
        <f t="shared" si="285"/>
        <v>106</v>
      </c>
      <c r="Q3687">
        <f t="shared" si="286"/>
        <v>41.94</v>
      </c>
      <c r="R3687" s="14">
        <f t="shared" si="287"/>
        <v>41753.593275462961</v>
      </c>
      <c r="S3687" s="14">
        <f t="shared" si="288"/>
        <v>41778.875</v>
      </c>
      <c r="T3687">
        <f t="shared" si="289"/>
        <v>2014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8273</v>
      </c>
      <c r="O3688" t="s">
        <v>8274</v>
      </c>
      <c r="P3688">
        <f t="shared" si="285"/>
        <v>101</v>
      </c>
      <c r="Q3688">
        <f t="shared" si="286"/>
        <v>59.17</v>
      </c>
      <c r="R3688" s="14">
        <f t="shared" si="287"/>
        <v>42230.662731481483</v>
      </c>
      <c r="S3688" s="14">
        <f t="shared" si="288"/>
        <v>42245.165972222225</v>
      </c>
      <c r="T3688">
        <f t="shared" si="289"/>
        <v>2015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8273</v>
      </c>
      <c r="O3689" t="s">
        <v>8274</v>
      </c>
      <c r="P3689">
        <f t="shared" si="285"/>
        <v>100</v>
      </c>
      <c r="Q3689">
        <f t="shared" si="286"/>
        <v>200.49</v>
      </c>
      <c r="R3689" s="14">
        <f t="shared" si="287"/>
        <v>41787.218229166669</v>
      </c>
      <c r="S3689" s="14">
        <f t="shared" si="288"/>
        <v>41817.218229166669</v>
      </c>
      <c r="T3689">
        <f t="shared" si="289"/>
        <v>2014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8273</v>
      </c>
      <c r="O3690" t="s">
        <v>8274</v>
      </c>
      <c r="P3690">
        <f t="shared" si="285"/>
        <v>109</v>
      </c>
      <c r="Q3690">
        <f t="shared" si="286"/>
        <v>83.97</v>
      </c>
      <c r="R3690" s="14">
        <f t="shared" si="287"/>
        <v>41829.787083333329</v>
      </c>
      <c r="S3690" s="14">
        <f t="shared" si="288"/>
        <v>41859.787083333329</v>
      </c>
      <c r="T3690">
        <f t="shared" si="289"/>
        <v>2014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8273</v>
      </c>
      <c r="O3691" t="s">
        <v>8274</v>
      </c>
      <c r="P3691">
        <f t="shared" si="285"/>
        <v>118</v>
      </c>
      <c r="Q3691">
        <f t="shared" si="286"/>
        <v>57.26</v>
      </c>
      <c r="R3691" s="14">
        <f t="shared" si="287"/>
        <v>42147.826840277776</v>
      </c>
      <c r="S3691" s="14">
        <f t="shared" si="288"/>
        <v>42176.934027777781</v>
      </c>
      <c r="T3691">
        <f t="shared" si="289"/>
        <v>2015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8273</v>
      </c>
      <c r="O3692" t="s">
        <v>8274</v>
      </c>
      <c r="P3692">
        <f t="shared" si="285"/>
        <v>120</v>
      </c>
      <c r="Q3692">
        <f t="shared" si="286"/>
        <v>58.06</v>
      </c>
      <c r="R3692" s="14">
        <f t="shared" si="287"/>
        <v>41940.598182870373</v>
      </c>
      <c r="S3692" s="14">
        <f t="shared" si="288"/>
        <v>41970.639849537038</v>
      </c>
      <c r="T3692">
        <f t="shared" si="289"/>
        <v>2014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8273</v>
      </c>
      <c r="O3693" t="s">
        <v>8274</v>
      </c>
      <c r="P3693">
        <f t="shared" si="285"/>
        <v>128</v>
      </c>
      <c r="Q3693">
        <f t="shared" si="286"/>
        <v>186.8</v>
      </c>
      <c r="R3693" s="14">
        <f t="shared" si="287"/>
        <v>42020.700567129628</v>
      </c>
      <c r="S3693" s="14">
        <f t="shared" si="288"/>
        <v>42065.207638888889</v>
      </c>
      <c r="T3693">
        <f t="shared" si="289"/>
        <v>2015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8273</v>
      </c>
      <c r="O3694" t="s">
        <v>8274</v>
      </c>
      <c r="P3694">
        <f t="shared" si="285"/>
        <v>126</v>
      </c>
      <c r="Q3694">
        <f t="shared" si="286"/>
        <v>74.12</v>
      </c>
      <c r="R3694" s="14">
        <f t="shared" si="287"/>
        <v>41891.96503472222</v>
      </c>
      <c r="S3694" s="14">
        <f t="shared" si="288"/>
        <v>41901</v>
      </c>
      <c r="T3694">
        <f t="shared" si="289"/>
        <v>2014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8273</v>
      </c>
      <c r="O3695" t="s">
        <v>8274</v>
      </c>
      <c r="P3695">
        <f t="shared" si="285"/>
        <v>129</v>
      </c>
      <c r="Q3695">
        <f t="shared" si="286"/>
        <v>30.71</v>
      </c>
      <c r="R3695" s="14">
        <f t="shared" si="287"/>
        <v>42309.191307870366</v>
      </c>
      <c r="S3695" s="14">
        <f t="shared" si="288"/>
        <v>42338.9375</v>
      </c>
      <c r="T3695">
        <f t="shared" si="289"/>
        <v>2015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8273</v>
      </c>
      <c r="O3696" t="s">
        <v>8274</v>
      </c>
      <c r="P3696">
        <f t="shared" si="285"/>
        <v>107</v>
      </c>
      <c r="Q3696">
        <f t="shared" si="286"/>
        <v>62.67</v>
      </c>
      <c r="R3696" s="14">
        <f t="shared" si="287"/>
        <v>42490.133877314816</v>
      </c>
      <c r="S3696" s="14">
        <f t="shared" si="288"/>
        <v>42527.083333333328</v>
      </c>
      <c r="T3696">
        <f t="shared" si="289"/>
        <v>2016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8273</v>
      </c>
      <c r="O3697" t="s">
        <v>8274</v>
      </c>
      <c r="P3697">
        <f t="shared" si="285"/>
        <v>100</v>
      </c>
      <c r="Q3697">
        <f t="shared" si="286"/>
        <v>121.36</v>
      </c>
      <c r="R3697" s="14">
        <f t="shared" si="287"/>
        <v>41995.870486111111</v>
      </c>
      <c r="S3697" s="14">
        <f t="shared" si="288"/>
        <v>42015.870486111111</v>
      </c>
      <c r="T3697">
        <f t="shared" si="289"/>
        <v>2014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8273</v>
      </c>
      <c r="O3698" t="s">
        <v>8274</v>
      </c>
      <c r="P3698">
        <f t="shared" si="285"/>
        <v>155</v>
      </c>
      <c r="Q3698">
        <f t="shared" si="286"/>
        <v>39.74</v>
      </c>
      <c r="R3698" s="14">
        <f t="shared" si="287"/>
        <v>41988.617083333331</v>
      </c>
      <c r="S3698" s="14">
        <f t="shared" si="288"/>
        <v>42048.617083333331</v>
      </c>
      <c r="T3698">
        <f t="shared" si="289"/>
        <v>2014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8273</v>
      </c>
      <c r="O3699" t="s">
        <v>8274</v>
      </c>
      <c r="P3699">
        <f t="shared" si="285"/>
        <v>108</v>
      </c>
      <c r="Q3699">
        <f t="shared" si="286"/>
        <v>72</v>
      </c>
      <c r="R3699" s="14">
        <f t="shared" si="287"/>
        <v>42479.465833333335</v>
      </c>
      <c r="S3699" s="14">
        <f t="shared" si="288"/>
        <v>42500.465833333335</v>
      </c>
      <c r="T3699">
        <f t="shared" si="289"/>
        <v>2016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8273</v>
      </c>
      <c r="O3700" t="s">
        <v>8274</v>
      </c>
      <c r="P3700">
        <f t="shared" si="285"/>
        <v>111</v>
      </c>
      <c r="Q3700">
        <f t="shared" si="286"/>
        <v>40.630000000000003</v>
      </c>
      <c r="R3700" s="14">
        <f t="shared" si="287"/>
        <v>42401.806562500002</v>
      </c>
      <c r="S3700" s="14">
        <f t="shared" si="288"/>
        <v>42431.806562500002</v>
      </c>
      <c r="T3700">
        <f t="shared" si="289"/>
        <v>2016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8273</v>
      </c>
      <c r="O3701" t="s">
        <v>8274</v>
      </c>
      <c r="P3701">
        <f t="shared" si="285"/>
        <v>101</v>
      </c>
      <c r="Q3701">
        <f t="shared" si="286"/>
        <v>63</v>
      </c>
      <c r="R3701" s="14">
        <f t="shared" si="287"/>
        <v>41897.602037037039</v>
      </c>
      <c r="S3701" s="14">
        <f t="shared" si="288"/>
        <v>41927.602037037039</v>
      </c>
      <c r="T3701">
        <f t="shared" si="289"/>
        <v>2014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8273</v>
      </c>
      <c r="O3702" t="s">
        <v>8274</v>
      </c>
      <c r="P3702">
        <f t="shared" si="285"/>
        <v>121</v>
      </c>
      <c r="Q3702">
        <f t="shared" si="286"/>
        <v>33.67</v>
      </c>
      <c r="R3702" s="14">
        <f t="shared" si="287"/>
        <v>41882.585648148146</v>
      </c>
      <c r="S3702" s="14">
        <f t="shared" si="288"/>
        <v>41912.666666666664</v>
      </c>
      <c r="T3702">
        <f t="shared" si="289"/>
        <v>2014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8273</v>
      </c>
      <c r="O3703" t="s">
        <v>8274</v>
      </c>
      <c r="P3703">
        <f t="shared" si="285"/>
        <v>100</v>
      </c>
      <c r="Q3703">
        <f t="shared" si="286"/>
        <v>38.590000000000003</v>
      </c>
      <c r="R3703" s="14">
        <f t="shared" si="287"/>
        <v>42129.541585648149</v>
      </c>
      <c r="S3703" s="14">
        <f t="shared" si="288"/>
        <v>42159.541585648149</v>
      </c>
      <c r="T3703">
        <f t="shared" si="289"/>
        <v>2015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8273</v>
      </c>
      <c r="O3704" t="s">
        <v>8274</v>
      </c>
      <c r="P3704">
        <f t="shared" si="285"/>
        <v>109</v>
      </c>
      <c r="Q3704">
        <f t="shared" si="286"/>
        <v>155.94999999999999</v>
      </c>
      <c r="R3704" s="14">
        <f t="shared" si="287"/>
        <v>42524.53800925926</v>
      </c>
      <c r="S3704" s="14">
        <f t="shared" si="288"/>
        <v>42561.957638888889</v>
      </c>
      <c r="T3704">
        <f t="shared" si="289"/>
        <v>2016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8273</v>
      </c>
      <c r="O3705" t="s">
        <v>8274</v>
      </c>
      <c r="P3705">
        <f t="shared" si="285"/>
        <v>123</v>
      </c>
      <c r="Q3705">
        <f t="shared" si="286"/>
        <v>43.2</v>
      </c>
      <c r="R3705" s="14">
        <f t="shared" si="287"/>
        <v>42556.504490740743</v>
      </c>
      <c r="S3705" s="14">
        <f t="shared" si="288"/>
        <v>42595.290972222225</v>
      </c>
      <c r="T3705">
        <f t="shared" si="289"/>
        <v>2016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8273</v>
      </c>
      <c r="O3706" t="s">
        <v>8274</v>
      </c>
      <c r="P3706">
        <f t="shared" si="285"/>
        <v>136</v>
      </c>
      <c r="Q3706">
        <f t="shared" si="286"/>
        <v>15.15</v>
      </c>
      <c r="R3706" s="14">
        <f t="shared" si="287"/>
        <v>42461.689745370371</v>
      </c>
      <c r="S3706" s="14">
        <f t="shared" si="288"/>
        <v>42521.689745370371</v>
      </c>
      <c r="T3706">
        <f t="shared" si="289"/>
        <v>2016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8273</v>
      </c>
      <c r="O3707" t="s">
        <v>8274</v>
      </c>
      <c r="P3707">
        <f t="shared" si="285"/>
        <v>103</v>
      </c>
      <c r="Q3707">
        <f t="shared" si="286"/>
        <v>83.57</v>
      </c>
      <c r="R3707" s="14">
        <f t="shared" si="287"/>
        <v>41792.542986111112</v>
      </c>
      <c r="S3707" s="14">
        <f t="shared" si="288"/>
        <v>41813.75</v>
      </c>
      <c r="T3707">
        <f t="shared" si="289"/>
        <v>2014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8273</v>
      </c>
      <c r="O3708" t="s">
        <v>8274</v>
      </c>
      <c r="P3708">
        <f t="shared" si="285"/>
        <v>121</v>
      </c>
      <c r="Q3708">
        <f t="shared" si="286"/>
        <v>140</v>
      </c>
      <c r="R3708" s="14">
        <f t="shared" si="287"/>
        <v>41879.913761574076</v>
      </c>
      <c r="S3708" s="14">
        <f t="shared" si="288"/>
        <v>41894.913761574076</v>
      </c>
      <c r="T3708">
        <f t="shared" si="289"/>
        <v>2014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8273</v>
      </c>
      <c r="O3709" t="s">
        <v>8274</v>
      </c>
      <c r="P3709">
        <f t="shared" si="285"/>
        <v>186</v>
      </c>
      <c r="Q3709">
        <f t="shared" si="286"/>
        <v>80.87</v>
      </c>
      <c r="R3709" s="14">
        <f t="shared" si="287"/>
        <v>42552.048356481479</v>
      </c>
      <c r="S3709" s="14">
        <f t="shared" si="288"/>
        <v>42573.226388888885</v>
      </c>
      <c r="T3709">
        <f t="shared" si="289"/>
        <v>2016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8273</v>
      </c>
      <c r="O3710" t="s">
        <v>8274</v>
      </c>
      <c r="P3710">
        <f t="shared" si="285"/>
        <v>300</v>
      </c>
      <c r="Q3710">
        <f t="shared" si="286"/>
        <v>53.85</v>
      </c>
      <c r="R3710" s="14">
        <f t="shared" si="287"/>
        <v>41810.142199074071</v>
      </c>
      <c r="S3710" s="14">
        <f t="shared" si="288"/>
        <v>41824.142199074071</v>
      </c>
      <c r="T3710">
        <f t="shared" si="289"/>
        <v>2014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8273</v>
      </c>
      <c r="O3711" t="s">
        <v>8274</v>
      </c>
      <c r="P3711">
        <f t="shared" si="285"/>
        <v>108</v>
      </c>
      <c r="Q3711">
        <f t="shared" si="286"/>
        <v>30.93</v>
      </c>
      <c r="R3711" s="14">
        <f t="shared" si="287"/>
        <v>41785.707708333335</v>
      </c>
      <c r="S3711" s="14">
        <f t="shared" si="288"/>
        <v>41815.707708333335</v>
      </c>
      <c r="T3711">
        <f t="shared" si="289"/>
        <v>2014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8273</v>
      </c>
      <c r="O3712" t="s">
        <v>8274</v>
      </c>
      <c r="P3712">
        <f t="shared" si="285"/>
        <v>141</v>
      </c>
      <c r="Q3712">
        <f t="shared" si="286"/>
        <v>67.959999999999994</v>
      </c>
      <c r="R3712" s="14">
        <f t="shared" si="287"/>
        <v>42072.576249999998</v>
      </c>
      <c r="S3712" s="14">
        <f t="shared" si="288"/>
        <v>42097.576249999998</v>
      </c>
      <c r="T3712">
        <f t="shared" si="289"/>
        <v>2015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8273</v>
      </c>
      <c r="O3713" t="s">
        <v>8274</v>
      </c>
      <c r="P3713">
        <f t="shared" si="285"/>
        <v>114</v>
      </c>
      <c r="Q3713">
        <f t="shared" si="286"/>
        <v>27.14</v>
      </c>
      <c r="R3713" s="14">
        <f t="shared" si="287"/>
        <v>41779.724224537036</v>
      </c>
      <c r="S3713" s="14">
        <f t="shared" si="288"/>
        <v>41805.666666666664</v>
      </c>
      <c r="T3713">
        <f t="shared" si="289"/>
        <v>2014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8273</v>
      </c>
      <c r="O3714" t="s">
        <v>8274</v>
      </c>
      <c r="P3714">
        <f t="shared" si="285"/>
        <v>154</v>
      </c>
      <c r="Q3714">
        <f t="shared" si="286"/>
        <v>110.87</v>
      </c>
      <c r="R3714" s="14">
        <f t="shared" si="287"/>
        <v>42134.172071759262</v>
      </c>
      <c r="S3714" s="14">
        <f t="shared" si="288"/>
        <v>42155.290972222225</v>
      </c>
      <c r="T3714">
        <f t="shared" si="289"/>
        <v>2015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8273</v>
      </c>
      <c r="O3715" t="s">
        <v>8274</v>
      </c>
      <c r="P3715">
        <f t="shared" ref="P3715:P3778" si="290">ROUND(E3715/D3715*100,0)</f>
        <v>102</v>
      </c>
      <c r="Q3715">
        <f t="shared" ref="Q3715:Q3778" si="291">IFERROR(ROUND(E3715/L3715,2),0)</f>
        <v>106.84</v>
      </c>
      <c r="R3715" s="14">
        <f t="shared" ref="R3715:R3778" si="292">(((J3715/60)/60)/24)+DATE(1970,1,1)</f>
        <v>42505.738032407404</v>
      </c>
      <c r="S3715" s="14">
        <f t="shared" ref="S3715:S3778" si="293">(((I3715/60)/60)/24)+DATE(1970,1,1)</f>
        <v>42525.738032407404</v>
      </c>
      <c r="T3715">
        <f t="shared" ref="T3715:T3778" si="294">YEAR(R3715)</f>
        <v>2016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8273</v>
      </c>
      <c r="O3716" t="s">
        <v>8274</v>
      </c>
      <c r="P3716">
        <f t="shared" si="290"/>
        <v>102</v>
      </c>
      <c r="Q3716">
        <f t="shared" si="291"/>
        <v>105.52</v>
      </c>
      <c r="R3716" s="14">
        <f t="shared" si="292"/>
        <v>42118.556331018524</v>
      </c>
      <c r="S3716" s="14">
        <f t="shared" si="293"/>
        <v>42150.165972222225</v>
      </c>
      <c r="T3716">
        <f t="shared" si="294"/>
        <v>2015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8273</v>
      </c>
      <c r="O3717" t="s">
        <v>8274</v>
      </c>
      <c r="P3717">
        <f t="shared" si="290"/>
        <v>103</v>
      </c>
      <c r="Q3717">
        <f t="shared" si="291"/>
        <v>132.96</v>
      </c>
      <c r="R3717" s="14">
        <f t="shared" si="292"/>
        <v>42036.995590277773</v>
      </c>
      <c r="S3717" s="14">
        <f t="shared" si="293"/>
        <v>42094.536111111112</v>
      </c>
      <c r="T3717">
        <f t="shared" si="294"/>
        <v>2015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8273</v>
      </c>
      <c r="O3718" t="s">
        <v>8274</v>
      </c>
      <c r="P3718">
        <f t="shared" si="290"/>
        <v>156</v>
      </c>
      <c r="Q3718">
        <f t="shared" si="291"/>
        <v>51.92</v>
      </c>
      <c r="R3718" s="14">
        <f t="shared" si="292"/>
        <v>42360.887835648144</v>
      </c>
      <c r="S3718" s="14">
        <f t="shared" si="293"/>
        <v>42390.887835648144</v>
      </c>
      <c r="T3718">
        <f t="shared" si="294"/>
        <v>2015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8273</v>
      </c>
      <c r="O3719" t="s">
        <v>8274</v>
      </c>
      <c r="P3719">
        <f t="shared" si="290"/>
        <v>101</v>
      </c>
      <c r="Q3719">
        <f t="shared" si="291"/>
        <v>310</v>
      </c>
      <c r="R3719" s="14">
        <f t="shared" si="292"/>
        <v>42102.866307870368</v>
      </c>
      <c r="S3719" s="14">
        <f t="shared" si="293"/>
        <v>42133.866307870368</v>
      </c>
      <c r="T3719">
        <f t="shared" si="294"/>
        <v>2015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8273</v>
      </c>
      <c r="O3720" t="s">
        <v>8274</v>
      </c>
      <c r="P3720">
        <f t="shared" si="290"/>
        <v>239</v>
      </c>
      <c r="Q3720">
        <f t="shared" si="291"/>
        <v>26.02</v>
      </c>
      <c r="R3720" s="14">
        <f t="shared" si="292"/>
        <v>42032.716145833328</v>
      </c>
      <c r="S3720" s="14">
        <f t="shared" si="293"/>
        <v>42062.716145833328</v>
      </c>
      <c r="T3720">
        <f t="shared" si="294"/>
        <v>2015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8273</v>
      </c>
      <c r="O3721" t="s">
        <v>8274</v>
      </c>
      <c r="P3721">
        <f t="shared" si="290"/>
        <v>210</v>
      </c>
      <c r="Q3721">
        <f t="shared" si="291"/>
        <v>105</v>
      </c>
      <c r="R3721" s="14">
        <f t="shared" si="292"/>
        <v>42147.729930555557</v>
      </c>
      <c r="S3721" s="14">
        <f t="shared" si="293"/>
        <v>42177.729930555557</v>
      </c>
      <c r="T3721">
        <f t="shared" si="294"/>
        <v>2015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8273</v>
      </c>
      <c r="O3722" t="s">
        <v>8274</v>
      </c>
      <c r="P3722">
        <f t="shared" si="290"/>
        <v>105</v>
      </c>
      <c r="Q3722">
        <f t="shared" si="291"/>
        <v>86.23</v>
      </c>
      <c r="R3722" s="14">
        <f t="shared" si="292"/>
        <v>42165.993125000001</v>
      </c>
      <c r="S3722" s="14">
        <f t="shared" si="293"/>
        <v>42187.993125000001</v>
      </c>
      <c r="T3722">
        <f t="shared" si="294"/>
        <v>2015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8273</v>
      </c>
      <c r="O3723" t="s">
        <v>8274</v>
      </c>
      <c r="P3723">
        <f t="shared" si="290"/>
        <v>101</v>
      </c>
      <c r="Q3723">
        <f t="shared" si="291"/>
        <v>114.55</v>
      </c>
      <c r="R3723" s="14">
        <f t="shared" si="292"/>
        <v>41927.936157407406</v>
      </c>
      <c r="S3723" s="14">
        <f t="shared" si="293"/>
        <v>41948.977824074071</v>
      </c>
      <c r="T3723">
        <f t="shared" si="294"/>
        <v>2014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8273</v>
      </c>
      <c r="O3724" t="s">
        <v>8274</v>
      </c>
      <c r="P3724">
        <f t="shared" si="290"/>
        <v>111</v>
      </c>
      <c r="Q3724">
        <f t="shared" si="291"/>
        <v>47.66</v>
      </c>
      <c r="R3724" s="14">
        <f t="shared" si="292"/>
        <v>42381.671840277777</v>
      </c>
      <c r="S3724" s="14">
        <f t="shared" si="293"/>
        <v>42411.957638888889</v>
      </c>
      <c r="T3724">
        <f t="shared" si="294"/>
        <v>2016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8273</v>
      </c>
      <c r="O3725" t="s">
        <v>8274</v>
      </c>
      <c r="P3725">
        <f t="shared" si="290"/>
        <v>102</v>
      </c>
      <c r="Q3725">
        <f t="shared" si="291"/>
        <v>72.89</v>
      </c>
      <c r="R3725" s="14">
        <f t="shared" si="292"/>
        <v>41943.753032407411</v>
      </c>
      <c r="S3725" s="14">
        <f t="shared" si="293"/>
        <v>41973.794699074075</v>
      </c>
      <c r="T3725">
        <f t="shared" si="294"/>
        <v>2014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8273</v>
      </c>
      <c r="O3726" t="s">
        <v>8274</v>
      </c>
      <c r="P3726">
        <f t="shared" si="290"/>
        <v>103</v>
      </c>
      <c r="Q3726">
        <f t="shared" si="291"/>
        <v>49.55</v>
      </c>
      <c r="R3726" s="14">
        <f t="shared" si="292"/>
        <v>42465.491435185191</v>
      </c>
      <c r="S3726" s="14">
        <f t="shared" si="293"/>
        <v>42494.958333333328</v>
      </c>
      <c r="T3726">
        <f t="shared" si="294"/>
        <v>2016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8273</v>
      </c>
      <c r="O3727" t="s">
        <v>8274</v>
      </c>
      <c r="P3727">
        <f t="shared" si="290"/>
        <v>127</v>
      </c>
      <c r="Q3727">
        <f t="shared" si="291"/>
        <v>25.4</v>
      </c>
      <c r="R3727" s="14">
        <f t="shared" si="292"/>
        <v>42401.945219907408</v>
      </c>
      <c r="S3727" s="14">
        <f t="shared" si="293"/>
        <v>42418.895833333328</v>
      </c>
      <c r="T3727">
        <f t="shared" si="294"/>
        <v>2016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8273</v>
      </c>
      <c r="O3728" t="s">
        <v>8274</v>
      </c>
      <c r="P3728">
        <f t="shared" si="290"/>
        <v>339</v>
      </c>
      <c r="Q3728">
        <f t="shared" si="291"/>
        <v>62.59</v>
      </c>
      <c r="R3728" s="14">
        <f t="shared" si="292"/>
        <v>42462.140868055561</v>
      </c>
      <c r="S3728" s="14">
        <f t="shared" si="293"/>
        <v>42489.875</v>
      </c>
      <c r="T3728">
        <f t="shared" si="294"/>
        <v>2016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8273</v>
      </c>
      <c r="O3729" t="s">
        <v>8274</v>
      </c>
      <c r="P3729">
        <f t="shared" si="290"/>
        <v>101</v>
      </c>
      <c r="Q3729">
        <f t="shared" si="291"/>
        <v>61.06</v>
      </c>
      <c r="R3729" s="14">
        <f t="shared" si="292"/>
        <v>42632.348310185189</v>
      </c>
      <c r="S3729" s="14">
        <f t="shared" si="293"/>
        <v>42663.204861111109</v>
      </c>
      <c r="T3729">
        <f t="shared" si="294"/>
        <v>2016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8273</v>
      </c>
      <c r="O3730" t="s">
        <v>8274</v>
      </c>
      <c r="P3730">
        <f t="shared" si="290"/>
        <v>9</v>
      </c>
      <c r="Q3730">
        <f t="shared" si="291"/>
        <v>60.06</v>
      </c>
      <c r="R3730" s="14">
        <f t="shared" si="292"/>
        <v>42205.171018518522</v>
      </c>
      <c r="S3730" s="14">
        <f t="shared" si="293"/>
        <v>42235.171018518522</v>
      </c>
      <c r="T3730">
        <f t="shared" si="294"/>
        <v>2015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8273</v>
      </c>
      <c r="O3731" t="s">
        <v>8274</v>
      </c>
      <c r="P3731">
        <f t="shared" si="290"/>
        <v>7</v>
      </c>
      <c r="Q3731">
        <f t="shared" si="291"/>
        <v>72.400000000000006</v>
      </c>
      <c r="R3731" s="14">
        <f t="shared" si="292"/>
        <v>42041.205000000002</v>
      </c>
      <c r="S3731" s="14">
        <f t="shared" si="293"/>
        <v>42086.16333333333</v>
      </c>
      <c r="T3731">
        <f t="shared" si="294"/>
        <v>2015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8273</v>
      </c>
      <c r="O3732" t="s">
        <v>8274</v>
      </c>
      <c r="P3732">
        <f t="shared" si="290"/>
        <v>10</v>
      </c>
      <c r="Q3732">
        <f t="shared" si="291"/>
        <v>100</v>
      </c>
      <c r="R3732" s="14">
        <f t="shared" si="292"/>
        <v>42203.677766203706</v>
      </c>
      <c r="S3732" s="14">
        <f t="shared" si="293"/>
        <v>42233.677766203706</v>
      </c>
      <c r="T3732">
        <f t="shared" si="294"/>
        <v>2015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8273</v>
      </c>
      <c r="O3733" t="s">
        <v>8274</v>
      </c>
      <c r="P3733">
        <f t="shared" si="290"/>
        <v>11</v>
      </c>
      <c r="Q3733">
        <f t="shared" si="291"/>
        <v>51.67</v>
      </c>
      <c r="R3733" s="14">
        <f t="shared" si="292"/>
        <v>41983.752847222218</v>
      </c>
      <c r="S3733" s="14">
        <f t="shared" si="293"/>
        <v>42014.140972222223</v>
      </c>
      <c r="T3733">
        <f t="shared" si="294"/>
        <v>2014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8273</v>
      </c>
      <c r="O3734" t="s">
        <v>8274</v>
      </c>
      <c r="P3734">
        <f t="shared" si="290"/>
        <v>15</v>
      </c>
      <c r="Q3734">
        <f t="shared" si="291"/>
        <v>32.75</v>
      </c>
      <c r="R3734" s="14">
        <f t="shared" si="292"/>
        <v>41968.677465277782</v>
      </c>
      <c r="S3734" s="14">
        <f t="shared" si="293"/>
        <v>42028.5</v>
      </c>
      <c r="T3734">
        <f t="shared" si="294"/>
        <v>2014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8273</v>
      </c>
      <c r="O3735" t="s">
        <v>8274</v>
      </c>
      <c r="P3735">
        <f t="shared" si="290"/>
        <v>0</v>
      </c>
      <c r="Q3735">
        <f t="shared" si="291"/>
        <v>0</v>
      </c>
      <c r="R3735" s="14">
        <f t="shared" si="292"/>
        <v>42103.024398148147</v>
      </c>
      <c r="S3735" s="14">
        <f t="shared" si="293"/>
        <v>42112.9375</v>
      </c>
      <c r="T3735">
        <f t="shared" si="294"/>
        <v>2015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8273</v>
      </c>
      <c r="O3736" t="s">
        <v>8274</v>
      </c>
      <c r="P3736">
        <f t="shared" si="290"/>
        <v>28</v>
      </c>
      <c r="Q3736">
        <f t="shared" si="291"/>
        <v>61</v>
      </c>
      <c r="R3736" s="14">
        <f t="shared" si="292"/>
        <v>42089.901574074072</v>
      </c>
      <c r="S3736" s="14">
        <f t="shared" si="293"/>
        <v>42149.901574074072</v>
      </c>
      <c r="T3736">
        <f t="shared" si="294"/>
        <v>2015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8273</v>
      </c>
      <c r="O3737" t="s">
        <v>8274</v>
      </c>
      <c r="P3737">
        <f t="shared" si="290"/>
        <v>13</v>
      </c>
      <c r="Q3737">
        <f t="shared" si="291"/>
        <v>10</v>
      </c>
      <c r="R3737" s="14">
        <f t="shared" si="292"/>
        <v>42122.693159722221</v>
      </c>
      <c r="S3737" s="14">
        <f t="shared" si="293"/>
        <v>42152.693159722221</v>
      </c>
      <c r="T3737">
        <f t="shared" si="294"/>
        <v>2015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8273</v>
      </c>
      <c r="O3738" t="s">
        <v>8274</v>
      </c>
      <c r="P3738">
        <f t="shared" si="290"/>
        <v>1</v>
      </c>
      <c r="Q3738">
        <f t="shared" si="291"/>
        <v>10</v>
      </c>
      <c r="R3738" s="14">
        <f t="shared" si="292"/>
        <v>42048.711724537032</v>
      </c>
      <c r="S3738" s="14">
        <f t="shared" si="293"/>
        <v>42086.75</v>
      </c>
      <c r="T3738">
        <f t="shared" si="294"/>
        <v>2015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8273</v>
      </c>
      <c r="O3739" t="s">
        <v>8274</v>
      </c>
      <c r="P3739">
        <f t="shared" si="290"/>
        <v>21</v>
      </c>
      <c r="Q3739">
        <f t="shared" si="291"/>
        <v>37.5</v>
      </c>
      <c r="R3739" s="14">
        <f t="shared" si="292"/>
        <v>42297.691006944442</v>
      </c>
      <c r="S3739" s="14">
        <f t="shared" si="293"/>
        <v>42320.290972222225</v>
      </c>
      <c r="T3739">
        <f t="shared" si="294"/>
        <v>2015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8273</v>
      </c>
      <c r="O3740" t="s">
        <v>8274</v>
      </c>
      <c r="P3740">
        <f t="shared" si="290"/>
        <v>18</v>
      </c>
      <c r="Q3740">
        <f t="shared" si="291"/>
        <v>45</v>
      </c>
      <c r="R3740" s="14">
        <f t="shared" si="292"/>
        <v>41813.938715277778</v>
      </c>
      <c r="S3740" s="14">
        <f t="shared" si="293"/>
        <v>41835.916666666664</v>
      </c>
      <c r="T3740">
        <f t="shared" si="294"/>
        <v>2014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8273</v>
      </c>
      <c r="O3741" t="s">
        <v>8274</v>
      </c>
      <c r="P3741">
        <f t="shared" si="290"/>
        <v>20</v>
      </c>
      <c r="Q3741">
        <f t="shared" si="291"/>
        <v>100.63</v>
      </c>
      <c r="R3741" s="14">
        <f t="shared" si="292"/>
        <v>42548.449861111112</v>
      </c>
      <c r="S3741" s="14">
        <f t="shared" si="293"/>
        <v>42568.449861111112</v>
      </c>
      <c r="T3741">
        <f t="shared" si="294"/>
        <v>2016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8273</v>
      </c>
      <c r="O3742" t="s">
        <v>8274</v>
      </c>
      <c r="P3742">
        <f t="shared" si="290"/>
        <v>18</v>
      </c>
      <c r="Q3742">
        <f t="shared" si="291"/>
        <v>25.57</v>
      </c>
      <c r="R3742" s="14">
        <f t="shared" si="292"/>
        <v>41833.089756944442</v>
      </c>
      <c r="S3742" s="14">
        <f t="shared" si="293"/>
        <v>41863.079143518517</v>
      </c>
      <c r="T3742">
        <f t="shared" si="294"/>
        <v>2014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8273</v>
      </c>
      <c r="O3743" t="s">
        <v>8274</v>
      </c>
      <c r="P3743">
        <f t="shared" si="290"/>
        <v>0</v>
      </c>
      <c r="Q3743">
        <f t="shared" si="291"/>
        <v>0</v>
      </c>
      <c r="R3743" s="14">
        <f t="shared" si="292"/>
        <v>42325.920717592591</v>
      </c>
      <c r="S3743" s="14">
        <f t="shared" si="293"/>
        <v>42355.920717592591</v>
      </c>
      <c r="T3743">
        <f t="shared" si="294"/>
        <v>2015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8273</v>
      </c>
      <c r="O3744" t="s">
        <v>8274</v>
      </c>
      <c r="P3744">
        <f t="shared" si="290"/>
        <v>2</v>
      </c>
      <c r="Q3744">
        <f t="shared" si="291"/>
        <v>25</v>
      </c>
      <c r="R3744" s="14">
        <f t="shared" si="292"/>
        <v>41858.214629629627</v>
      </c>
      <c r="S3744" s="14">
        <f t="shared" si="293"/>
        <v>41888.214629629627</v>
      </c>
      <c r="T3744">
        <f t="shared" si="294"/>
        <v>2014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8273</v>
      </c>
      <c r="O3745" t="s">
        <v>8274</v>
      </c>
      <c r="P3745">
        <f t="shared" si="290"/>
        <v>0</v>
      </c>
      <c r="Q3745">
        <f t="shared" si="291"/>
        <v>0</v>
      </c>
      <c r="R3745" s="14">
        <f t="shared" si="292"/>
        <v>41793.710231481484</v>
      </c>
      <c r="S3745" s="14">
        <f t="shared" si="293"/>
        <v>41823.710231481484</v>
      </c>
      <c r="T3745">
        <f t="shared" si="294"/>
        <v>2014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8273</v>
      </c>
      <c r="O3746" t="s">
        <v>8274</v>
      </c>
      <c r="P3746">
        <f t="shared" si="290"/>
        <v>0</v>
      </c>
      <c r="Q3746">
        <f t="shared" si="291"/>
        <v>0</v>
      </c>
      <c r="R3746" s="14">
        <f t="shared" si="292"/>
        <v>41793.814259259263</v>
      </c>
      <c r="S3746" s="14">
        <f t="shared" si="293"/>
        <v>41825.165972222225</v>
      </c>
      <c r="T3746">
        <f t="shared" si="294"/>
        <v>2014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8273</v>
      </c>
      <c r="O3747" t="s">
        <v>8274</v>
      </c>
      <c r="P3747">
        <f t="shared" si="290"/>
        <v>10</v>
      </c>
      <c r="Q3747">
        <f t="shared" si="291"/>
        <v>10</v>
      </c>
      <c r="R3747" s="14">
        <f t="shared" si="292"/>
        <v>41831.697939814818</v>
      </c>
      <c r="S3747" s="14">
        <f t="shared" si="293"/>
        <v>41861.697939814818</v>
      </c>
      <c r="T3747">
        <f t="shared" si="294"/>
        <v>2014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8273</v>
      </c>
      <c r="O3748" t="s">
        <v>8274</v>
      </c>
      <c r="P3748">
        <f t="shared" si="290"/>
        <v>2</v>
      </c>
      <c r="Q3748">
        <f t="shared" si="291"/>
        <v>202</v>
      </c>
      <c r="R3748" s="14">
        <f t="shared" si="292"/>
        <v>42621.389340277776</v>
      </c>
      <c r="S3748" s="14">
        <f t="shared" si="293"/>
        <v>42651.389340277776</v>
      </c>
      <c r="T3748">
        <f t="shared" si="294"/>
        <v>2016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8273</v>
      </c>
      <c r="O3749" t="s">
        <v>8274</v>
      </c>
      <c r="P3749">
        <f t="shared" si="290"/>
        <v>1</v>
      </c>
      <c r="Q3749">
        <f t="shared" si="291"/>
        <v>25</v>
      </c>
      <c r="R3749" s="14">
        <f t="shared" si="292"/>
        <v>42164.299722222218</v>
      </c>
      <c r="S3749" s="14">
        <f t="shared" si="293"/>
        <v>42190.957638888889</v>
      </c>
      <c r="T3749">
        <f t="shared" si="294"/>
        <v>2015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8273</v>
      </c>
      <c r="O3750" t="s">
        <v>8315</v>
      </c>
      <c r="P3750">
        <f t="shared" si="290"/>
        <v>104</v>
      </c>
      <c r="Q3750">
        <f t="shared" si="291"/>
        <v>99.54</v>
      </c>
      <c r="R3750" s="14">
        <f t="shared" si="292"/>
        <v>42395.706435185188</v>
      </c>
      <c r="S3750" s="14">
        <f t="shared" si="293"/>
        <v>42416.249305555553</v>
      </c>
      <c r="T3750">
        <f t="shared" si="294"/>
        <v>2016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8273</v>
      </c>
      <c r="O3751" t="s">
        <v>8315</v>
      </c>
      <c r="P3751">
        <f t="shared" si="290"/>
        <v>105</v>
      </c>
      <c r="Q3751">
        <f t="shared" si="291"/>
        <v>75</v>
      </c>
      <c r="R3751" s="14">
        <f t="shared" si="292"/>
        <v>42458.127175925925</v>
      </c>
      <c r="S3751" s="14">
        <f t="shared" si="293"/>
        <v>42489.165972222225</v>
      </c>
      <c r="T3751">
        <f t="shared" si="294"/>
        <v>2016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8273</v>
      </c>
      <c r="O3752" t="s">
        <v>8315</v>
      </c>
      <c r="P3752">
        <f t="shared" si="290"/>
        <v>100</v>
      </c>
      <c r="Q3752">
        <f t="shared" si="291"/>
        <v>215.25</v>
      </c>
      <c r="R3752" s="14">
        <f t="shared" si="292"/>
        <v>42016.981574074074</v>
      </c>
      <c r="S3752" s="14">
        <f t="shared" si="293"/>
        <v>42045.332638888889</v>
      </c>
      <c r="T3752">
        <f t="shared" si="294"/>
        <v>2015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8273</v>
      </c>
      <c r="O3753" t="s">
        <v>8315</v>
      </c>
      <c r="P3753">
        <f t="shared" si="290"/>
        <v>133</v>
      </c>
      <c r="Q3753">
        <f t="shared" si="291"/>
        <v>120.55</v>
      </c>
      <c r="R3753" s="14">
        <f t="shared" si="292"/>
        <v>42403.035567129627</v>
      </c>
      <c r="S3753" s="14">
        <f t="shared" si="293"/>
        <v>42462.993900462956</v>
      </c>
      <c r="T3753">
        <f t="shared" si="294"/>
        <v>2016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8273</v>
      </c>
      <c r="O3754" t="s">
        <v>8315</v>
      </c>
      <c r="P3754">
        <f t="shared" si="290"/>
        <v>113</v>
      </c>
      <c r="Q3754">
        <f t="shared" si="291"/>
        <v>37.67</v>
      </c>
      <c r="R3754" s="14">
        <f t="shared" si="292"/>
        <v>42619.802488425921</v>
      </c>
      <c r="S3754" s="14">
        <f t="shared" si="293"/>
        <v>42659.875</v>
      </c>
      <c r="T3754">
        <f t="shared" si="294"/>
        <v>2016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8273</v>
      </c>
      <c r="O3755" t="s">
        <v>8315</v>
      </c>
      <c r="P3755">
        <f t="shared" si="290"/>
        <v>103</v>
      </c>
      <c r="Q3755">
        <f t="shared" si="291"/>
        <v>172.23</v>
      </c>
      <c r="R3755" s="14">
        <f t="shared" si="292"/>
        <v>42128.824074074073</v>
      </c>
      <c r="S3755" s="14">
        <f t="shared" si="293"/>
        <v>42158</v>
      </c>
      <c r="T3755">
        <f t="shared" si="294"/>
        <v>2015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8273</v>
      </c>
      <c r="O3756" t="s">
        <v>8315</v>
      </c>
      <c r="P3756">
        <f t="shared" si="290"/>
        <v>120</v>
      </c>
      <c r="Q3756">
        <f t="shared" si="291"/>
        <v>111.11</v>
      </c>
      <c r="R3756" s="14">
        <f t="shared" si="292"/>
        <v>41808.881215277775</v>
      </c>
      <c r="S3756" s="14">
        <f t="shared" si="293"/>
        <v>41846.207638888889</v>
      </c>
      <c r="T3756">
        <f t="shared" si="294"/>
        <v>2014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8273</v>
      </c>
      <c r="O3757" t="s">
        <v>8315</v>
      </c>
      <c r="P3757">
        <f t="shared" si="290"/>
        <v>130</v>
      </c>
      <c r="Q3757">
        <f t="shared" si="291"/>
        <v>25.46</v>
      </c>
      <c r="R3757" s="14">
        <f t="shared" si="292"/>
        <v>42445.866979166662</v>
      </c>
      <c r="S3757" s="14">
        <f t="shared" si="293"/>
        <v>42475.866979166662</v>
      </c>
      <c r="T3757">
        <f t="shared" si="294"/>
        <v>2016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8273</v>
      </c>
      <c r="O3758" t="s">
        <v>8315</v>
      </c>
      <c r="P3758">
        <f t="shared" si="290"/>
        <v>101</v>
      </c>
      <c r="Q3758">
        <f t="shared" si="291"/>
        <v>267.64999999999998</v>
      </c>
      <c r="R3758" s="14">
        <f t="shared" si="292"/>
        <v>41771.814791666664</v>
      </c>
      <c r="S3758" s="14">
        <f t="shared" si="293"/>
        <v>41801.814791666664</v>
      </c>
      <c r="T3758">
        <f t="shared" si="294"/>
        <v>2014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8273</v>
      </c>
      <c r="O3759" t="s">
        <v>8315</v>
      </c>
      <c r="P3759">
        <f t="shared" si="290"/>
        <v>109</v>
      </c>
      <c r="Q3759">
        <f t="shared" si="291"/>
        <v>75.959999999999994</v>
      </c>
      <c r="R3759" s="14">
        <f t="shared" si="292"/>
        <v>41954.850868055553</v>
      </c>
      <c r="S3759" s="14">
        <f t="shared" si="293"/>
        <v>41974.850868055553</v>
      </c>
      <c r="T3759">
        <f t="shared" si="294"/>
        <v>2014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8273</v>
      </c>
      <c r="O3760" t="s">
        <v>8315</v>
      </c>
      <c r="P3760">
        <f t="shared" si="290"/>
        <v>102</v>
      </c>
      <c r="Q3760">
        <f t="shared" si="291"/>
        <v>59.04</v>
      </c>
      <c r="R3760" s="14">
        <f t="shared" si="292"/>
        <v>41747.471504629626</v>
      </c>
      <c r="S3760" s="14">
        <f t="shared" si="293"/>
        <v>41778.208333333336</v>
      </c>
      <c r="T3760">
        <f t="shared" si="294"/>
        <v>2014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8273</v>
      </c>
      <c r="O3761" t="s">
        <v>8315</v>
      </c>
      <c r="P3761">
        <f t="shared" si="290"/>
        <v>110</v>
      </c>
      <c r="Q3761">
        <f t="shared" si="291"/>
        <v>50.11</v>
      </c>
      <c r="R3761" s="14">
        <f t="shared" si="292"/>
        <v>42182.108252314814</v>
      </c>
      <c r="S3761" s="14">
        <f t="shared" si="293"/>
        <v>42242.108252314814</v>
      </c>
      <c r="T3761">
        <f t="shared" si="294"/>
        <v>2015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8273</v>
      </c>
      <c r="O3762" t="s">
        <v>8315</v>
      </c>
      <c r="P3762">
        <f t="shared" si="290"/>
        <v>101</v>
      </c>
      <c r="Q3762">
        <f t="shared" si="291"/>
        <v>55.5</v>
      </c>
      <c r="R3762" s="14">
        <f t="shared" si="292"/>
        <v>41739.525300925925</v>
      </c>
      <c r="S3762" s="14">
        <f t="shared" si="293"/>
        <v>41764.525300925925</v>
      </c>
      <c r="T3762">
        <f t="shared" si="294"/>
        <v>2014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8273</v>
      </c>
      <c r="O3763" t="s">
        <v>8315</v>
      </c>
      <c r="P3763">
        <f t="shared" si="290"/>
        <v>100</v>
      </c>
      <c r="Q3763">
        <f t="shared" si="291"/>
        <v>166.67</v>
      </c>
      <c r="R3763" s="14">
        <f t="shared" si="292"/>
        <v>42173.466863425929</v>
      </c>
      <c r="S3763" s="14">
        <f t="shared" si="293"/>
        <v>42226.958333333328</v>
      </c>
      <c r="T3763">
        <f t="shared" si="294"/>
        <v>2015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8273</v>
      </c>
      <c r="O3764" t="s">
        <v>8315</v>
      </c>
      <c r="P3764">
        <f t="shared" si="290"/>
        <v>106</v>
      </c>
      <c r="Q3764">
        <f t="shared" si="291"/>
        <v>47.43</v>
      </c>
      <c r="R3764" s="14">
        <f t="shared" si="292"/>
        <v>42193.813530092593</v>
      </c>
      <c r="S3764" s="14">
        <f t="shared" si="293"/>
        <v>42218.813530092593</v>
      </c>
      <c r="T3764">
        <f t="shared" si="294"/>
        <v>2015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8273</v>
      </c>
      <c r="O3765" t="s">
        <v>8315</v>
      </c>
      <c r="P3765">
        <f t="shared" si="290"/>
        <v>100</v>
      </c>
      <c r="Q3765">
        <f t="shared" si="291"/>
        <v>64.94</v>
      </c>
      <c r="R3765" s="14">
        <f t="shared" si="292"/>
        <v>42065.750300925924</v>
      </c>
      <c r="S3765" s="14">
        <f t="shared" si="293"/>
        <v>42095.708634259259</v>
      </c>
      <c r="T3765">
        <f t="shared" si="294"/>
        <v>2015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8273</v>
      </c>
      <c r="O3766" t="s">
        <v>8315</v>
      </c>
      <c r="P3766">
        <f t="shared" si="290"/>
        <v>100</v>
      </c>
      <c r="Q3766">
        <f t="shared" si="291"/>
        <v>55.56</v>
      </c>
      <c r="R3766" s="14">
        <f t="shared" si="292"/>
        <v>42499.842962962968</v>
      </c>
      <c r="S3766" s="14">
        <f t="shared" si="293"/>
        <v>42519.024999999994</v>
      </c>
      <c r="T3766">
        <f t="shared" si="294"/>
        <v>2016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8273</v>
      </c>
      <c r="O3767" t="s">
        <v>8315</v>
      </c>
      <c r="P3767">
        <f t="shared" si="290"/>
        <v>113</v>
      </c>
      <c r="Q3767">
        <f t="shared" si="291"/>
        <v>74.22</v>
      </c>
      <c r="R3767" s="14">
        <f t="shared" si="292"/>
        <v>41820.776412037041</v>
      </c>
      <c r="S3767" s="14">
        <f t="shared" si="293"/>
        <v>41850.776412037041</v>
      </c>
      <c r="T3767">
        <f t="shared" si="294"/>
        <v>2014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8273</v>
      </c>
      <c r="O3768" t="s">
        <v>8315</v>
      </c>
      <c r="P3768">
        <f t="shared" si="290"/>
        <v>103</v>
      </c>
      <c r="Q3768">
        <f t="shared" si="291"/>
        <v>106.93</v>
      </c>
      <c r="R3768" s="14">
        <f t="shared" si="292"/>
        <v>41788.167187500003</v>
      </c>
      <c r="S3768" s="14">
        <f t="shared" si="293"/>
        <v>41823.167187500003</v>
      </c>
      <c r="T3768">
        <f t="shared" si="294"/>
        <v>2014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8273</v>
      </c>
      <c r="O3769" t="s">
        <v>8315</v>
      </c>
      <c r="P3769">
        <f t="shared" si="290"/>
        <v>117</v>
      </c>
      <c r="Q3769">
        <f t="shared" si="291"/>
        <v>41.7</v>
      </c>
      <c r="R3769" s="14">
        <f t="shared" si="292"/>
        <v>42050.019641203704</v>
      </c>
      <c r="S3769" s="14">
        <f t="shared" si="293"/>
        <v>42064.207638888889</v>
      </c>
      <c r="T3769">
        <f t="shared" si="294"/>
        <v>2015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8273</v>
      </c>
      <c r="O3770" t="s">
        <v>8315</v>
      </c>
      <c r="P3770">
        <f t="shared" si="290"/>
        <v>108</v>
      </c>
      <c r="Q3770">
        <f t="shared" si="291"/>
        <v>74.239999999999995</v>
      </c>
      <c r="R3770" s="14">
        <f t="shared" si="292"/>
        <v>41772.727893518517</v>
      </c>
      <c r="S3770" s="14">
        <f t="shared" si="293"/>
        <v>41802.727893518517</v>
      </c>
      <c r="T3770">
        <f t="shared" si="294"/>
        <v>2014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8273</v>
      </c>
      <c r="O3771" t="s">
        <v>8315</v>
      </c>
      <c r="P3771">
        <f t="shared" si="290"/>
        <v>100</v>
      </c>
      <c r="Q3771">
        <f t="shared" si="291"/>
        <v>73.33</v>
      </c>
      <c r="R3771" s="14">
        <f t="shared" si="292"/>
        <v>42445.598136574074</v>
      </c>
      <c r="S3771" s="14">
        <f t="shared" si="293"/>
        <v>42475.598136574074</v>
      </c>
      <c r="T3771">
        <f t="shared" si="294"/>
        <v>2016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8273</v>
      </c>
      <c r="O3772" t="s">
        <v>8315</v>
      </c>
      <c r="P3772">
        <f t="shared" si="290"/>
        <v>100</v>
      </c>
      <c r="Q3772">
        <f t="shared" si="291"/>
        <v>100</v>
      </c>
      <c r="R3772" s="14">
        <f t="shared" si="292"/>
        <v>42138.930671296301</v>
      </c>
      <c r="S3772" s="14">
        <f t="shared" si="293"/>
        <v>42168.930671296301</v>
      </c>
      <c r="T3772">
        <f t="shared" si="294"/>
        <v>2015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8273</v>
      </c>
      <c r="O3773" t="s">
        <v>8315</v>
      </c>
      <c r="P3773">
        <f t="shared" si="290"/>
        <v>146</v>
      </c>
      <c r="Q3773">
        <f t="shared" si="291"/>
        <v>38.42</v>
      </c>
      <c r="R3773" s="14">
        <f t="shared" si="292"/>
        <v>42493.857083333336</v>
      </c>
      <c r="S3773" s="14">
        <f t="shared" si="293"/>
        <v>42508</v>
      </c>
      <c r="T3773">
        <f t="shared" si="294"/>
        <v>2016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8273</v>
      </c>
      <c r="O3774" t="s">
        <v>8315</v>
      </c>
      <c r="P3774">
        <f t="shared" si="290"/>
        <v>110</v>
      </c>
      <c r="Q3774">
        <f t="shared" si="291"/>
        <v>166.97</v>
      </c>
      <c r="R3774" s="14">
        <f t="shared" si="292"/>
        <v>42682.616967592592</v>
      </c>
      <c r="S3774" s="14">
        <f t="shared" si="293"/>
        <v>42703.25</v>
      </c>
      <c r="T3774">
        <f t="shared" si="294"/>
        <v>2016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8273</v>
      </c>
      <c r="O3775" t="s">
        <v>8315</v>
      </c>
      <c r="P3775">
        <f t="shared" si="290"/>
        <v>108</v>
      </c>
      <c r="Q3775">
        <f t="shared" si="291"/>
        <v>94.91</v>
      </c>
      <c r="R3775" s="14">
        <f t="shared" si="292"/>
        <v>42656.005173611105</v>
      </c>
      <c r="S3775" s="14">
        <f t="shared" si="293"/>
        <v>42689.088888888888</v>
      </c>
      <c r="T3775">
        <f t="shared" si="294"/>
        <v>2016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8273</v>
      </c>
      <c r="O3776" t="s">
        <v>8315</v>
      </c>
      <c r="P3776">
        <f t="shared" si="290"/>
        <v>100</v>
      </c>
      <c r="Q3776">
        <f t="shared" si="291"/>
        <v>100</v>
      </c>
      <c r="R3776" s="14">
        <f t="shared" si="292"/>
        <v>42087.792303240742</v>
      </c>
      <c r="S3776" s="14">
        <f t="shared" si="293"/>
        <v>42103.792303240742</v>
      </c>
      <c r="T3776">
        <f t="shared" si="294"/>
        <v>2015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8273</v>
      </c>
      <c r="O3777" t="s">
        <v>8315</v>
      </c>
      <c r="P3777">
        <f t="shared" si="290"/>
        <v>100</v>
      </c>
      <c r="Q3777">
        <f t="shared" si="291"/>
        <v>143.21</v>
      </c>
      <c r="R3777" s="14">
        <f t="shared" si="292"/>
        <v>42075.942627314813</v>
      </c>
      <c r="S3777" s="14">
        <f t="shared" si="293"/>
        <v>42103.166666666672</v>
      </c>
      <c r="T3777">
        <f t="shared" si="294"/>
        <v>2015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8273</v>
      </c>
      <c r="O3778" t="s">
        <v>8315</v>
      </c>
      <c r="P3778">
        <f t="shared" si="290"/>
        <v>107</v>
      </c>
      <c r="Q3778">
        <f t="shared" si="291"/>
        <v>90.82</v>
      </c>
      <c r="R3778" s="14">
        <f t="shared" si="292"/>
        <v>41814.367800925924</v>
      </c>
      <c r="S3778" s="14">
        <f t="shared" si="293"/>
        <v>41852.041666666664</v>
      </c>
      <c r="T3778">
        <f t="shared" si="294"/>
        <v>2014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8273</v>
      </c>
      <c r="O3779" t="s">
        <v>8315</v>
      </c>
      <c r="P3779">
        <f t="shared" ref="P3779:P3842" si="295">ROUND(E3779/D3779*100,0)</f>
        <v>143</v>
      </c>
      <c r="Q3779">
        <f t="shared" ref="Q3779:Q3842" si="296">IFERROR(ROUND(E3779/L3779,2),0)</f>
        <v>48.54</v>
      </c>
      <c r="R3779" s="14">
        <f t="shared" ref="R3779:R3842" si="297">(((J3779/60)/60)/24)+DATE(1970,1,1)</f>
        <v>41887.111354166671</v>
      </c>
      <c r="S3779" s="14">
        <f t="shared" ref="S3779:S3842" si="298">(((I3779/60)/60)/24)+DATE(1970,1,1)</f>
        <v>41909.166666666664</v>
      </c>
      <c r="T3779">
        <f t="shared" ref="T3779:T3842" si="299">YEAR(R3779)</f>
        <v>2014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8273</v>
      </c>
      <c r="O3780" t="s">
        <v>8315</v>
      </c>
      <c r="P3780">
        <f t="shared" si="295"/>
        <v>105</v>
      </c>
      <c r="Q3780">
        <f t="shared" si="296"/>
        <v>70.03</v>
      </c>
      <c r="R3780" s="14">
        <f t="shared" si="297"/>
        <v>41989.819212962961</v>
      </c>
      <c r="S3780" s="14">
        <f t="shared" si="298"/>
        <v>42049.819212962961</v>
      </c>
      <c r="T3780">
        <f t="shared" si="299"/>
        <v>2014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8273</v>
      </c>
      <c r="O3781" t="s">
        <v>8315</v>
      </c>
      <c r="P3781">
        <f t="shared" si="295"/>
        <v>104</v>
      </c>
      <c r="Q3781">
        <f t="shared" si="296"/>
        <v>135.63</v>
      </c>
      <c r="R3781" s="14">
        <f t="shared" si="297"/>
        <v>42425.735416666663</v>
      </c>
      <c r="S3781" s="14">
        <f t="shared" si="298"/>
        <v>42455.693750000006</v>
      </c>
      <c r="T3781">
        <f t="shared" si="299"/>
        <v>2016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8273</v>
      </c>
      <c r="O3782" t="s">
        <v>8315</v>
      </c>
      <c r="P3782">
        <f t="shared" si="295"/>
        <v>120</v>
      </c>
      <c r="Q3782">
        <f t="shared" si="296"/>
        <v>100</v>
      </c>
      <c r="R3782" s="14">
        <f t="shared" si="297"/>
        <v>42166.219733796301</v>
      </c>
      <c r="S3782" s="14">
        <f t="shared" si="298"/>
        <v>42198.837499999994</v>
      </c>
      <c r="T3782">
        <f t="shared" si="299"/>
        <v>2015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8273</v>
      </c>
      <c r="O3783" t="s">
        <v>8315</v>
      </c>
      <c r="P3783">
        <f t="shared" si="295"/>
        <v>110</v>
      </c>
      <c r="Q3783">
        <f t="shared" si="296"/>
        <v>94.9</v>
      </c>
      <c r="R3783" s="14">
        <f t="shared" si="297"/>
        <v>41865.882928240739</v>
      </c>
      <c r="S3783" s="14">
        <f t="shared" si="298"/>
        <v>41890.882928240739</v>
      </c>
      <c r="T3783">
        <f t="shared" si="299"/>
        <v>2014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8273</v>
      </c>
      <c r="O3784" t="s">
        <v>8315</v>
      </c>
      <c r="P3784">
        <f t="shared" si="295"/>
        <v>102</v>
      </c>
      <c r="Q3784">
        <f t="shared" si="296"/>
        <v>75.37</v>
      </c>
      <c r="R3784" s="14">
        <f t="shared" si="297"/>
        <v>42546.862233796302</v>
      </c>
      <c r="S3784" s="14">
        <f t="shared" si="298"/>
        <v>42575.958333333328</v>
      </c>
      <c r="T3784">
        <f t="shared" si="299"/>
        <v>2016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8273</v>
      </c>
      <c r="O3785" t="s">
        <v>8315</v>
      </c>
      <c r="P3785">
        <f t="shared" si="295"/>
        <v>129</v>
      </c>
      <c r="Q3785">
        <f t="shared" si="296"/>
        <v>64.459999999999994</v>
      </c>
      <c r="R3785" s="14">
        <f t="shared" si="297"/>
        <v>42420.140277777777</v>
      </c>
      <c r="S3785" s="14">
        <f t="shared" si="298"/>
        <v>42444.666666666672</v>
      </c>
      <c r="T3785">
        <f t="shared" si="299"/>
        <v>2016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8273</v>
      </c>
      <c r="O3786" t="s">
        <v>8315</v>
      </c>
      <c r="P3786">
        <f t="shared" si="295"/>
        <v>115</v>
      </c>
      <c r="Q3786">
        <f t="shared" si="296"/>
        <v>115</v>
      </c>
      <c r="R3786" s="14">
        <f t="shared" si="297"/>
        <v>42531.980694444443</v>
      </c>
      <c r="S3786" s="14">
        <f t="shared" si="298"/>
        <v>42561.980694444443</v>
      </c>
      <c r="T3786">
        <f t="shared" si="299"/>
        <v>2016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8273</v>
      </c>
      <c r="O3787" t="s">
        <v>8315</v>
      </c>
      <c r="P3787">
        <f t="shared" si="295"/>
        <v>151</v>
      </c>
      <c r="Q3787">
        <f t="shared" si="296"/>
        <v>100.5</v>
      </c>
      <c r="R3787" s="14">
        <f t="shared" si="297"/>
        <v>42548.63853009259</v>
      </c>
      <c r="S3787" s="14">
        <f t="shared" si="298"/>
        <v>42584.418749999997</v>
      </c>
      <c r="T3787">
        <f t="shared" si="299"/>
        <v>2016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8273</v>
      </c>
      <c r="O3788" t="s">
        <v>8315</v>
      </c>
      <c r="P3788">
        <f t="shared" si="295"/>
        <v>111</v>
      </c>
      <c r="Q3788">
        <f t="shared" si="296"/>
        <v>93.77</v>
      </c>
      <c r="R3788" s="14">
        <f t="shared" si="297"/>
        <v>42487.037905092591</v>
      </c>
      <c r="S3788" s="14">
        <f t="shared" si="298"/>
        <v>42517.037905092591</v>
      </c>
      <c r="T3788">
        <f t="shared" si="299"/>
        <v>2016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8273</v>
      </c>
      <c r="O3789" t="s">
        <v>8315</v>
      </c>
      <c r="P3789">
        <f t="shared" si="295"/>
        <v>100</v>
      </c>
      <c r="Q3789">
        <f t="shared" si="296"/>
        <v>35.1</v>
      </c>
      <c r="R3789" s="14">
        <f t="shared" si="297"/>
        <v>42167.534791666665</v>
      </c>
      <c r="S3789" s="14">
        <f t="shared" si="298"/>
        <v>42196.165972222225</v>
      </c>
      <c r="T3789">
        <f t="shared" si="299"/>
        <v>2015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8273</v>
      </c>
      <c r="O3790" t="s">
        <v>8315</v>
      </c>
      <c r="P3790">
        <f t="shared" si="295"/>
        <v>1</v>
      </c>
      <c r="Q3790">
        <f t="shared" si="296"/>
        <v>500</v>
      </c>
      <c r="R3790" s="14">
        <f t="shared" si="297"/>
        <v>42333.695821759262</v>
      </c>
      <c r="S3790" s="14">
        <f t="shared" si="298"/>
        <v>42361.679166666669</v>
      </c>
      <c r="T3790">
        <f t="shared" si="299"/>
        <v>2015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8273</v>
      </c>
      <c r="O3791" t="s">
        <v>8315</v>
      </c>
      <c r="P3791">
        <f t="shared" si="295"/>
        <v>3</v>
      </c>
      <c r="Q3791">
        <f t="shared" si="296"/>
        <v>29</v>
      </c>
      <c r="R3791" s="14">
        <f t="shared" si="297"/>
        <v>42138.798819444448</v>
      </c>
      <c r="S3791" s="14">
        <f t="shared" si="298"/>
        <v>42170.798819444448</v>
      </c>
      <c r="T3791">
        <f t="shared" si="299"/>
        <v>2015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8273</v>
      </c>
      <c r="O3792" t="s">
        <v>8315</v>
      </c>
      <c r="P3792">
        <f t="shared" si="295"/>
        <v>0</v>
      </c>
      <c r="Q3792">
        <f t="shared" si="296"/>
        <v>0</v>
      </c>
      <c r="R3792" s="14">
        <f t="shared" si="297"/>
        <v>42666.666932870372</v>
      </c>
      <c r="S3792" s="14">
        <f t="shared" si="298"/>
        <v>42696.708599537036</v>
      </c>
      <c r="T3792">
        <f t="shared" si="299"/>
        <v>2016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8273</v>
      </c>
      <c r="O3793" t="s">
        <v>8315</v>
      </c>
      <c r="P3793">
        <f t="shared" si="295"/>
        <v>0</v>
      </c>
      <c r="Q3793">
        <f t="shared" si="296"/>
        <v>0</v>
      </c>
      <c r="R3793" s="14">
        <f t="shared" si="297"/>
        <v>41766.692037037035</v>
      </c>
      <c r="S3793" s="14">
        <f t="shared" si="298"/>
        <v>41826.692037037035</v>
      </c>
      <c r="T3793">
        <f t="shared" si="299"/>
        <v>2014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8273</v>
      </c>
      <c r="O3794" t="s">
        <v>8315</v>
      </c>
      <c r="P3794">
        <f t="shared" si="295"/>
        <v>0</v>
      </c>
      <c r="Q3794">
        <f t="shared" si="296"/>
        <v>17.5</v>
      </c>
      <c r="R3794" s="14">
        <f t="shared" si="297"/>
        <v>42170.447013888886</v>
      </c>
      <c r="S3794" s="14">
        <f t="shared" si="298"/>
        <v>42200.447013888886</v>
      </c>
      <c r="T3794">
        <f t="shared" si="299"/>
        <v>2015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8273</v>
      </c>
      <c r="O3795" t="s">
        <v>8315</v>
      </c>
      <c r="P3795">
        <f t="shared" si="295"/>
        <v>60</v>
      </c>
      <c r="Q3795">
        <f t="shared" si="296"/>
        <v>174</v>
      </c>
      <c r="R3795" s="14">
        <f t="shared" si="297"/>
        <v>41968.938993055555</v>
      </c>
      <c r="S3795" s="14">
        <f t="shared" si="298"/>
        <v>41989.938993055555</v>
      </c>
      <c r="T3795">
        <f t="shared" si="299"/>
        <v>2014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8273</v>
      </c>
      <c r="O3796" t="s">
        <v>8315</v>
      </c>
      <c r="P3796">
        <f t="shared" si="295"/>
        <v>1</v>
      </c>
      <c r="Q3796">
        <f t="shared" si="296"/>
        <v>50</v>
      </c>
      <c r="R3796" s="14">
        <f t="shared" si="297"/>
        <v>42132.58048611111</v>
      </c>
      <c r="S3796" s="14">
        <f t="shared" si="298"/>
        <v>42162.58048611111</v>
      </c>
      <c r="T3796">
        <f t="shared" si="299"/>
        <v>2015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8273</v>
      </c>
      <c r="O3797" t="s">
        <v>8315</v>
      </c>
      <c r="P3797">
        <f t="shared" si="295"/>
        <v>2</v>
      </c>
      <c r="Q3797">
        <f t="shared" si="296"/>
        <v>5</v>
      </c>
      <c r="R3797" s="14">
        <f t="shared" si="297"/>
        <v>42201.436226851853</v>
      </c>
      <c r="S3797" s="14">
        <f t="shared" si="298"/>
        <v>42244.9375</v>
      </c>
      <c r="T3797">
        <f t="shared" si="299"/>
        <v>2015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8273</v>
      </c>
      <c r="O3798" t="s">
        <v>8315</v>
      </c>
      <c r="P3798">
        <f t="shared" si="295"/>
        <v>0</v>
      </c>
      <c r="Q3798">
        <f t="shared" si="296"/>
        <v>1</v>
      </c>
      <c r="R3798" s="14">
        <f t="shared" si="297"/>
        <v>42689.029583333337</v>
      </c>
      <c r="S3798" s="14">
        <f t="shared" si="298"/>
        <v>42749.029583333337</v>
      </c>
      <c r="T3798">
        <f t="shared" si="299"/>
        <v>2016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8273</v>
      </c>
      <c r="O3799" t="s">
        <v>8315</v>
      </c>
      <c r="P3799">
        <f t="shared" si="295"/>
        <v>90</v>
      </c>
      <c r="Q3799">
        <f t="shared" si="296"/>
        <v>145.41</v>
      </c>
      <c r="R3799" s="14">
        <f t="shared" si="297"/>
        <v>42084.881539351853</v>
      </c>
      <c r="S3799" s="14">
        <f t="shared" si="298"/>
        <v>42114.881539351853</v>
      </c>
      <c r="T3799">
        <f t="shared" si="299"/>
        <v>2015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8273</v>
      </c>
      <c r="O3800" t="s">
        <v>8315</v>
      </c>
      <c r="P3800">
        <f t="shared" si="295"/>
        <v>1</v>
      </c>
      <c r="Q3800">
        <f t="shared" si="296"/>
        <v>205</v>
      </c>
      <c r="R3800" s="14">
        <f t="shared" si="297"/>
        <v>41831.722777777781</v>
      </c>
      <c r="S3800" s="14">
        <f t="shared" si="298"/>
        <v>41861.722777777781</v>
      </c>
      <c r="T3800">
        <f t="shared" si="299"/>
        <v>2014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8273</v>
      </c>
      <c r="O3801" t="s">
        <v>8315</v>
      </c>
      <c r="P3801">
        <f t="shared" si="295"/>
        <v>4</v>
      </c>
      <c r="Q3801">
        <f t="shared" si="296"/>
        <v>100.5</v>
      </c>
      <c r="R3801" s="14">
        <f t="shared" si="297"/>
        <v>42410.93105324074</v>
      </c>
      <c r="S3801" s="14">
        <f t="shared" si="298"/>
        <v>42440.93105324074</v>
      </c>
      <c r="T3801">
        <f t="shared" si="299"/>
        <v>2016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8273</v>
      </c>
      <c r="O3802" t="s">
        <v>8315</v>
      </c>
      <c r="P3802">
        <f t="shared" si="295"/>
        <v>4</v>
      </c>
      <c r="Q3802">
        <f t="shared" si="296"/>
        <v>55.06</v>
      </c>
      <c r="R3802" s="14">
        <f t="shared" si="297"/>
        <v>41982.737071759257</v>
      </c>
      <c r="S3802" s="14">
        <f t="shared" si="298"/>
        <v>42015.207638888889</v>
      </c>
      <c r="T3802">
        <f t="shared" si="299"/>
        <v>2014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8273</v>
      </c>
      <c r="O3803" t="s">
        <v>8315</v>
      </c>
      <c r="P3803">
        <f t="shared" si="295"/>
        <v>9</v>
      </c>
      <c r="Q3803">
        <f t="shared" si="296"/>
        <v>47.33</v>
      </c>
      <c r="R3803" s="14">
        <f t="shared" si="297"/>
        <v>41975.676111111112</v>
      </c>
      <c r="S3803" s="14">
        <f t="shared" si="298"/>
        <v>42006.676111111112</v>
      </c>
      <c r="T3803">
        <f t="shared" si="299"/>
        <v>2014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8273</v>
      </c>
      <c r="O3804" t="s">
        <v>8315</v>
      </c>
      <c r="P3804">
        <f t="shared" si="295"/>
        <v>0</v>
      </c>
      <c r="Q3804">
        <f t="shared" si="296"/>
        <v>0</v>
      </c>
      <c r="R3804" s="14">
        <f t="shared" si="297"/>
        <v>42269.126226851848</v>
      </c>
      <c r="S3804" s="14">
        <f t="shared" si="298"/>
        <v>42299.126226851848</v>
      </c>
      <c r="T3804">
        <f t="shared" si="299"/>
        <v>2015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8273</v>
      </c>
      <c r="O3805" t="s">
        <v>8315</v>
      </c>
      <c r="P3805">
        <f t="shared" si="295"/>
        <v>20</v>
      </c>
      <c r="Q3805">
        <f t="shared" si="296"/>
        <v>58.95</v>
      </c>
      <c r="R3805" s="14">
        <f t="shared" si="297"/>
        <v>42403.971851851849</v>
      </c>
      <c r="S3805" s="14">
        <f t="shared" si="298"/>
        <v>42433.971851851849</v>
      </c>
      <c r="T3805">
        <f t="shared" si="299"/>
        <v>2016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8273</v>
      </c>
      <c r="O3806" t="s">
        <v>8315</v>
      </c>
      <c r="P3806">
        <f t="shared" si="295"/>
        <v>0</v>
      </c>
      <c r="Q3806">
        <f t="shared" si="296"/>
        <v>0</v>
      </c>
      <c r="R3806" s="14">
        <f t="shared" si="297"/>
        <v>42527.00953703704</v>
      </c>
      <c r="S3806" s="14">
        <f t="shared" si="298"/>
        <v>42582.291666666672</v>
      </c>
      <c r="T3806">
        <f t="shared" si="299"/>
        <v>2016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8273</v>
      </c>
      <c r="O3807" t="s">
        <v>8315</v>
      </c>
      <c r="P3807">
        <f t="shared" si="295"/>
        <v>0</v>
      </c>
      <c r="Q3807">
        <f t="shared" si="296"/>
        <v>1.5</v>
      </c>
      <c r="R3807" s="14">
        <f t="shared" si="297"/>
        <v>41849.887037037035</v>
      </c>
      <c r="S3807" s="14">
        <f t="shared" si="298"/>
        <v>41909.887037037035</v>
      </c>
      <c r="T3807">
        <f t="shared" si="299"/>
        <v>2014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8273</v>
      </c>
      <c r="O3808" t="s">
        <v>8315</v>
      </c>
      <c r="P3808">
        <f t="shared" si="295"/>
        <v>0</v>
      </c>
      <c r="Q3808">
        <f t="shared" si="296"/>
        <v>5</v>
      </c>
      <c r="R3808" s="14">
        <f t="shared" si="297"/>
        <v>41799.259039351848</v>
      </c>
      <c r="S3808" s="14">
        <f t="shared" si="298"/>
        <v>41819.259039351848</v>
      </c>
      <c r="T3808">
        <f t="shared" si="299"/>
        <v>2014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8273</v>
      </c>
      <c r="O3809" t="s">
        <v>8315</v>
      </c>
      <c r="P3809">
        <f t="shared" si="295"/>
        <v>30</v>
      </c>
      <c r="Q3809">
        <f t="shared" si="296"/>
        <v>50.56</v>
      </c>
      <c r="R3809" s="14">
        <f t="shared" si="297"/>
        <v>42090.909016203703</v>
      </c>
      <c r="S3809" s="14">
        <f t="shared" si="298"/>
        <v>42097.909016203703</v>
      </c>
      <c r="T3809">
        <f t="shared" si="299"/>
        <v>2015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8273</v>
      </c>
      <c r="O3810" t="s">
        <v>8274</v>
      </c>
      <c r="P3810">
        <f t="shared" si="295"/>
        <v>100</v>
      </c>
      <c r="Q3810">
        <f t="shared" si="296"/>
        <v>41.67</v>
      </c>
      <c r="R3810" s="14">
        <f t="shared" si="297"/>
        <v>42059.453923611116</v>
      </c>
      <c r="S3810" s="14">
        <f t="shared" si="298"/>
        <v>42119.412256944444</v>
      </c>
      <c r="T3810">
        <f t="shared" si="299"/>
        <v>2015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8273</v>
      </c>
      <c r="O3811" t="s">
        <v>8274</v>
      </c>
      <c r="P3811">
        <f t="shared" si="295"/>
        <v>101</v>
      </c>
      <c r="Q3811">
        <f t="shared" si="296"/>
        <v>53.29</v>
      </c>
      <c r="R3811" s="14">
        <f t="shared" si="297"/>
        <v>41800.526701388888</v>
      </c>
      <c r="S3811" s="14">
        <f t="shared" si="298"/>
        <v>41850.958333333336</v>
      </c>
      <c r="T3811">
        <f t="shared" si="299"/>
        <v>2014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8273</v>
      </c>
      <c r="O3812" t="s">
        <v>8274</v>
      </c>
      <c r="P3812">
        <f t="shared" si="295"/>
        <v>122</v>
      </c>
      <c r="Q3812">
        <f t="shared" si="296"/>
        <v>70.23</v>
      </c>
      <c r="R3812" s="14">
        <f t="shared" si="297"/>
        <v>42054.849050925928</v>
      </c>
      <c r="S3812" s="14">
        <f t="shared" si="298"/>
        <v>42084.807384259257</v>
      </c>
      <c r="T3812">
        <f t="shared" si="299"/>
        <v>2015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8273</v>
      </c>
      <c r="O3813" t="s">
        <v>8274</v>
      </c>
      <c r="P3813">
        <f t="shared" si="295"/>
        <v>330</v>
      </c>
      <c r="Q3813">
        <f t="shared" si="296"/>
        <v>43.42</v>
      </c>
      <c r="R3813" s="14">
        <f t="shared" si="297"/>
        <v>42487.62700231481</v>
      </c>
      <c r="S3813" s="14">
        <f t="shared" si="298"/>
        <v>42521.458333333328</v>
      </c>
      <c r="T3813">
        <f t="shared" si="299"/>
        <v>2016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8273</v>
      </c>
      <c r="O3814" t="s">
        <v>8274</v>
      </c>
      <c r="P3814">
        <f t="shared" si="295"/>
        <v>110</v>
      </c>
      <c r="Q3814">
        <f t="shared" si="296"/>
        <v>199.18</v>
      </c>
      <c r="R3814" s="14">
        <f t="shared" si="297"/>
        <v>42109.751250000001</v>
      </c>
      <c r="S3814" s="14">
        <f t="shared" si="298"/>
        <v>42156.165972222225</v>
      </c>
      <c r="T3814">
        <f t="shared" si="299"/>
        <v>2015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8273</v>
      </c>
      <c r="O3815" t="s">
        <v>8274</v>
      </c>
      <c r="P3815">
        <f t="shared" si="295"/>
        <v>101</v>
      </c>
      <c r="Q3815">
        <f t="shared" si="296"/>
        <v>78.52</v>
      </c>
      <c r="R3815" s="14">
        <f t="shared" si="297"/>
        <v>42497.275706018518</v>
      </c>
      <c r="S3815" s="14">
        <f t="shared" si="298"/>
        <v>42535.904861111107</v>
      </c>
      <c r="T3815">
        <f t="shared" si="299"/>
        <v>2016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8273</v>
      </c>
      <c r="O3816" t="s">
        <v>8274</v>
      </c>
      <c r="P3816">
        <f t="shared" si="295"/>
        <v>140</v>
      </c>
      <c r="Q3816">
        <f t="shared" si="296"/>
        <v>61.82</v>
      </c>
      <c r="R3816" s="14">
        <f t="shared" si="297"/>
        <v>42058.904074074075</v>
      </c>
      <c r="S3816" s="14">
        <f t="shared" si="298"/>
        <v>42095.165972222225</v>
      </c>
      <c r="T3816">
        <f t="shared" si="299"/>
        <v>2015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8273</v>
      </c>
      <c r="O3817" t="s">
        <v>8274</v>
      </c>
      <c r="P3817">
        <f t="shared" si="295"/>
        <v>100</v>
      </c>
      <c r="Q3817">
        <f t="shared" si="296"/>
        <v>50</v>
      </c>
      <c r="R3817" s="14">
        <f t="shared" si="297"/>
        <v>42207.259918981479</v>
      </c>
      <c r="S3817" s="14">
        <f t="shared" si="298"/>
        <v>42236.958333333328</v>
      </c>
      <c r="T3817">
        <f t="shared" si="299"/>
        <v>2015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8273</v>
      </c>
      <c r="O3818" t="s">
        <v>8274</v>
      </c>
      <c r="P3818">
        <f t="shared" si="295"/>
        <v>119</v>
      </c>
      <c r="Q3818">
        <f t="shared" si="296"/>
        <v>48.34</v>
      </c>
      <c r="R3818" s="14">
        <f t="shared" si="297"/>
        <v>41807.690081018518</v>
      </c>
      <c r="S3818" s="14">
        <f t="shared" si="298"/>
        <v>41837.690081018518</v>
      </c>
      <c r="T3818">
        <f t="shared" si="299"/>
        <v>2014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8273</v>
      </c>
      <c r="O3819" t="s">
        <v>8274</v>
      </c>
      <c r="P3819">
        <f t="shared" si="295"/>
        <v>107</v>
      </c>
      <c r="Q3819">
        <f t="shared" si="296"/>
        <v>107.25</v>
      </c>
      <c r="R3819" s="14">
        <f t="shared" si="297"/>
        <v>42284.69694444444</v>
      </c>
      <c r="S3819" s="14">
        <f t="shared" si="298"/>
        <v>42301.165972222225</v>
      </c>
      <c r="T3819">
        <f t="shared" si="299"/>
        <v>2015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8273</v>
      </c>
      <c r="O3820" t="s">
        <v>8274</v>
      </c>
      <c r="P3820">
        <f t="shared" si="295"/>
        <v>228</v>
      </c>
      <c r="Q3820">
        <f t="shared" si="296"/>
        <v>57</v>
      </c>
      <c r="R3820" s="14">
        <f t="shared" si="297"/>
        <v>42045.84238425926</v>
      </c>
      <c r="S3820" s="14">
        <f t="shared" si="298"/>
        <v>42075.800717592589</v>
      </c>
      <c r="T3820">
        <f t="shared" si="299"/>
        <v>2015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8273</v>
      </c>
      <c r="O3821" t="s">
        <v>8274</v>
      </c>
      <c r="P3821">
        <f t="shared" si="295"/>
        <v>106</v>
      </c>
      <c r="Q3821">
        <f t="shared" si="296"/>
        <v>40.92</v>
      </c>
      <c r="R3821" s="14">
        <f t="shared" si="297"/>
        <v>42184.209537037037</v>
      </c>
      <c r="S3821" s="14">
        <f t="shared" si="298"/>
        <v>42202.876388888893</v>
      </c>
      <c r="T3821">
        <f t="shared" si="299"/>
        <v>2015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8273</v>
      </c>
      <c r="O3822" t="s">
        <v>8274</v>
      </c>
      <c r="P3822">
        <f t="shared" si="295"/>
        <v>143</v>
      </c>
      <c r="Q3822">
        <f t="shared" si="296"/>
        <v>21.5</v>
      </c>
      <c r="R3822" s="14">
        <f t="shared" si="297"/>
        <v>42160.651817129634</v>
      </c>
      <c r="S3822" s="14">
        <f t="shared" si="298"/>
        <v>42190.651817129634</v>
      </c>
      <c r="T3822">
        <f t="shared" si="299"/>
        <v>2015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8273</v>
      </c>
      <c r="O3823" t="s">
        <v>8274</v>
      </c>
      <c r="P3823">
        <f t="shared" si="295"/>
        <v>105</v>
      </c>
      <c r="Q3823">
        <f t="shared" si="296"/>
        <v>79.540000000000006</v>
      </c>
      <c r="R3823" s="14">
        <f t="shared" si="297"/>
        <v>42341.180636574078</v>
      </c>
      <c r="S3823" s="14">
        <f t="shared" si="298"/>
        <v>42373.180636574078</v>
      </c>
      <c r="T3823">
        <f t="shared" si="299"/>
        <v>2015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8273</v>
      </c>
      <c r="O3824" t="s">
        <v>8274</v>
      </c>
      <c r="P3824">
        <f t="shared" si="295"/>
        <v>110</v>
      </c>
      <c r="Q3824">
        <f t="shared" si="296"/>
        <v>72.38</v>
      </c>
      <c r="R3824" s="14">
        <f t="shared" si="297"/>
        <v>42329.838159722218</v>
      </c>
      <c r="S3824" s="14">
        <f t="shared" si="298"/>
        <v>42388.957638888889</v>
      </c>
      <c r="T3824">
        <f t="shared" si="299"/>
        <v>2015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8273</v>
      </c>
      <c r="O3825" t="s">
        <v>8274</v>
      </c>
      <c r="P3825">
        <f t="shared" si="295"/>
        <v>106</v>
      </c>
      <c r="Q3825">
        <f t="shared" si="296"/>
        <v>64.63</v>
      </c>
      <c r="R3825" s="14">
        <f t="shared" si="297"/>
        <v>42170.910231481481</v>
      </c>
      <c r="S3825" s="14">
        <f t="shared" si="298"/>
        <v>42205.165972222225</v>
      </c>
      <c r="T3825">
        <f t="shared" si="299"/>
        <v>2015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8273</v>
      </c>
      <c r="O3826" t="s">
        <v>8274</v>
      </c>
      <c r="P3826">
        <f t="shared" si="295"/>
        <v>108</v>
      </c>
      <c r="Q3826">
        <f t="shared" si="296"/>
        <v>38.57</v>
      </c>
      <c r="R3826" s="14">
        <f t="shared" si="297"/>
        <v>42571.626192129625</v>
      </c>
      <c r="S3826" s="14">
        <f t="shared" si="298"/>
        <v>42583.570138888885</v>
      </c>
      <c r="T3826">
        <f t="shared" si="299"/>
        <v>2016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8273</v>
      </c>
      <c r="O3827" t="s">
        <v>8274</v>
      </c>
      <c r="P3827">
        <f t="shared" si="295"/>
        <v>105</v>
      </c>
      <c r="Q3827">
        <f t="shared" si="296"/>
        <v>107.57</v>
      </c>
      <c r="R3827" s="14">
        <f t="shared" si="297"/>
        <v>42151.069606481484</v>
      </c>
      <c r="S3827" s="14">
        <f t="shared" si="298"/>
        <v>42172.069606481484</v>
      </c>
      <c r="T3827">
        <f t="shared" si="299"/>
        <v>2015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8273</v>
      </c>
      <c r="O3828" t="s">
        <v>8274</v>
      </c>
      <c r="P3828">
        <f t="shared" si="295"/>
        <v>119</v>
      </c>
      <c r="Q3828">
        <f t="shared" si="296"/>
        <v>27.5</v>
      </c>
      <c r="R3828" s="14">
        <f t="shared" si="297"/>
        <v>42101.423541666663</v>
      </c>
      <c r="S3828" s="14">
        <f t="shared" si="298"/>
        <v>42131.423541666663</v>
      </c>
      <c r="T3828">
        <f t="shared" si="299"/>
        <v>2015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8273</v>
      </c>
      <c r="O3829" t="s">
        <v>8274</v>
      </c>
      <c r="P3829">
        <f t="shared" si="295"/>
        <v>153</v>
      </c>
      <c r="Q3829">
        <f t="shared" si="296"/>
        <v>70.459999999999994</v>
      </c>
      <c r="R3829" s="14">
        <f t="shared" si="297"/>
        <v>42034.928252314814</v>
      </c>
      <c r="S3829" s="14">
        <f t="shared" si="298"/>
        <v>42090</v>
      </c>
      <c r="T3829">
        <f t="shared" si="299"/>
        <v>2015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8273</v>
      </c>
      <c r="O3830" t="s">
        <v>8274</v>
      </c>
      <c r="P3830">
        <f t="shared" si="295"/>
        <v>100</v>
      </c>
      <c r="Q3830">
        <f t="shared" si="296"/>
        <v>178.57</v>
      </c>
      <c r="R3830" s="14">
        <f t="shared" si="297"/>
        <v>41944.527627314819</v>
      </c>
      <c r="S3830" s="14">
        <f t="shared" si="298"/>
        <v>42004.569293981483</v>
      </c>
      <c r="T3830">
        <f t="shared" si="299"/>
        <v>2014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8273</v>
      </c>
      <c r="O3831" t="s">
        <v>8274</v>
      </c>
      <c r="P3831">
        <f t="shared" si="295"/>
        <v>100</v>
      </c>
      <c r="Q3831">
        <f t="shared" si="296"/>
        <v>62.63</v>
      </c>
      <c r="R3831" s="14">
        <f t="shared" si="297"/>
        <v>42593.865405092598</v>
      </c>
      <c r="S3831" s="14">
        <f t="shared" si="298"/>
        <v>42613.865405092598</v>
      </c>
      <c r="T3831">
        <f t="shared" si="299"/>
        <v>2016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8273</v>
      </c>
      <c r="O3832" t="s">
        <v>8274</v>
      </c>
      <c r="P3832">
        <f t="shared" si="295"/>
        <v>225</v>
      </c>
      <c r="Q3832">
        <f t="shared" si="296"/>
        <v>75</v>
      </c>
      <c r="R3832" s="14">
        <f t="shared" si="297"/>
        <v>42503.740868055553</v>
      </c>
      <c r="S3832" s="14">
        <f t="shared" si="298"/>
        <v>42517.740868055553</v>
      </c>
      <c r="T3832">
        <f t="shared" si="299"/>
        <v>2016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8273</v>
      </c>
      <c r="O3833" t="s">
        <v>8274</v>
      </c>
      <c r="P3833">
        <f t="shared" si="295"/>
        <v>106</v>
      </c>
      <c r="Q3833">
        <f t="shared" si="296"/>
        <v>58.9</v>
      </c>
      <c r="R3833" s="14">
        <f t="shared" si="297"/>
        <v>41927.848900462966</v>
      </c>
      <c r="S3833" s="14">
        <f t="shared" si="298"/>
        <v>41948.890567129631</v>
      </c>
      <c r="T3833">
        <f t="shared" si="299"/>
        <v>2014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8273</v>
      </c>
      <c r="O3834" t="s">
        <v>8274</v>
      </c>
      <c r="P3834">
        <f t="shared" si="295"/>
        <v>105</v>
      </c>
      <c r="Q3834">
        <f t="shared" si="296"/>
        <v>139.56</v>
      </c>
      <c r="R3834" s="14">
        <f t="shared" si="297"/>
        <v>42375.114988425921</v>
      </c>
      <c r="S3834" s="14">
        <f t="shared" si="298"/>
        <v>42420.114988425921</v>
      </c>
      <c r="T3834">
        <f t="shared" si="299"/>
        <v>2016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8273</v>
      </c>
      <c r="O3835" t="s">
        <v>8274</v>
      </c>
      <c r="P3835">
        <f t="shared" si="295"/>
        <v>117</v>
      </c>
      <c r="Q3835">
        <f t="shared" si="296"/>
        <v>70</v>
      </c>
      <c r="R3835" s="14">
        <f t="shared" si="297"/>
        <v>41963.872361111105</v>
      </c>
      <c r="S3835" s="14">
        <f t="shared" si="298"/>
        <v>41974.797916666663</v>
      </c>
      <c r="T3835">
        <f t="shared" si="299"/>
        <v>2014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8273</v>
      </c>
      <c r="O3836" t="s">
        <v>8274</v>
      </c>
      <c r="P3836">
        <f t="shared" si="295"/>
        <v>109</v>
      </c>
      <c r="Q3836">
        <f t="shared" si="296"/>
        <v>57.39</v>
      </c>
      <c r="R3836" s="14">
        <f t="shared" si="297"/>
        <v>42143.445219907408</v>
      </c>
      <c r="S3836" s="14">
        <f t="shared" si="298"/>
        <v>42173.445219907408</v>
      </c>
      <c r="T3836">
        <f t="shared" si="299"/>
        <v>2015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8273</v>
      </c>
      <c r="O3837" t="s">
        <v>8274</v>
      </c>
      <c r="P3837">
        <f t="shared" si="295"/>
        <v>160</v>
      </c>
      <c r="Q3837">
        <f t="shared" si="296"/>
        <v>40</v>
      </c>
      <c r="R3837" s="14">
        <f t="shared" si="297"/>
        <v>42460.94222222222</v>
      </c>
      <c r="S3837" s="14">
        <f t="shared" si="298"/>
        <v>42481.94222222222</v>
      </c>
      <c r="T3837">
        <f t="shared" si="299"/>
        <v>2016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8273</v>
      </c>
      <c r="O3838" t="s">
        <v>8274</v>
      </c>
      <c r="P3838">
        <f t="shared" si="295"/>
        <v>113</v>
      </c>
      <c r="Q3838">
        <f t="shared" si="296"/>
        <v>64.290000000000006</v>
      </c>
      <c r="R3838" s="14">
        <f t="shared" si="297"/>
        <v>42553.926527777774</v>
      </c>
      <c r="S3838" s="14">
        <f t="shared" si="298"/>
        <v>42585.172916666663</v>
      </c>
      <c r="T3838">
        <f t="shared" si="299"/>
        <v>2016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8273</v>
      </c>
      <c r="O3839" t="s">
        <v>8274</v>
      </c>
      <c r="P3839">
        <f t="shared" si="295"/>
        <v>102</v>
      </c>
      <c r="Q3839">
        <f t="shared" si="296"/>
        <v>120.12</v>
      </c>
      <c r="R3839" s="14">
        <f t="shared" si="297"/>
        <v>42152.765717592592</v>
      </c>
      <c r="S3839" s="14">
        <f t="shared" si="298"/>
        <v>42188.765717592592</v>
      </c>
      <c r="T3839">
        <f t="shared" si="299"/>
        <v>2015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8273</v>
      </c>
      <c r="O3840" t="s">
        <v>8274</v>
      </c>
      <c r="P3840">
        <f t="shared" si="295"/>
        <v>101</v>
      </c>
      <c r="Q3840">
        <f t="shared" si="296"/>
        <v>1008.24</v>
      </c>
      <c r="R3840" s="14">
        <f t="shared" si="297"/>
        <v>42116.710752314815</v>
      </c>
      <c r="S3840" s="14">
        <f t="shared" si="298"/>
        <v>42146.710752314815</v>
      </c>
      <c r="T3840">
        <f t="shared" si="299"/>
        <v>2015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8273</v>
      </c>
      <c r="O3841" t="s">
        <v>8274</v>
      </c>
      <c r="P3841">
        <f t="shared" si="295"/>
        <v>101</v>
      </c>
      <c r="Q3841">
        <f t="shared" si="296"/>
        <v>63.28</v>
      </c>
      <c r="R3841" s="14">
        <f t="shared" si="297"/>
        <v>42155.142638888887</v>
      </c>
      <c r="S3841" s="14">
        <f t="shared" si="298"/>
        <v>42215.142638888887</v>
      </c>
      <c r="T3841">
        <f t="shared" si="299"/>
        <v>2015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8273</v>
      </c>
      <c r="O3842" t="s">
        <v>8274</v>
      </c>
      <c r="P3842">
        <f t="shared" si="295"/>
        <v>6500</v>
      </c>
      <c r="Q3842">
        <f t="shared" si="296"/>
        <v>21.67</v>
      </c>
      <c r="R3842" s="14">
        <f t="shared" si="297"/>
        <v>42432.701724537037</v>
      </c>
      <c r="S3842" s="14">
        <f t="shared" si="298"/>
        <v>42457.660057870366</v>
      </c>
      <c r="T3842">
        <f t="shared" si="299"/>
        <v>2016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8273</v>
      </c>
      <c r="O3843" t="s">
        <v>8274</v>
      </c>
      <c r="P3843">
        <f t="shared" ref="P3843:P3906" si="300">ROUND(E3843/D3843*100,0)</f>
        <v>9</v>
      </c>
      <c r="Q3843">
        <f t="shared" ref="Q3843:Q3906" si="301">IFERROR(ROUND(E3843/L3843,2),0)</f>
        <v>25.65</v>
      </c>
      <c r="R3843" s="14">
        <f t="shared" ref="R3843:R3906" si="302">(((J3843/60)/60)/24)+DATE(1970,1,1)</f>
        <v>41780.785729166666</v>
      </c>
      <c r="S3843" s="14">
        <f t="shared" ref="S3843:S3906" si="303">(((I3843/60)/60)/24)+DATE(1970,1,1)</f>
        <v>41840.785729166666</v>
      </c>
      <c r="T3843">
        <f t="shared" ref="T3843:T3906" si="304">YEAR(R3843)</f>
        <v>2014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8273</v>
      </c>
      <c r="O3844" t="s">
        <v>8274</v>
      </c>
      <c r="P3844">
        <f t="shared" si="300"/>
        <v>22</v>
      </c>
      <c r="Q3844">
        <f t="shared" si="301"/>
        <v>47.7</v>
      </c>
      <c r="R3844" s="14">
        <f t="shared" si="302"/>
        <v>41740.493657407409</v>
      </c>
      <c r="S3844" s="14">
        <f t="shared" si="303"/>
        <v>41770.493657407409</v>
      </c>
      <c r="T3844">
        <f t="shared" si="304"/>
        <v>2014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8273</v>
      </c>
      <c r="O3845" t="s">
        <v>8274</v>
      </c>
      <c r="P3845">
        <f t="shared" si="300"/>
        <v>21</v>
      </c>
      <c r="Q3845">
        <f t="shared" si="301"/>
        <v>56.05</v>
      </c>
      <c r="R3845" s="14">
        <f t="shared" si="302"/>
        <v>41766.072500000002</v>
      </c>
      <c r="S3845" s="14">
        <f t="shared" si="303"/>
        <v>41791.072500000002</v>
      </c>
      <c r="T3845">
        <f t="shared" si="304"/>
        <v>2014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8273</v>
      </c>
      <c r="O3846" t="s">
        <v>8274</v>
      </c>
      <c r="P3846">
        <f t="shared" si="300"/>
        <v>41</v>
      </c>
      <c r="Q3846">
        <f t="shared" si="301"/>
        <v>81.319999999999993</v>
      </c>
      <c r="R3846" s="14">
        <f t="shared" si="302"/>
        <v>41766.617291666669</v>
      </c>
      <c r="S3846" s="14">
        <f t="shared" si="303"/>
        <v>41793.290972222225</v>
      </c>
      <c r="T3846">
        <f t="shared" si="304"/>
        <v>2014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8273</v>
      </c>
      <c r="O3847" t="s">
        <v>8274</v>
      </c>
      <c r="P3847">
        <f t="shared" si="300"/>
        <v>2</v>
      </c>
      <c r="Q3847">
        <f t="shared" si="301"/>
        <v>70.17</v>
      </c>
      <c r="R3847" s="14">
        <f t="shared" si="302"/>
        <v>42248.627013888887</v>
      </c>
      <c r="S3847" s="14">
        <f t="shared" si="303"/>
        <v>42278.627013888887</v>
      </c>
      <c r="T3847">
        <f t="shared" si="304"/>
        <v>2015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8273</v>
      </c>
      <c r="O3848" t="s">
        <v>8274</v>
      </c>
      <c r="P3848">
        <f t="shared" si="300"/>
        <v>3</v>
      </c>
      <c r="Q3848">
        <f t="shared" si="301"/>
        <v>23.63</v>
      </c>
      <c r="R3848" s="14">
        <f t="shared" si="302"/>
        <v>41885.221550925926</v>
      </c>
      <c r="S3848" s="14">
        <f t="shared" si="303"/>
        <v>41916.290972222225</v>
      </c>
      <c r="T3848">
        <f t="shared" si="304"/>
        <v>2014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8273</v>
      </c>
      <c r="O3849" t="s">
        <v>8274</v>
      </c>
      <c r="P3849">
        <f t="shared" si="300"/>
        <v>16</v>
      </c>
      <c r="Q3849">
        <f t="shared" si="301"/>
        <v>188.56</v>
      </c>
      <c r="R3849" s="14">
        <f t="shared" si="302"/>
        <v>42159.224432870367</v>
      </c>
      <c r="S3849" s="14">
        <f t="shared" si="303"/>
        <v>42204.224432870367</v>
      </c>
      <c r="T3849">
        <f t="shared" si="304"/>
        <v>2015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8273</v>
      </c>
      <c r="O3850" t="s">
        <v>8274</v>
      </c>
      <c r="P3850">
        <f t="shared" si="300"/>
        <v>16</v>
      </c>
      <c r="Q3850">
        <f t="shared" si="301"/>
        <v>49.51</v>
      </c>
      <c r="R3850" s="14">
        <f t="shared" si="302"/>
        <v>42265.817002314812</v>
      </c>
      <c r="S3850" s="14">
        <f t="shared" si="303"/>
        <v>42295.817002314812</v>
      </c>
      <c r="T3850">
        <f t="shared" si="304"/>
        <v>2015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8273</v>
      </c>
      <c r="O3851" t="s">
        <v>8274</v>
      </c>
      <c r="P3851">
        <f t="shared" si="300"/>
        <v>7</v>
      </c>
      <c r="Q3851">
        <f t="shared" si="301"/>
        <v>75.459999999999994</v>
      </c>
      <c r="R3851" s="14">
        <f t="shared" si="302"/>
        <v>42136.767175925925</v>
      </c>
      <c r="S3851" s="14">
        <f t="shared" si="303"/>
        <v>42166.767175925925</v>
      </c>
      <c r="T3851">
        <f t="shared" si="304"/>
        <v>2015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8273</v>
      </c>
      <c r="O3852" t="s">
        <v>8274</v>
      </c>
      <c r="P3852">
        <f t="shared" si="300"/>
        <v>4</v>
      </c>
      <c r="Q3852">
        <f t="shared" si="301"/>
        <v>9.5</v>
      </c>
      <c r="R3852" s="14">
        <f t="shared" si="302"/>
        <v>41975.124340277776</v>
      </c>
      <c r="S3852" s="14">
        <f t="shared" si="303"/>
        <v>42005.124340277776</v>
      </c>
      <c r="T3852">
        <f t="shared" si="304"/>
        <v>2014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8273</v>
      </c>
      <c r="O3853" t="s">
        <v>8274</v>
      </c>
      <c r="P3853">
        <f t="shared" si="300"/>
        <v>34</v>
      </c>
      <c r="Q3853">
        <f t="shared" si="301"/>
        <v>35.5</v>
      </c>
      <c r="R3853" s="14">
        <f t="shared" si="302"/>
        <v>42172.439571759256</v>
      </c>
      <c r="S3853" s="14">
        <f t="shared" si="303"/>
        <v>42202.439571759256</v>
      </c>
      <c r="T3853">
        <f t="shared" si="304"/>
        <v>2015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8273</v>
      </c>
      <c r="O3854" t="s">
        <v>8274</v>
      </c>
      <c r="P3854">
        <f t="shared" si="300"/>
        <v>0</v>
      </c>
      <c r="Q3854">
        <f t="shared" si="301"/>
        <v>10</v>
      </c>
      <c r="R3854" s="14">
        <f t="shared" si="302"/>
        <v>42065.190694444449</v>
      </c>
      <c r="S3854" s="14">
        <f t="shared" si="303"/>
        <v>42090.149027777778</v>
      </c>
      <c r="T3854">
        <f t="shared" si="304"/>
        <v>2015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8273</v>
      </c>
      <c r="O3855" t="s">
        <v>8274</v>
      </c>
      <c r="P3855">
        <f t="shared" si="300"/>
        <v>0</v>
      </c>
      <c r="Q3855">
        <f t="shared" si="301"/>
        <v>13</v>
      </c>
      <c r="R3855" s="14">
        <f t="shared" si="302"/>
        <v>41848.84002314815</v>
      </c>
      <c r="S3855" s="14">
        <f t="shared" si="303"/>
        <v>41883.84002314815</v>
      </c>
      <c r="T3855">
        <f t="shared" si="304"/>
        <v>2014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8273</v>
      </c>
      <c r="O3856" t="s">
        <v>8274</v>
      </c>
      <c r="P3856">
        <f t="shared" si="300"/>
        <v>16</v>
      </c>
      <c r="Q3856">
        <f t="shared" si="301"/>
        <v>89.4</v>
      </c>
      <c r="R3856" s="14">
        <f t="shared" si="302"/>
        <v>42103.884930555556</v>
      </c>
      <c r="S3856" s="14">
        <f t="shared" si="303"/>
        <v>42133.884930555556</v>
      </c>
      <c r="T3856">
        <f t="shared" si="304"/>
        <v>2015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8273</v>
      </c>
      <c r="O3857" t="s">
        <v>8274</v>
      </c>
      <c r="P3857">
        <f t="shared" si="300"/>
        <v>3</v>
      </c>
      <c r="Q3857">
        <f t="shared" si="301"/>
        <v>25</v>
      </c>
      <c r="R3857" s="14">
        <f t="shared" si="302"/>
        <v>42059.970729166671</v>
      </c>
      <c r="S3857" s="14">
        <f t="shared" si="303"/>
        <v>42089.929062499999</v>
      </c>
      <c r="T3857">
        <f t="shared" si="304"/>
        <v>2015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8273</v>
      </c>
      <c r="O3858" t="s">
        <v>8274</v>
      </c>
      <c r="P3858">
        <f t="shared" si="300"/>
        <v>0</v>
      </c>
      <c r="Q3858">
        <f t="shared" si="301"/>
        <v>1</v>
      </c>
      <c r="R3858" s="14">
        <f t="shared" si="302"/>
        <v>42041.743090277778</v>
      </c>
      <c r="S3858" s="14">
        <f t="shared" si="303"/>
        <v>42071.701423611114</v>
      </c>
      <c r="T3858">
        <f t="shared" si="304"/>
        <v>2015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8273</v>
      </c>
      <c r="O3859" t="s">
        <v>8274</v>
      </c>
      <c r="P3859">
        <f t="shared" si="300"/>
        <v>5</v>
      </c>
      <c r="Q3859">
        <f t="shared" si="301"/>
        <v>65</v>
      </c>
      <c r="R3859" s="14">
        <f t="shared" si="302"/>
        <v>41829.73715277778</v>
      </c>
      <c r="S3859" s="14">
        <f t="shared" si="303"/>
        <v>41852.716666666667</v>
      </c>
      <c r="T3859">
        <f t="shared" si="304"/>
        <v>2014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8273</v>
      </c>
      <c r="O3860" t="s">
        <v>8274</v>
      </c>
      <c r="P3860">
        <f t="shared" si="300"/>
        <v>2</v>
      </c>
      <c r="Q3860">
        <f t="shared" si="301"/>
        <v>10</v>
      </c>
      <c r="R3860" s="14">
        <f t="shared" si="302"/>
        <v>42128.431064814817</v>
      </c>
      <c r="S3860" s="14">
        <f t="shared" si="303"/>
        <v>42146.875</v>
      </c>
      <c r="T3860">
        <f t="shared" si="304"/>
        <v>2015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8273</v>
      </c>
      <c r="O3861" t="s">
        <v>8274</v>
      </c>
      <c r="P3861">
        <f t="shared" si="300"/>
        <v>0</v>
      </c>
      <c r="Q3861">
        <f t="shared" si="301"/>
        <v>1</v>
      </c>
      <c r="R3861" s="14">
        <f t="shared" si="302"/>
        <v>41789.893599537041</v>
      </c>
      <c r="S3861" s="14">
        <f t="shared" si="303"/>
        <v>41815.875</v>
      </c>
      <c r="T3861">
        <f t="shared" si="304"/>
        <v>2014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8273</v>
      </c>
      <c r="O3862" t="s">
        <v>8274</v>
      </c>
      <c r="P3862">
        <f t="shared" si="300"/>
        <v>18</v>
      </c>
      <c r="Q3862">
        <f t="shared" si="301"/>
        <v>81.540000000000006</v>
      </c>
      <c r="R3862" s="14">
        <f t="shared" si="302"/>
        <v>41833.660995370366</v>
      </c>
      <c r="S3862" s="14">
        <f t="shared" si="303"/>
        <v>41863.660995370366</v>
      </c>
      <c r="T3862">
        <f t="shared" si="304"/>
        <v>2014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8273</v>
      </c>
      <c r="O3863" t="s">
        <v>8274</v>
      </c>
      <c r="P3863">
        <f t="shared" si="300"/>
        <v>5</v>
      </c>
      <c r="Q3863">
        <f t="shared" si="301"/>
        <v>100</v>
      </c>
      <c r="R3863" s="14">
        <f t="shared" si="302"/>
        <v>41914.590011574073</v>
      </c>
      <c r="S3863" s="14">
        <f t="shared" si="303"/>
        <v>41955.907638888893</v>
      </c>
      <c r="T3863">
        <f t="shared" si="304"/>
        <v>2014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8273</v>
      </c>
      <c r="O3864" t="s">
        <v>8274</v>
      </c>
      <c r="P3864">
        <f t="shared" si="300"/>
        <v>0</v>
      </c>
      <c r="Q3864">
        <f t="shared" si="301"/>
        <v>1</v>
      </c>
      <c r="R3864" s="14">
        <f t="shared" si="302"/>
        <v>42611.261064814811</v>
      </c>
      <c r="S3864" s="14">
        <f t="shared" si="303"/>
        <v>42625.707638888889</v>
      </c>
      <c r="T3864">
        <f t="shared" si="304"/>
        <v>2016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8273</v>
      </c>
      <c r="O3865" t="s">
        <v>8274</v>
      </c>
      <c r="P3865">
        <f t="shared" si="300"/>
        <v>0</v>
      </c>
      <c r="Q3865">
        <f t="shared" si="301"/>
        <v>0</v>
      </c>
      <c r="R3865" s="14">
        <f t="shared" si="302"/>
        <v>42253.633159722223</v>
      </c>
      <c r="S3865" s="14">
        <f t="shared" si="303"/>
        <v>42313.674826388888</v>
      </c>
      <c r="T3865">
        <f t="shared" si="304"/>
        <v>2015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8273</v>
      </c>
      <c r="O3866" t="s">
        <v>8274</v>
      </c>
      <c r="P3866">
        <f t="shared" si="300"/>
        <v>1</v>
      </c>
      <c r="Q3866">
        <f t="shared" si="301"/>
        <v>20</v>
      </c>
      <c r="R3866" s="14">
        <f t="shared" si="302"/>
        <v>42295.891828703709</v>
      </c>
      <c r="S3866" s="14">
        <f t="shared" si="303"/>
        <v>42325.933495370366</v>
      </c>
      <c r="T3866">
        <f t="shared" si="304"/>
        <v>2015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8273</v>
      </c>
      <c r="O3867" t="s">
        <v>8274</v>
      </c>
      <c r="P3867">
        <f t="shared" si="300"/>
        <v>27</v>
      </c>
      <c r="Q3867">
        <f t="shared" si="301"/>
        <v>46.43</v>
      </c>
      <c r="R3867" s="14">
        <f t="shared" si="302"/>
        <v>41841.651597222226</v>
      </c>
      <c r="S3867" s="14">
        <f t="shared" si="303"/>
        <v>41881.229166666664</v>
      </c>
      <c r="T3867">
        <f t="shared" si="304"/>
        <v>2014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8273</v>
      </c>
      <c r="O3868" t="s">
        <v>8274</v>
      </c>
      <c r="P3868">
        <f t="shared" si="300"/>
        <v>1</v>
      </c>
      <c r="Q3868">
        <f t="shared" si="301"/>
        <v>5.5</v>
      </c>
      <c r="R3868" s="14">
        <f t="shared" si="302"/>
        <v>42402.947002314817</v>
      </c>
      <c r="S3868" s="14">
        <f t="shared" si="303"/>
        <v>42452.145138888889</v>
      </c>
      <c r="T3868">
        <f t="shared" si="304"/>
        <v>2016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8273</v>
      </c>
      <c r="O3869" t="s">
        <v>8274</v>
      </c>
      <c r="P3869">
        <f t="shared" si="300"/>
        <v>13</v>
      </c>
      <c r="Q3869">
        <f t="shared" si="301"/>
        <v>50.2</v>
      </c>
      <c r="R3869" s="14">
        <f t="shared" si="302"/>
        <v>42509.814108796301</v>
      </c>
      <c r="S3869" s="14">
        <f t="shared" si="303"/>
        <v>42539.814108796301</v>
      </c>
      <c r="T3869">
        <f t="shared" si="304"/>
        <v>2016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8273</v>
      </c>
      <c r="O3870" t="s">
        <v>8315</v>
      </c>
      <c r="P3870">
        <f t="shared" si="300"/>
        <v>0</v>
      </c>
      <c r="Q3870">
        <f t="shared" si="301"/>
        <v>10</v>
      </c>
      <c r="R3870" s="14">
        <f t="shared" si="302"/>
        <v>41865.659780092588</v>
      </c>
      <c r="S3870" s="14">
        <f t="shared" si="303"/>
        <v>41890.659780092588</v>
      </c>
      <c r="T3870">
        <f t="shared" si="304"/>
        <v>2014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8273</v>
      </c>
      <c r="O3871" t="s">
        <v>8315</v>
      </c>
      <c r="P3871">
        <f t="shared" si="300"/>
        <v>3</v>
      </c>
      <c r="Q3871">
        <f t="shared" si="301"/>
        <v>30.13</v>
      </c>
      <c r="R3871" s="14">
        <f t="shared" si="302"/>
        <v>42047.724444444444</v>
      </c>
      <c r="S3871" s="14">
        <f t="shared" si="303"/>
        <v>42077.132638888885</v>
      </c>
      <c r="T3871">
        <f t="shared" si="304"/>
        <v>2015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8273</v>
      </c>
      <c r="O3872" t="s">
        <v>8315</v>
      </c>
      <c r="P3872">
        <f t="shared" si="300"/>
        <v>15</v>
      </c>
      <c r="Q3872">
        <f t="shared" si="301"/>
        <v>150</v>
      </c>
      <c r="R3872" s="14">
        <f t="shared" si="302"/>
        <v>41793.17219907407</v>
      </c>
      <c r="S3872" s="14">
        <f t="shared" si="303"/>
        <v>41823.17219907407</v>
      </c>
      <c r="T3872">
        <f t="shared" si="304"/>
        <v>2014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8273</v>
      </c>
      <c r="O3873" t="s">
        <v>8315</v>
      </c>
      <c r="P3873">
        <f t="shared" si="300"/>
        <v>3</v>
      </c>
      <c r="Q3873">
        <f t="shared" si="301"/>
        <v>13.33</v>
      </c>
      <c r="R3873" s="14">
        <f t="shared" si="302"/>
        <v>42763.780671296292</v>
      </c>
      <c r="S3873" s="14">
        <f t="shared" si="303"/>
        <v>42823.739004629635</v>
      </c>
      <c r="T3873">
        <f t="shared" si="304"/>
        <v>2017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8273</v>
      </c>
      <c r="O3874" t="s">
        <v>8315</v>
      </c>
      <c r="P3874">
        <f t="shared" si="300"/>
        <v>0</v>
      </c>
      <c r="Q3874">
        <f t="shared" si="301"/>
        <v>0</v>
      </c>
      <c r="R3874" s="14">
        <f t="shared" si="302"/>
        <v>42180.145787037036</v>
      </c>
      <c r="S3874" s="14">
        <f t="shared" si="303"/>
        <v>42230.145787037036</v>
      </c>
      <c r="T3874">
        <f t="shared" si="304"/>
        <v>2015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8273</v>
      </c>
      <c r="O3875" t="s">
        <v>8315</v>
      </c>
      <c r="P3875">
        <f t="shared" si="300"/>
        <v>0</v>
      </c>
      <c r="Q3875">
        <f t="shared" si="301"/>
        <v>0</v>
      </c>
      <c r="R3875" s="14">
        <f t="shared" si="302"/>
        <v>42255.696006944447</v>
      </c>
      <c r="S3875" s="14">
        <f t="shared" si="303"/>
        <v>42285.696006944447</v>
      </c>
      <c r="T3875">
        <f t="shared" si="304"/>
        <v>2015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8273</v>
      </c>
      <c r="O3876" t="s">
        <v>8315</v>
      </c>
      <c r="P3876">
        <f t="shared" si="300"/>
        <v>0</v>
      </c>
      <c r="Q3876">
        <f t="shared" si="301"/>
        <v>0</v>
      </c>
      <c r="R3876" s="14">
        <f t="shared" si="302"/>
        <v>42007.016458333332</v>
      </c>
      <c r="S3876" s="14">
        <f t="shared" si="303"/>
        <v>42028.041666666672</v>
      </c>
      <c r="T3876">
        <f t="shared" si="304"/>
        <v>2015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8273</v>
      </c>
      <c r="O3877" t="s">
        <v>8315</v>
      </c>
      <c r="P3877">
        <f t="shared" si="300"/>
        <v>0</v>
      </c>
      <c r="Q3877">
        <f t="shared" si="301"/>
        <v>0</v>
      </c>
      <c r="R3877" s="14">
        <f t="shared" si="302"/>
        <v>42615.346817129626</v>
      </c>
      <c r="S3877" s="14">
        <f t="shared" si="303"/>
        <v>42616.416666666672</v>
      </c>
      <c r="T3877">
        <f t="shared" si="304"/>
        <v>2016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8273</v>
      </c>
      <c r="O3878" t="s">
        <v>8315</v>
      </c>
      <c r="P3878">
        <f t="shared" si="300"/>
        <v>53</v>
      </c>
      <c r="Q3878">
        <f t="shared" si="301"/>
        <v>44.76</v>
      </c>
      <c r="R3878" s="14">
        <f t="shared" si="302"/>
        <v>42372.624166666668</v>
      </c>
      <c r="S3878" s="14">
        <f t="shared" si="303"/>
        <v>42402.624166666668</v>
      </c>
      <c r="T3878">
        <f t="shared" si="304"/>
        <v>2016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8273</v>
      </c>
      <c r="O3879" t="s">
        <v>8315</v>
      </c>
      <c r="P3879">
        <f t="shared" si="300"/>
        <v>5</v>
      </c>
      <c r="Q3879">
        <f t="shared" si="301"/>
        <v>88.64</v>
      </c>
      <c r="R3879" s="14">
        <f t="shared" si="302"/>
        <v>42682.67768518519</v>
      </c>
      <c r="S3879" s="14">
        <f t="shared" si="303"/>
        <v>42712.67768518519</v>
      </c>
      <c r="T3879">
        <f t="shared" si="304"/>
        <v>2016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8273</v>
      </c>
      <c r="O3880" t="s">
        <v>8315</v>
      </c>
      <c r="P3880">
        <f t="shared" si="300"/>
        <v>0</v>
      </c>
      <c r="Q3880">
        <f t="shared" si="301"/>
        <v>10</v>
      </c>
      <c r="R3880" s="14">
        <f t="shared" si="302"/>
        <v>42154.818819444445</v>
      </c>
      <c r="S3880" s="14">
        <f t="shared" si="303"/>
        <v>42185.165972222225</v>
      </c>
      <c r="T3880">
        <f t="shared" si="304"/>
        <v>2015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8273</v>
      </c>
      <c r="O3881" t="s">
        <v>8315</v>
      </c>
      <c r="P3881">
        <f t="shared" si="300"/>
        <v>0</v>
      </c>
      <c r="Q3881">
        <f t="shared" si="301"/>
        <v>0</v>
      </c>
      <c r="R3881" s="14">
        <f t="shared" si="302"/>
        <v>41999.861064814817</v>
      </c>
      <c r="S3881" s="14">
        <f t="shared" si="303"/>
        <v>42029.861064814817</v>
      </c>
      <c r="T3881">
        <f t="shared" si="304"/>
        <v>2014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8273</v>
      </c>
      <c r="O3882" t="s">
        <v>8315</v>
      </c>
      <c r="P3882">
        <f t="shared" si="300"/>
        <v>13</v>
      </c>
      <c r="Q3882">
        <f t="shared" si="301"/>
        <v>57.65</v>
      </c>
      <c r="R3882" s="14">
        <f t="shared" si="302"/>
        <v>41815.815046296295</v>
      </c>
      <c r="S3882" s="14">
        <f t="shared" si="303"/>
        <v>41850.958333333336</v>
      </c>
      <c r="T3882">
        <f t="shared" si="304"/>
        <v>2014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8273</v>
      </c>
      <c r="O3883" t="s">
        <v>8315</v>
      </c>
      <c r="P3883">
        <f t="shared" si="300"/>
        <v>5</v>
      </c>
      <c r="Q3883">
        <f t="shared" si="301"/>
        <v>25</v>
      </c>
      <c r="R3883" s="14">
        <f t="shared" si="302"/>
        <v>42756.018506944441</v>
      </c>
      <c r="S3883" s="14">
        <f t="shared" si="303"/>
        <v>42786.018506944441</v>
      </c>
      <c r="T3883">
        <f t="shared" si="304"/>
        <v>2017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8273</v>
      </c>
      <c r="O3884" t="s">
        <v>8315</v>
      </c>
      <c r="P3884">
        <f t="shared" si="300"/>
        <v>0</v>
      </c>
      <c r="Q3884">
        <f t="shared" si="301"/>
        <v>0</v>
      </c>
      <c r="R3884" s="14">
        <f t="shared" si="302"/>
        <v>42373.983449074076</v>
      </c>
      <c r="S3884" s="14">
        <f t="shared" si="303"/>
        <v>42400.960416666669</v>
      </c>
      <c r="T3884">
        <f t="shared" si="304"/>
        <v>2016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8273</v>
      </c>
      <c r="O3885" t="s">
        <v>8315</v>
      </c>
      <c r="P3885">
        <f t="shared" si="300"/>
        <v>0</v>
      </c>
      <c r="Q3885">
        <f t="shared" si="301"/>
        <v>0</v>
      </c>
      <c r="R3885" s="14">
        <f t="shared" si="302"/>
        <v>41854.602650462963</v>
      </c>
      <c r="S3885" s="14">
        <f t="shared" si="303"/>
        <v>41884.602650462963</v>
      </c>
      <c r="T3885">
        <f t="shared" si="304"/>
        <v>2014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8273</v>
      </c>
      <c r="O3886" t="s">
        <v>8315</v>
      </c>
      <c r="P3886">
        <f t="shared" si="300"/>
        <v>0</v>
      </c>
      <c r="Q3886">
        <f t="shared" si="301"/>
        <v>0</v>
      </c>
      <c r="R3886" s="14">
        <f t="shared" si="302"/>
        <v>42065.791574074072</v>
      </c>
      <c r="S3886" s="14">
        <f t="shared" si="303"/>
        <v>42090.749907407408</v>
      </c>
      <c r="T3886">
        <f t="shared" si="304"/>
        <v>2015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8273</v>
      </c>
      <c r="O3887" t="s">
        <v>8315</v>
      </c>
      <c r="P3887">
        <f t="shared" si="300"/>
        <v>0</v>
      </c>
      <c r="Q3887">
        <f t="shared" si="301"/>
        <v>0</v>
      </c>
      <c r="R3887" s="14">
        <f t="shared" si="302"/>
        <v>42469.951284722221</v>
      </c>
      <c r="S3887" s="14">
        <f t="shared" si="303"/>
        <v>42499.951284722221</v>
      </c>
      <c r="T3887">
        <f t="shared" si="304"/>
        <v>2016</v>
      </c>
    </row>
    <row r="3888" spans="1:20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8273</v>
      </c>
      <c r="O3888" t="s">
        <v>8315</v>
      </c>
      <c r="P3888">
        <f t="shared" si="300"/>
        <v>0</v>
      </c>
      <c r="Q3888">
        <f t="shared" si="301"/>
        <v>0</v>
      </c>
      <c r="R3888" s="14">
        <f t="shared" si="302"/>
        <v>41954.228032407409</v>
      </c>
      <c r="S3888" s="14">
        <f t="shared" si="303"/>
        <v>41984.228032407409</v>
      </c>
      <c r="T3888">
        <f t="shared" si="304"/>
        <v>2014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8273</v>
      </c>
      <c r="O3889" t="s">
        <v>8315</v>
      </c>
      <c r="P3889">
        <f t="shared" si="300"/>
        <v>2</v>
      </c>
      <c r="Q3889">
        <f t="shared" si="301"/>
        <v>17.5</v>
      </c>
      <c r="R3889" s="14">
        <f t="shared" si="302"/>
        <v>42079.857974537037</v>
      </c>
      <c r="S3889" s="14">
        <f t="shared" si="303"/>
        <v>42125.916666666672</v>
      </c>
      <c r="T3889">
        <f t="shared" si="304"/>
        <v>2015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8273</v>
      </c>
      <c r="O3890" t="s">
        <v>8274</v>
      </c>
      <c r="P3890">
        <f t="shared" si="300"/>
        <v>27</v>
      </c>
      <c r="Q3890">
        <f t="shared" si="301"/>
        <v>38.71</v>
      </c>
      <c r="R3890" s="14">
        <f t="shared" si="302"/>
        <v>42762.545810185184</v>
      </c>
      <c r="S3890" s="14">
        <f t="shared" si="303"/>
        <v>42792.545810185184</v>
      </c>
      <c r="T3890">
        <f t="shared" si="304"/>
        <v>2017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8273</v>
      </c>
      <c r="O3891" t="s">
        <v>8274</v>
      </c>
      <c r="P3891">
        <f t="shared" si="300"/>
        <v>1</v>
      </c>
      <c r="Q3891">
        <f t="shared" si="301"/>
        <v>13.11</v>
      </c>
      <c r="R3891" s="14">
        <f t="shared" si="302"/>
        <v>41977.004976851851</v>
      </c>
      <c r="S3891" s="14">
        <f t="shared" si="303"/>
        <v>42008.976388888885</v>
      </c>
      <c r="T3891">
        <f t="shared" si="304"/>
        <v>2014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8273</v>
      </c>
      <c r="O3892" t="s">
        <v>8274</v>
      </c>
      <c r="P3892">
        <f t="shared" si="300"/>
        <v>17</v>
      </c>
      <c r="Q3892">
        <f t="shared" si="301"/>
        <v>315.5</v>
      </c>
      <c r="R3892" s="14">
        <f t="shared" si="302"/>
        <v>42171.758611111116</v>
      </c>
      <c r="S3892" s="14">
        <f t="shared" si="303"/>
        <v>42231.758611111116</v>
      </c>
      <c r="T3892">
        <f t="shared" si="304"/>
        <v>2015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8273</v>
      </c>
      <c r="O3893" t="s">
        <v>8274</v>
      </c>
      <c r="P3893">
        <f t="shared" si="300"/>
        <v>33</v>
      </c>
      <c r="Q3893">
        <f t="shared" si="301"/>
        <v>37.14</v>
      </c>
      <c r="R3893" s="14">
        <f t="shared" si="302"/>
        <v>42056.1324537037</v>
      </c>
      <c r="S3893" s="14">
        <f t="shared" si="303"/>
        <v>42086.207638888889</v>
      </c>
      <c r="T3893">
        <f t="shared" si="304"/>
        <v>2015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8273</v>
      </c>
      <c r="O3894" t="s">
        <v>8274</v>
      </c>
      <c r="P3894">
        <f t="shared" si="300"/>
        <v>0</v>
      </c>
      <c r="Q3894">
        <f t="shared" si="301"/>
        <v>0</v>
      </c>
      <c r="R3894" s="14">
        <f t="shared" si="302"/>
        <v>41867.652280092596</v>
      </c>
      <c r="S3894" s="14">
        <f t="shared" si="303"/>
        <v>41875.291666666664</v>
      </c>
      <c r="T3894">
        <f t="shared" si="304"/>
        <v>2014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8273</v>
      </c>
      <c r="O3895" t="s">
        <v>8274</v>
      </c>
      <c r="P3895">
        <f t="shared" si="300"/>
        <v>22</v>
      </c>
      <c r="Q3895">
        <f t="shared" si="301"/>
        <v>128.27000000000001</v>
      </c>
      <c r="R3895" s="14">
        <f t="shared" si="302"/>
        <v>41779.657870370371</v>
      </c>
      <c r="S3895" s="14">
        <f t="shared" si="303"/>
        <v>41821.25</v>
      </c>
      <c r="T3895">
        <f t="shared" si="304"/>
        <v>2014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8273</v>
      </c>
      <c r="O3896" t="s">
        <v>8274</v>
      </c>
      <c r="P3896">
        <f t="shared" si="300"/>
        <v>3</v>
      </c>
      <c r="Q3896">
        <f t="shared" si="301"/>
        <v>47.27</v>
      </c>
      <c r="R3896" s="14">
        <f t="shared" si="302"/>
        <v>42679.958472222221</v>
      </c>
      <c r="S3896" s="14">
        <f t="shared" si="303"/>
        <v>42710.207638888889</v>
      </c>
      <c r="T3896">
        <f t="shared" si="304"/>
        <v>2016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8273</v>
      </c>
      <c r="O3897" t="s">
        <v>8274</v>
      </c>
      <c r="P3897">
        <f t="shared" si="300"/>
        <v>5</v>
      </c>
      <c r="Q3897">
        <f t="shared" si="301"/>
        <v>50</v>
      </c>
      <c r="R3897" s="14">
        <f t="shared" si="302"/>
        <v>42032.250208333338</v>
      </c>
      <c r="S3897" s="14">
        <f t="shared" si="303"/>
        <v>42063.250208333338</v>
      </c>
      <c r="T3897">
        <f t="shared" si="304"/>
        <v>2015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8273</v>
      </c>
      <c r="O3898" t="s">
        <v>8274</v>
      </c>
      <c r="P3898">
        <f t="shared" si="300"/>
        <v>11</v>
      </c>
      <c r="Q3898">
        <f t="shared" si="301"/>
        <v>42.5</v>
      </c>
      <c r="R3898" s="14">
        <f t="shared" si="302"/>
        <v>41793.191875000004</v>
      </c>
      <c r="S3898" s="14">
        <f t="shared" si="303"/>
        <v>41807.191875000004</v>
      </c>
      <c r="T3898">
        <f t="shared" si="304"/>
        <v>2014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8273</v>
      </c>
      <c r="O3899" t="s">
        <v>8274</v>
      </c>
      <c r="P3899">
        <f t="shared" si="300"/>
        <v>18</v>
      </c>
      <c r="Q3899">
        <f t="shared" si="301"/>
        <v>44</v>
      </c>
      <c r="R3899" s="14">
        <f t="shared" si="302"/>
        <v>41982.87364583333</v>
      </c>
      <c r="S3899" s="14">
        <f t="shared" si="303"/>
        <v>42012.87364583333</v>
      </c>
      <c r="T3899">
        <f t="shared" si="304"/>
        <v>2014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8273</v>
      </c>
      <c r="O3900" t="s">
        <v>8274</v>
      </c>
      <c r="P3900">
        <f t="shared" si="300"/>
        <v>33</v>
      </c>
      <c r="Q3900">
        <f t="shared" si="301"/>
        <v>50.88</v>
      </c>
      <c r="R3900" s="14">
        <f t="shared" si="302"/>
        <v>42193.482291666667</v>
      </c>
      <c r="S3900" s="14">
        <f t="shared" si="303"/>
        <v>42233.666666666672</v>
      </c>
      <c r="T3900">
        <f t="shared" si="304"/>
        <v>2015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8273</v>
      </c>
      <c r="O3901" t="s">
        <v>8274</v>
      </c>
      <c r="P3901">
        <f t="shared" si="300"/>
        <v>1</v>
      </c>
      <c r="Q3901">
        <f t="shared" si="301"/>
        <v>62.5</v>
      </c>
      <c r="R3901" s="14">
        <f t="shared" si="302"/>
        <v>41843.775011574071</v>
      </c>
      <c r="S3901" s="14">
        <f t="shared" si="303"/>
        <v>41863.775011574071</v>
      </c>
      <c r="T3901">
        <f t="shared" si="304"/>
        <v>2014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8273</v>
      </c>
      <c r="O3902" t="s">
        <v>8274</v>
      </c>
      <c r="P3902">
        <f t="shared" si="300"/>
        <v>5</v>
      </c>
      <c r="Q3902">
        <f t="shared" si="301"/>
        <v>27</v>
      </c>
      <c r="R3902" s="14">
        <f t="shared" si="302"/>
        <v>42136.092488425929</v>
      </c>
      <c r="S3902" s="14">
        <f t="shared" si="303"/>
        <v>42166.092488425929</v>
      </c>
      <c r="T3902">
        <f t="shared" si="304"/>
        <v>2015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8273</v>
      </c>
      <c r="O3903" t="s">
        <v>8274</v>
      </c>
      <c r="P3903">
        <f t="shared" si="300"/>
        <v>1</v>
      </c>
      <c r="Q3903">
        <f t="shared" si="301"/>
        <v>25</v>
      </c>
      <c r="R3903" s="14">
        <f t="shared" si="302"/>
        <v>42317.826377314821</v>
      </c>
      <c r="S3903" s="14">
        <f t="shared" si="303"/>
        <v>42357.826377314821</v>
      </c>
      <c r="T3903">
        <f t="shared" si="304"/>
        <v>2015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8273</v>
      </c>
      <c r="O3904" t="s">
        <v>8274</v>
      </c>
      <c r="P3904">
        <f t="shared" si="300"/>
        <v>49</v>
      </c>
      <c r="Q3904">
        <f t="shared" si="301"/>
        <v>47.26</v>
      </c>
      <c r="R3904" s="14">
        <f t="shared" si="302"/>
        <v>42663.468078703707</v>
      </c>
      <c r="S3904" s="14">
        <f t="shared" si="303"/>
        <v>42688.509745370371</v>
      </c>
      <c r="T3904">
        <f t="shared" si="304"/>
        <v>2016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8273</v>
      </c>
      <c r="O3905" t="s">
        <v>8274</v>
      </c>
      <c r="P3905">
        <f t="shared" si="300"/>
        <v>0</v>
      </c>
      <c r="Q3905">
        <f t="shared" si="301"/>
        <v>0</v>
      </c>
      <c r="R3905" s="14">
        <f t="shared" si="302"/>
        <v>42186.01116898148</v>
      </c>
      <c r="S3905" s="14">
        <f t="shared" si="303"/>
        <v>42230.818055555559</v>
      </c>
      <c r="T3905">
        <f t="shared" si="304"/>
        <v>2015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8273</v>
      </c>
      <c r="O3906" t="s">
        <v>8274</v>
      </c>
      <c r="P3906">
        <f t="shared" si="300"/>
        <v>0</v>
      </c>
      <c r="Q3906">
        <f t="shared" si="301"/>
        <v>1.5</v>
      </c>
      <c r="R3906" s="14">
        <f t="shared" si="302"/>
        <v>42095.229166666672</v>
      </c>
      <c r="S3906" s="14">
        <f t="shared" si="303"/>
        <v>42109.211111111115</v>
      </c>
      <c r="T3906">
        <f t="shared" si="304"/>
        <v>2015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8273</v>
      </c>
      <c r="O3907" t="s">
        <v>8274</v>
      </c>
      <c r="P3907">
        <f t="shared" ref="P3907:P3970" si="305">ROUND(E3907/D3907*100,0)</f>
        <v>12</v>
      </c>
      <c r="Q3907">
        <f t="shared" ref="Q3907:Q3970" si="306">IFERROR(ROUND(E3907/L3907,2),0)</f>
        <v>24.71</v>
      </c>
      <c r="R3907" s="14">
        <f t="shared" ref="R3907:R3970" si="307">(((J3907/60)/60)/24)+DATE(1970,1,1)</f>
        <v>42124.623877314814</v>
      </c>
      <c r="S3907" s="14">
        <f t="shared" ref="S3907:S3970" si="308">(((I3907/60)/60)/24)+DATE(1970,1,1)</f>
        <v>42166.958333333328</v>
      </c>
      <c r="T3907">
        <f t="shared" ref="T3907:T3970" si="309">YEAR(R3907)</f>
        <v>2015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8273</v>
      </c>
      <c r="O3908" t="s">
        <v>8274</v>
      </c>
      <c r="P3908">
        <f t="shared" si="305"/>
        <v>67</v>
      </c>
      <c r="Q3908">
        <f t="shared" si="306"/>
        <v>63.13</v>
      </c>
      <c r="R3908" s="14">
        <f t="shared" si="307"/>
        <v>42143.917743055557</v>
      </c>
      <c r="S3908" s="14">
        <f t="shared" si="308"/>
        <v>42181.559027777781</v>
      </c>
      <c r="T3908">
        <f t="shared" si="309"/>
        <v>2015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8273</v>
      </c>
      <c r="O3909" t="s">
        <v>8274</v>
      </c>
      <c r="P3909">
        <f t="shared" si="305"/>
        <v>15</v>
      </c>
      <c r="Q3909">
        <f t="shared" si="306"/>
        <v>38.25</v>
      </c>
      <c r="R3909" s="14">
        <f t="shared" si="307"/>
        <v>41906.819513888891</v>
      </c>
      <c r="S3909" s="14">
        <f t="shared" si="308"/>
        <v>41938.838888888888</v>
      </c>
      <c r="T3909">
        <f t="shared" si="309"/>
        <v>2014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8273</v>
      </c>
      <c r="O3910" t="s">
        <v>8274</v>
      </c>
      <c r="P3910">
        <f t="shared" si="305"/>
        <v>9</v>
      </c>
      <c r="Q3910">
        <f t="shared" si="306"/>
        <v>16.25</v>
      </c>
      <c r="R3910" s="14">
        <f t="shared" si="307"/>
        <v>41834.135370370372</v>
      </c>
      <c r="S3910" s="14">
        <f t="shared" si="308"/>
        <v>41849.135370370372</v>
      </c>
      <c r="T3910">
        <f t="shared" si="309"/>
        <v>2014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8273</v>
      </c>
      <c r="O3911" t="s">
        <v>8274</v>
      </c>
      <c r="P3911">
        <f t="shared" si="305"/>
        <v>0</v>
      </c>
      <c r="Q3911">
        <f t="shared" si="306"/>
        <v>33.75</v>
      </c>
      <c r="R3911" s="14">
        <f t="shared" si="307"/>
        <v>41863.359282407408</v>
      </c>
      <c r="S3911" s="14">
        <f t="shared" si="308"/>
        <v>41893.359282407408</v>
      </c>
      <c r="T3911">
        <f t="shared" si="309"/>
        <v>2014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8273</v>
      </c>
      <c r="O3912" t="s">
        <v>8274</v>
      </c>
      <c r="P3912">
        <f t="shared" si="305"/>
        <v>3</v>
      </c>
      <c r="Q3912">
        <f t="shared" si="306"/>
        <v>61.67</v>
      </c>
      <c r="R3912" s="14">
        <f t="shared" si="307"/>
        <v>42224.756909722222</v>
      </c>
      <c r="S3912" s="14">
        <f t="shared" si="308"/>
        <v>42254.756909722222</v>
      </c>
      <c r="T3912">
        <f t="shared" si="309"/>
        <v>2015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8273</v>
      </c>
      <c r="O3913" t="s">
        <v>8274</v>
      </c>
      <c r="P3913">
        <f t="shared" si="305"/>
        <v>37</v>
      </c>
      <c r="Q3913">
        <f t="shared" si="306"/>
        <v>83.14</v>
      </c>
      <c r="R3913" s="14">
        <f t="shared" si="307"/>
        <v>41939.8122337963</v>
      </c>
      <c r="S3913" s="14">
        <f t="shared" si="308"/>
        <v>41969.853900462964</v>
      </c>
      <c r="T3913">
        <f t="shared" si="309"/>
        <v>2014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8273</v>
      </c>
      <c r="O3914" t="s">
        <v>8274</v>
      </c>
      <c r="P3914">
        <f t="shared" si="305"/>
        <v>0</v>
      </c>
      <c r="Q3914">
        <f t="shared" si="306"/>
        <v>1</v>
      </c>
      <c r="R3914" s="14">
        <f t="shared" si="307"/>
        <v>42059.270023148143</v>
      </c>
      <c r="S3914" s="14">
        <f t="shared" si="308"/>
        <v>42119.190972222219</v>
      </c>
      <c r="T3914">
        <f t="shared" si="309"/>
        <v>2015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8273</v>
      </c>
      <c r="O3915" t="s">
        <v>8274</v>
      </c>
      <c r="P3915">
        <f t="shared" si="305"/>
        <v>10</v>
      </c>
      <c r="Q3915">
        <f t="shared" si="306"/>
        <v>142.86000000000001</v>
      </c>
      <c r="R3915" s="14">
        <f t="shared" si="307"/>
        <v>42308.211215277777</v>
      </c>
      <c r="S3915" s="14">
        <f t="shared" si="308"/>
        <v>42338.252881944441</v>
      </c>
      <c r="T3915">
        <f t="shared" si="309"/>
        <v>2015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8273</v>
      </c>
      <c r="O3916" t="s">
        <v>8274</v>
      </c>
      <c r="P3916">
        <f t="shared" si="305"/>
        <v>36</v>
      </c>
      <c r="Q3916">
        <f t="shared" si="306"/>
        <v>33.67</v>
      </c>
      <c r="R3916" s="14">
        <f t="shared" si="307"/>
        <v>42114.818935185183</v>
      </c>
      <c r="S3916" s="14">
        <f t="shared" si="308"/>
        <v>42134.957638888889</v>
      </c>
      <c r="T3916">
        <f t="shared" si="309"/>
        <v>2015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8273</v>
      </c>
      <c r="O3917" t="s">
        <v>8274</v>
      </c>
      <c r="P3917">
        <f t="shared" si="305"/>
        <v>0</v>
      </c>
      <c r="Q3917">
        <f t="shared" si="306"/>
        <v>5</v>
      </c>
      <c r="R3917" s="14">
        <f t="shared" si="307"/>
        <v>42492.98505787037</v>
      </c>
      <c r="S3917" s="14">
        <f t="shared" si="308"/>
        <v>42522.98505787037</v>
      </c>
      <c r="T3917">
        <f t="shared" si="309"/>
        <v>2016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8273</v>
      </c>
      <c r="O3918" t="s">
        <v>8274</v>
      </c>
      <c r="P3918">
        <f t="shared" si="305"/>
        <v>0</v>
      </c>
      <c r="Q3918">
        <f t="shared" si="306"/>
        <v>0</v>
      </c>
      <c r="R3918" s="14">
        <f t="shared" si="307"/>
        <v>42494.471666666665</v>
      </c>
      <c r="S3918" s="14">
        <f t="shared" si="308"/>
        <v>42524.471666666665</v>
      </c>
      <c r="T3918">
        <f t="shared" si="309"/>
        <v>2016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8273</v>
      </c>
      <c r="O3919" t="s">
        <v>8274</v>
      </c>
      <c r="P3919">
        <f t="shared" si="305"/>
        <v>0</v>
      </c>
      <c r="Q3919">
        <f t="shared" si="306"/>
        <v>10</v>
      </c>
      <c r="R3919" s="14">
        <f t="shared" si="307"/>
        <v>41863.527326388888</v>
      </c>
      <c r="S3919" s="14">
        <f t="shared" si="308"/>
        <v>41893.527326388888</v>
      </c>
      <c r="T3919">
        <f t="shared" si="309"/>
        <v>2014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8273</v>
      </c>
      <c r="O3920" t="s">
        <v>8274</v>
      </c>
      <c r="P3920">
        <f t="shared" si="305"/>
        <v>0</v>
      </c>
      <c r="Q3920">
        <f t="shared" si="306"/>
        <v>40</v>
      </c>
      <c r="R3920" s="14">
        <f t="shared" si="307"/>
        <v>41843.664618055554</v>
      </c>
      <c r="S3920" s="14">
        <f t="shared" si="308"/>
        <v>41855.666666666664</v>
      </c>
      <c r="T3920">
        <f t="shared" si="309"/>
        <v>2014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8273</v>
      </c>
      <c r="O3921" t="s">
        <v>8274</v>
      </c>
      <c r="P3921">
        <f t="shared" si="305"/>
        <v>2</v>
      </c>
      <c r="Q3921">
        <f t="shared" si="306"/>
        <v>30</v>
      </c>
      <c r="R3921" s="14">
        <f t="shared" si="307"/>
        <v>42358.684872685189</v>
      </c>
      <c r="S3921" s="14">
        <f t="shared" si="308"/>
        <v>42387</v>
      </c>
      <c r="T3921">
        <f t="shared" si="309"/>
        <v>2015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8273</v>
      </c>
      <c r="O3922" t="s">
        <v>8274</v>
      </c>
      <c r="P3922">
        <f t="shared" si="305"/>
        <v>5</v>
      </c>
      <c r="Q3922">
        <f t="shared" si="306"/>
        <v>45</v>
      </c>
      <c r="R3922" s="14">
        <f t="shared" si="307"/>
        <v>42657.38726851852</v>
      </c>
      <c r="S3922" s="14">
        <f t="shared" si="308"/>
        <v>42687.428935185191</v>
      </c>
      <c r="T3922">
        <f t="shared" si="309"/>
        <v>2016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8273</v>
      </c>
      <c r="O3923" t="s">
        <v>8274</v>
      </c>
      <c r="P3923">
        <f t="shared" si="305"/>
        <v>0</v>
      </c>
      <c r="Q3923">
        <f t="shared" si="306"/>
        <v>0</v>
      </c>
      <c r="R3923" s="14">
        <f t="shared" si="307"/>
        <v>41926.542303240742</v>
      </c>
      <c r="S3923" s="14">
        <f t="shared" si="308"/>
        <v>41938.75</v>
      </c>
      <c r="T3923">
        <f t="shared" si="309"/>
        <v>2014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8273</v>
      </c>
      <c r="O3924" t="s">
        <v>8274</v>
      </c>
      <c r="P3924">
        <f t="shared" si="305"/>
        <v>8</v>
      </c>
      <c r="Q3924">
        <f t="shared" si="306"/>
        <v>10.17</v>
      </c>
      <c r="R3924" s="14">
        <f t="shared" si="307"/>
        <v>42020.768634259264</v>
      </c>
      <c r="S3924" s="14">
        <f t="shared" si="308"/>
        <v>42065.958333333328</v>
      </c>
      <c r="T3924">
        <f t="shared" si="309"/>
        <v>2015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8273</v>
      </c>
      <c r="O3925" t="s">
        <v>8274</v>
      </c>
      <c r="P3925">
        <f t="shared" si="305"/>
        <v>12</v>
      </c>
      <c r="Q3925">
        <f t="shared" si="306"/>
        <v>81.41</v>
      </c>
      <c r="R3925" s="14">
        <f t="shared" si="307"/>
        <v>42075.979988425926</v>
      </c>
      <c r="S3925" s="14">
        <f t="shared" si="308"/>
        <v>42103.979988425926</v>
      </c>
      <c r="T3925">
        <f t="shared" si="309"/>
        <v>2015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8273</v>
      </c>
      <c r="O3926" t="s">
        <v>8274</v>
      </c>
      <c r="P3926">
        <f t="shared" si="305"/>
        <v>15</v>
      </c>
      <c r="Q3926">
        <f t="shared" si="306"/>
        <v>57.25</v>
      </c>
      <c r="R3926" s="14">
        <f t="shared" si="307"/>
        <v>41786.959745370368</v>
      </c>
      <c r="S3926" s="14">
        <f t="shared" si="308"/>
        <v>41816.959745370368</v>
      </c>
      <c r="T3926">
        <f t="shared" si="309"/>
        <v>2014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8273</v>
      </c>
      <c r="O3927" t="s">
        <v>8274</v>
      </c>
      <c r="P3927">
        <f t="shared" si="305"/>
        <v>10</v>
      </c>
      <c r="Q3927">
        <f t="shared" si="306"/>
        <v>5</v>
      </c>
      <c r="R3927" s="14">
        <f t="shared" si="307"/>
        <v>41820.870821759258</v>
      </c>
      <c r="S3927" s="14">
        <f t="shared" si="308"/>
        <v>41850.870821759258</v>
      </c>
      <c r="T3927">
        <f t="shared" si="309"/>
        <v>2014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8273</v>
      </c>
      <c r="O3928" t="s">
        <v>8274</v>
      </c>
      <c r="P3928">
        <f t="shared" si="305"/>
        <v>0</v>
      </c>
      <c r="Q3928">
        <f t="shared" si="306"/>
        <v>15</v>
      </c>
      <c r="R3928" s="14">
        <f t="shared" si="307"/>
        <v>41970.085046296299</v>
      </c>
      <c r="S3928" s="14">
        <f t="shared" si="308"/>
        <v>42000.085046296299</v>
      </c>
      <c r="T3928">
        <f t="shared" si="309"/>
        <v>2014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8273</v>
      </c>
      <c r="O3929" t="s">
        <v>8274</v>
      </c>
      <c r="P3929">
        <f t="shared" si="305"/>
        <v>1</v>
      </c>
      <c r="Q3929">
        <f t="shared" si="306"/>
        <v>12.5</v>
      </c>
      <c r="R3929" s="14">
        <f t="shared" si="307"/>
        <v>41830.267407407409</v>
      </c>
      <c r="S3929" s="14">
        <f t="shared" si="308"/>
        <v>41860.267407407409</v>
      </c>
      <c r="T3929">
        <f t="shared" si="309"/>
        <v>2014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8273</v>
      </c>
      <c r="O3930" t="s">
        <v>8274</v>
      </c>
      <c r="P3930">
        <f t="shared" si="305"/>
        <v>13</v>
      </c>
      <c r="Q3930">
        <f t="shared" si="306"/>
        <v>93</v>
      </c>
      <c r="R3930" s="14">
        <f t="shared" si="307"/>
        <v>42265.683182870373</v>
      </c>
      <c r="S3930" s="14">
        <f t="shared" si="308"/>
        <v>42293.207638888889</v>
      </c>
      <c r="T3930">
        <f t="shared" si="309"/>
        <v>2015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8273</v>
      </c>
      <c r="O3931" t="s">
        <v>8274</v>
      </c>
      <c r="P3931">
        <f t="shared" si="305"/>
        <v>2</v>
      </c>
      <c r="Q3931">
        <f t="shared" si="306"/>
        <v>32.36</v>
      </c>
      <c r="R3931" s="14">
        <f t="shared" si="307"/>
        <v>42601.827141203699</v>
      </c>
      <c r="S3931" s="14">
        <f t="shared" si="308"/>
        <v>42631.827141203699</v>
      </c>
      <c r="T3931">
        <f t="shared" si="309"/>
        <v>2016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8273</v>
      </c>
      <c r="O3932" t="s">
        <v>8274</v>
      </c>
      <c r="P3932">
        <f t="shared" si="305"/>
        <v>0</v>
      </c>
      <c r="Q3932">
        <f t="shared" si="306"/>
        <v>0</v>
      </c>
      <c r="R3932" s="14">
        <f t="shared" si="307"/>
        <v>42433.338749999995</v>
      </c>
      <c r="S3932" s="14">
        <f t="shared" si="308"/>
        <v>42461.25</v>
      </c>
      <c r="T3932">
        <f t="shared" si="309"/>
        <v>2016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8273</v>
      </c>
      <c r="O3933" t="s">
        <v>8274</v>
      </c>
      <c r="P3933">
        <f t="shared" si="305"/>
        <v>0</v>
      </c>
      <c r="Q3933">
        <f t="shared" si="306"/>
        <v>0</v>
      </c>
      <c r="R3933" s="14">
        <f t="shared" si="307"/>
        <v>42228.151701388888</v>
      </c>
      <c r="S3933" s="14">
        <f t="shared" si="308"/>
        <v>42253.151701388888</v>
      </c>
      <c r="T3933">
        <f t="shared" si="309"/>
        <v>2015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8273</v>
      </c>
      <c r="O3934" t="s">
        <v>8274</v>
      </c>
      <c r="P3934">
        <f t="shared" si="305"/>
        <v>0</v>
      </c>
      <c r="Q3934">
        <f t="shared" si="306"/>
        <v>1</v>
      </c>
      <c r="R3934" s="14">
        <f t="shared" si="307"/>
        <v>42415.168564814812</v>
      </c>
      <c r="S3934" s="14">
        <f t="shared" si="308"/>
        <v>42445.126898148148</v>
      </c>
      <c r="T3934">
        <f t="shared" si="309"/>
        <v>2016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8273</v>
      </c>
      <c r="O3935" t="s">
        <v>8274</v>
      </c>
      <c r="P3935">
        <f t="shared" si="305"/>
        <v>16</v>
      </c>
      <c r="Q3935">
        <f t="shared" si="306"/>
        <v>91.83</v>
      </c>
      <c r="R3935" s="14">
        <f t="shared" si="307"/>
        <v>42538.968310185184</v>
      </c>
      <c r="S3935" s="14">
        <f t="shared" si="308"/>
        <v>42568.029861111107</v>
      </c>
      <c r="T3935">
        <f t="shared" si="309"/>
        <v>2016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8273</v>
      </c>
      <c r="O3936" t="s">
        <v>8274</v>
      </c>
      <c r="P3936">
        <f t="shared" si="305"/>
        <v>11</v>
      </c>
      <c r="Q3936">
        <f t="shared" si="306"/>
        <v>45.83</v>
      </c>
      <c r="R3936" s="14">
        <f t="shared" si="307"/>
        <v>42233.671747685185</v>
      </c>
      <c r="S3936" s="14">
        <f t="shared" si="308"/>
        <v>42278.541666666672</v>
      </c>
      <c r="T3936">
        <f t="shared" si="309"/>
        <v>2015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8273</v>
      </c>
      <c r="O3937" t="s">
        <v>8274</v>
      </c>
      <c r="P3937">
        <f t="shared" si="305"/>
        <v>44</v>
      </c>
      <c r="Q3937">
        <f t="shared" si="306"/>
        <v>57.17</v>
      </c>
      <c r="R3937" s="14">
        <f t="shared" si="307"/>
        <v>42221.656782407401</v>
      </c>
      <c r="S3937" s="14">
        <f t="shared" si="308"/>
        <v>42281.656782407401</v>
      </c>
      <c r="T3937">
        <f t="shared" si="309"/>
        <v>2015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8273</v>
      </c>
      <c r="O3938" t="s">
        <v>8274</v>
      </c>
      <c r="P3938">
        <f t="shared" si="305"/>
        <v>0</v>
      </c>
      <c r="Q3938">
        <f t="shared" si="306"/>
        <v>0</v>
      </c>
      <c r="R3938" s="14">
        <f t="shared" si="307"/>
        <v>42675.262962962966</v>
      </c>
      <c r="S3938" s="14">
        <f t="shared" si="308"/>
        <v>42705.304629629631</v>
      </c>
      <c r="T3938">
        <f t="shared" si="309"/>
        <v>2016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8273</v>
      </c>
      <c r="O3939" t="s">
        <v>8274</v>
      </c>
      <c r="P3939">
        <f t="shared" si="305"/>
        <v>86</v>
      </c>
      <c r="Q3939">
        <f t="shared" si="306"/>
        <v>248.5</v>
      </c>
      <c r="R3939" s="14">
        <f t="shared" si="307"/>
        <v>42534.631481481483</v>
      </c>
      <c r="S3939" s="14">
        <f t="shared" si="308"/>
        <v>42562.631481481483</v>
      </c>
      <c r="T3939">
        <f t="shared" si="309"/>
        <v>2016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8273</v>
      </c>
      <c r="O3940" t="s">
        <v>8274</v>
      </c>
      <c r="P3940">
        <f t="shared" si="305"/>
        <v>12</v>
      </c>
      <c r="Q3940">
        <f t="shared" si="306"/>
        <v>79.400000000000006</v>
      </c>
      <c r="R3940" s="14">
        <f t="shared" si="307"/>
        <v>42151.905717592599</v>
      </c>
      <c r="S3940" s="14">
        <f t="shared" si="308"/>
        <v>42182.905717592599</v>
      </c>
      <c r="T3940">
        <f t="shared" si="309"/>
        <v>2015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8273</v>
      </c>
      <c r="O3941" t="s">
        <v>8274</v>
      </c>
      <c r="P3941">
        <f t="shared" si="305"/>
        <v>0</v>
      </c>
      <c r="Q3941">
        <f t="shared" si="306"/>
        <v>5</v>
      </c>
      <c r="R3941" s="14">
        <f t="shared" si="307"/>
        <v>41915.400219907409</v>
      </c>
      <c r="S3941" s="14">
        <f t="shared" si="308"/>
        <v>41919.1875</v>
      </c>
      <c r="T3941">
        <f t="shared" si="309"/>
        <v>2014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8273</v>
      </c>
      <c r="O3942" t="s">
        <v>8274</v>
      </c>
      <c r="P3942">
        <f t="shared" si="305"/>
        <v>0</v>
      </c>
      <c r="Q3942">
        <f t="shared" si="306"/>
        <v>5.5</v>
      </c>
      <c r="R3942" s="14">
        <f t="shared" si="307"/>
        <v>41961.492488425924</v>
      </c>
      <c r="S3942" s="14">
        <f t="shared" si="308"/>
        <v>42006.492488425924</v>
      </c>
      <c r="T3942">
        <f t="shared" si="309"/>
        <v>2014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8273</v>
      </c>
      <c r="O3943" t="s">
        <v>8274</v>
      </c>
      <c r="P3943">
        <f t="shared" si="305"/>
        <v>1</v>
      </c>
      <c r="Q3943">
        <f t="shared" si="306"/>
        <v>25</v>
      </c>
      <c r="R3943" s="14">
        <f t="shared" si="307"/>
        <v>41940.587233796294</v>
      </c>
      <c r="S3943" s="14">
        <f t="shared" si="308"/>
        <v>41968.041666666672</v>
      </c>
      <c r="T3943">
        <f t="shared" si="309"/>
        <v>2014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8273</v>
      </c>
      <c r="O3944" t="s">
        <v>8274</v>
      </c>
      <c r="P3944">
        <f t="shared" si="305"/>
        <v>0</v>
      </c>
      <c r="Q3944">
        <f t="shared" si="306"/>
        <v>0</v>
      </c>
      <c r="R3944" s="14">
        <f t="shared" si="307"/>
        <v>42111.904097222221</v>
      </c>
      <c r="S3944" s="14">
        <f t="shared" si="308"/>
        <v>42171.904097222221</v>
      </c>
      <c r="T3944">
        <f t="shared" si="309"/>
        <v>2015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8273</v>
      </c>
      <c r="O3945" t="s">
        <v>8274</v>
      </c>
      <c r="P3945">
        <f t="shared" si="305"/>
        <v>36</v>
      </c>
      <c r="Q3945">
        <f t="shared" si="306"/>
        <v>137.08000000000001</v>
      </c>
      <c r="R3945" s="14">
        <f t="shared" si="307"/>
        <v>42279.778564814813</v>
      </c>
      <c r="S3945" s="14">
        <f t="shared" si="308"/>
        <v>42310.701388888891</v>
      </c>
      <c r="T3945">
        <f t="shared" si="309"/>
        <v>2015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8273</v>
      </c>
      <c r="O3946" t="s">
        <v>8274</v>
      </c>
      <c r="P3946">
        <f t="shared" si="305"/>
        <v>0</v>
      </c>
      <c r="Q3946">
        <f t="shared" si="306"/>
        <v>0</v>
      </c>
      <c r="R3946" s="14">
        <f t="shared" si="307"/>
        <v>42213.662905092591</v>
      </c>
      <c r="S3946" s="14">
        <f t="shared" si="308"/>
        <v>42243.662905092591</v>
      </c>
      <c r="T3946">
        <f t="shared" si="309"/>
        <v>2015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8273</v>
      </c>
      <c r="O3947" t="s">
        <v>8274</v>
      </c>
      <c r="P3947">
        <f t="shared" si="305"/>
        <v>0</v>
      </c>
      <c r="Q3947">
        <f t="shared" si="306"/>
        <v>5</v>
      </c>
      <c r="R3947" s="14">
        <f t="shared" si="307"/>
        <v>42109.801712962959</v>
      </c>
      <c r="S3947" s="14">
        <f t="shared" si="308"/>
        <v>42139.801712962959</v>
      </c>
      <c r="T3947">
        <f t="shared" si="309"/>
        <v>2015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8273</v>
      </c>
      <c r="O3948" t="s">
        <v>8274</v>
      </c>
      <c r="P3948">
        <f t="shared" si="305"/>
        <v>3</v>
      </c>
      <c r="Q3948">
        <f t="shared" si="306"/>
        <v>39</v>
      </c>
      <c r="R3948" s="14">
        <f t="shared" si="307"/>
        <v>42031.833587962959</v>
      </c>
      <c r="S3948" s="14">
        <f t="shared" si="308"/>
        <v>42063.333333333328</v>
      </c>
      <c r="T3948">
        <f t="shared" si="309"/>
        <v>2015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8273</v>
      </c>
      <c r="O3949" t="s">
        <v>8274</v>
      </c>
      <c r="P3949">
        <f t="shared" si="305"/>
        <v>3</v>
      </c>
      <c r="Q3949">
        <f t="shared" si="306"/>
        <v>50.5</v>
      </c>
      <c r="R3949" s="14">
        <f t="shared" si="307"/>
        <v>42615.142870370371</v>
      </c>
      <c r="S3949" s="14">
        <f t="shared" si="308"/>
        <v>42645.142870370371</v>
      </c>
      <c r="T3949">
        <f t="shared" si="309"/>
        <v>2016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8273</v>
      </c>
      <c r="O3950" t="s">
        <v>8274</v>
      </c>
      <c r="P3950">
        <f t="shared" si="305"/>
        <v>0</v>
      </c>
      <c r="Q3950">
        <f t="shared" si="306"/>
        <v>0</v>
      </c>
      <c r="R3950" s="14">
        <f t="shared" si="307"/>
        <v>41829.325497685182</v>
      </c>
      <c r="S3950" s="14">
        <f t="shared" si="308"/>
        <v>41889.325497685182</v>
      </c>
      <c r="T3950">
        <f t="shared" si="309"/>
        <v>2014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8273</v>
      </c>
      <c r="O3951" t="s">
        <v>8274</v>
      </c>
      <c r="P3951">
        <f t="shared" si="305"/>
        <v>16</v>
      </c>
      <c r="Q3951">
        <f t="shared" si="306"/>
        <v>49.28</v>
      </c>
      <c r="R3951" s="14">
        <f t="shared" si="307"/>
        <v>42016.120613425926</v>
      </c>
      <c r="S3951" s="14">
        <f t="shared" si="308"/>
        <v>42046.120613425926</v>
      </c>
      <c r="T3951">
        <f t="shared" si="309"/>
        <v>2015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8273</v>
      </c>
      <c r="O3952" t="s">
        <v>8274</v>
      </c>
      <c r="P3952">
        <f t="shared" si="305"/>
        <v>1</v>
      </c>
      <c r="Q3952">
        <f t="shared" si="306"/>
        <v>25</v>
      </c>
      <c r="R3952" s="14">
        <f t="shared" si="307"/>
        <v>42439.702314814815</v>
      </c>
      <c r="S3952" s="14">
        <f t="shared" si="308"/>
        <v>42468.774305555555</v>
      </c>
      <c r="T3952">
        <f t="shared" si="309"/>
        <v>2016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8273</v>
      </c>
      <c r="O3953" t="s">
        <v>8274</v>
      </c>
      <c r="P3953">
        <f t="shared" si="305"/>
        <v>0</v>
      </c>
      <c r="Q3953">
        <f t="shared" si="306"/>
        <v>1</v>
      </c>
      <c r="R3953" s="14">
        <f t="shared" si="307"/>
        <v>42433.825717592597</v>
      </c>
      <c r="S3953" s="14">
        <f t="shared" si="308"/>
        <v>42493.784050925926</v>
      </c>
      <c r="T3953">
        <f t="shared" si="309"/>
        <v>2016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8273</v>
      </c>
      <c r="O3954" t="s">
        <v>8274</v>
      </c>
      <c r="P3954">
        <f t="shared" si="305"/>
        <v>0</v>
      </c>
      <c r="Q3954">
        <f t="shared" si="306"/>
        <v>25</v>
      </c>
      <c r="R3954" s="14">
        <f t="shared" si="307"/>
        <v>42243.790393518517</v>
      </c>
      <c r="S3954" s="14">
        <f t="shared" si="308"/>
        <v>42303.790393518517</v>
      </c>
      <c r="T3954">
        <f t="shared" si="309"/>
        <v>2015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8273</v>
      </c>
      <c r="O3955" t="s">
        <v>8274</v>
      </c>
      <c r="P3955">
        <f t="shared" si="305"/>
        <v>0</v>
      </c>
      <c r="Q3955">
        <f t="shared" si="306"/>
        <v>0</v>
      </c>
      <c r="R3955" s="14">
        <f t="shared" si="307"/>
        <v>42550.048449074078</v>
      </c>
      <c r="S3955" s="14">
        <f t="shared" si="308"/>
        <v>42580.978472222225</v>
      </c>
      <c r="T3955">
        <f t="shared" si="309"/>
        <v>2016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8273</v>
      </c>
      <c r="O3956" t="s">
        <v>8274</v>
      </c>
      <c r="P3956">
        <f t="shared" si="305"/>
        <v>0</v>
      </c>
      <c r="Q3956">
        <f t="shared" si="306"/>
        <v>0</v>
      </c>
      <c r="R3956" s="14">
        <f t="shared" si="307"/>
        <v>41774.651203703703</v>
      </c>
      <c r="S3956" s="14">
        <f t="shared" si="308"/>
        <v>41834.651203703703</v>
      </c>
      <c r="T3956">
        <f t="shared" si="309"/>
        <v>2014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8273</v>
      </c>
      <c r="O3957" t="s">
        <v>8274</v>
      </c>
      <c r="P3957">
        <f t="shared" si="305"/>
        <v>24</v>
      </c>
      <c r="Q3957">
        <f t="shared" si="306"/>
        <v>53.13</v>
      </c>
      <c r="R3957" s="14">
        <f t="shared" si="307"/>
        <v>42306.848854166667</v>
      </c>
      <c r="S3957" s="14">
        <f t="shared" si="308"/>
        <v>42336.890520833331</v>
      </c>
      <c r="T3957">
        <f t="shared" si="309"/>
        <v>2015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8273</v>
      </c>
      <c r="O3958" t="s">
        <v>8274</v>
      </c>
      <c r="P3958">
        <f t="shared" si="305"/>
        <v>0</v>
      </c>
      <c r="Q3958">
        <f t="shared" si="306"/>
        <v>0</v>
      </c>
      <c r="R3958" s="14">
        <f t="shared" si="307"/>
        <v>42457.932025462964</v>
      </c>
      <c r="S3958" s="14">
        <f t="shared" si="308"/>
        <v>42485.013888888891</v>
      </c>
      <c r="T3958">
        <f t="shared" si="309"/>
        <v>2016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8273</v>
      </c>
      <c r="O3959" t="s">
        <v>8274</v>
      </c>
      <c r="P3959">
        <f t="shared" si="305"/>
        <v>0</v>
      </c>
      <c r="Q3959">
        <f t="shared" si="306"/>
        <v>7</v>
      </c>
      <c r="R3959" s="14">
        <f t="shared" si="307"/>
        <v>42513.976319444439</v>
      </c>
      <c r="S3959" s="14">
        <f t="shared" si="308"/>
        <v>42559.976319444439</v>
      </c>
      <c r="T3959">
        <f t="shared" si="309"/>
        <v>2016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8273</v>
      </c>
      <c r="O3960" t="s">
        <v>8274</v>
      </c>
      <c r="P3960">
        <f t="shared" si="305"/>
        <v>32</v>
      </c>
      <c r="Q3960">
        <f t="shared" si="306"/>
        <v>40.06</v>
      </c>
      <c r="R3960" s="14">
        <f t="shared" si="307"/>
        <v>41816.950370370374</v>
      </c>
      <c r="S3960" s="14">
        <f t="shared" si="308"/>
        <v>41853.583333333336</v>
      </c>
      <c r="T3960">
        <f t="shared" si="309"/>
        <v>2014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8273</v>
      </c>
      <c r="O3961" t="s">
        <v>8274</v>
      </c>
      <c r="P3961">
        <f t="shared" si="305"/>
        <v>24</v>
      </c>
      <c r="Q3961">
        <f t="shared" si="306"/>
        <v>24.33</v>
      </c>
      <c r="R3961" s="14">
        <f t="shared" si="307"/>
        <v>41880.788842592592</v>
      </c>
      <c r="S3961" s="14">
        <f t="shared" si="308"/>
        <v>41910.788842592592</v>
      </c>
      <c r="T3961">
        <f t="shared" si="309"/>
        <v>2014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8273</v>
      </c>
      <c r="O3962" t="s">
        <v>8274</v>
      </c>
      <c r="P3962">
        <f t="shared" si="305"/>
        <v>2</v>
      </c>
      <c r="Q3962">
        <f t="shared" si="306"/>
        <v>11.25</v>
      </c>
      <c r="R3962" s="14">
        <f t="shared" si="307"/>
        <v>42342.845555555556</v>
      </c>
      <c r="S3962" s="14">
        <f t="shared" si="308"/>
        <v>42372.845555555556</v>
      </c>
      <c r="T3962">
        <f t="shared" si="309"/>
        <v>2015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8273</v>
      </c>
      <c r="O3963" t="s">
        <v>8274</v>
      </c>
      <c r="P3963">
        <f t="shared" si="305"/>
        <v>0</v>
      </c>
      <c r="Q3963">
        <f t="shared" si="306"/>
        <v>10.5</v>
      </c>
      <c r="R3963" s="14">
        <f t="shared" si="307"/>
        <v>41745.891319444447</v>
      </c>
      <c r="S3963" s="14">
        <f t="shared" si="308"/>
        <v>41767.891319444447</v>
      </c>
      <c r="T3963">
        <f t="shared" si="309"/>
        <v>2014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8273</v>
      </c>
      <c r="O3964" t="s">
        <v>8274</v>
      </c>
      <c r="P3964">
        <f t="shared" si="305"/>
        <v>3</v>
      </c>
      <c r="Q3964">
        <f t="shared" si="306"/>
        <v>15</v>
      </c>
      <c r="R3964" s="14">
        <f t="shared" si="307"/>
        <v>42311.621458333335</v>
      </c>
      <c r="S3964" s="14">
        <f t="shared" si="308"/>
        <v>42336.621458333335</v>
      </c>
      <c r="T3964">
        <f t="shared" si="309"/>
        <v>2015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8273</v>
      </c>
      <c r="O3965" t="s">
        <v>8274</v>
      </c>
      <c r="P3965">
        <f t="shared" si="305"/>
        <v>0</v>
      </c>
      <c r="Q3965">
        <f t="shared" si="306"/>
        <v>0</v>
      </c>
      <c r="R3965" s="14">
        <f t="shared" si="307"/>
        <v>42296.154131944444</v>
      </c>
      <c r="S3965" s="14">
        <f t="shared" si="308"/>
        <v>42326.195798611108</v>
      </c>
      <c r="T3965">
        <f t="shared" si="309"/>
        <v>2015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8273</v>
      </c>
      <c r="O3966" t="s">
        <v>8274</v>
      </c>
      <c r="P3966">
        <f t="shared" si="305"/>
        <v>6</v>
      </c>
      <c r="Q3966">
        <f t="shared" si="306"/>
        <v>42</v>
      </c>
      <c r="R3966" s="14">
        <f t="shared" si="307"/>
        <v>42053.722060185188</v>
      </c>
      <c r="S3966" s="14">
        <f t="shared" si="308"/>
        <v>42113.680393518516</v>
      </c>
      <c r="T3966">
        <f t="shared" si="309"/>
        <v>2015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8273</v>
      </c>
      <c r="O3967" t="s">
        <v>8274</v>
      </c>
      <c r="P3967">
        <f t="shared" si="305"/>
        <v>14</v>
      </c>
      <c r="Q3967">
        <f t="shared" si="306"/>
        <v>71.25</v>
      </c>
      <c r="R3967" s="14">
        <f t="shared" si="307"/>
        <v>42414.235879629632</v>
      </c>
      <c r="S3967" s="14">
        <f t="shared" si="308"/>
        <v>42474.194212962961</v>
      </c>
      <c r="T3967">
        <f t="shared" si="309"/>
        <v>2016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8273</v>
      </c>
      <c r="O3968" t="s">
        <v>8274</v>
      </c>
      <c r="P3968">
        <f t="shared" si="305"/>
        <v>1</v>
      </c>
      <c r="Q3968">
        <f t="shared" si="306"/>
        <v>22.5</v>
      </c>
      <c r="R3968" s="14">
        <f t="shared" si="307"/>
        <v>41801.711550925924</v>
      </c>
      <c r="S3968" s="14">
        <f t="shared" si="308"/>
        <v>41844.124305555553</v>
      </c>
      <c r="T3968">
        <f t="shared" si="309"/>
        <v>2014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8273</v>
      </c>
      <c r="O3969" t="s">
        <v>8274</v>
      </c>
      <c r="P3969">
        <f t="shared" si="305"/>
        <v>24</v>
      </c>
      <c r="Q3969">
        <f t="shared" si="306"/>
        <v>41</v>
      </c>
      <c r="R3969" s="14">
        <f t="shared" si="307"/>
        <v>42770.290590277778</v>
      </c>
      <c r="S3969" s="14">
        <f t="shared" si="308"/>
        <v>42800.290590277778</v>
      </c>
      <c r="T3969">
        <f t="shared" si="309"/>
        <v>2017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8273</v>
      </c>
      <c r="O3970" t="s">
        <v>8274</v>
      </c>
      <c r="P3970">
        <f t="shared" si="305"/>
        <v>11</v>
      </c>
      <c r="Q3970">
        <f t="shared" si="306"/>
        <v>47.91</v>
      </c>
      <c r="R3970" s="14">
        <f t="shared" si="307"/>
        <v>42452.815659722226</v>
      </c>
      <c r="S3970" s="14">
        <f t="shared" si="308"/>
        <v>42512.815659722226</v>
      </c>
      <c r="T3970">
        <f t="shared" si="309"/>
        <v>2016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8273</v>
      </c>
      <c r="O3971" t="s">
        <v>8274</v>
      </c>
      <c r="P3971">
        <f t="shared" ref="P3971:P4034" si="310">ROUND(E3971/D3971*100,0)</f>
        <v>7</v>
      </c>
      <c r="Q3971">
        <f t="shared" ref="Q3971:Q4034" si="311">IFERROR(ROUND(E3971/L3971,2),0)</f>
        <v>35.17</v>
      </c>
      <c r="R3971" s="14">
        <f t="shared" ref="R3971:R4034" si="312">(((J3971/60)/60)/24)+DATE(1970,1,1)</f>
        <v>42601.854699074072</v>
      </c>
      <c r="S3971" s="14">
        <f t="shared" ref="S3971:S4034" si="313">(((I3971/60)/60)/24)+DATE(1970,1,1)</f>
        <v>42611.163194444445</v>
      </c>
      <c r="T3971">
        <f t="shared" ref="T3971:T4034" si="314">YEAR(R3971)</f>
        <v>2016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8273</v>
      </c>
      <c r="O3972" t="s">
        <v>8274</v>
      </c>
      <c r="P3972">
        <f t="shared" si="310"/>
        <v>0</v>
      </c>
      <c r="Q3972">
        <f t="shared" si="311"/>
        <v>5.5</v>
      </c>
      <c r="R3972" s="14">
        <f t="shared" si="312"/>
        <v>42447.863553240735</v>
      </c>
      <c r="S3972" s="14">
        <f t="shared" si="313"/>
        <v>42477.863553240735</v>
      </c>
      <c r="T3972">
        <f t="shared" si="314"/>
        <v>2016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8273</v>
      </c>
      <c r="O3973" t="s">
        <v>8274</v>
      </c>
      <c r="P3973">
        <f t="shared" si="310"/>
        <v>1</v>
      </c>
      <c r="Q3973">
        <f t="shared" si="311"/>
        <v>22.67</v>
      </c>
      <c r="R3973" s="14">
        <f t="shared" si="312"/>
        <v>41811.536180555559</v>
      </c>
      <c r="S3973" s="14">
        <f t="shared" si="313"/>
        <v>41841.536180555559</v>
      </c>
      <c r="T3973">
        <f t="shared" si="314"/>
        <v>2014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8273</v>
      </c>
      <c r="O3974" t="s">
        <v>8274</v>
      </c>
      <c r="P3974">
        <f t="shared" si="310"/>
        <v>21</v>
      </c>
      <c r="Q3974">
        <f t="shared" si="311"/>
        <v>26.38</v>
      </c>
      <c r="R3974" s="14">
        <f t="shared" si="312"/>
        <v>41981.067523148144</v>
      </c>
      <c r="S3974" s="14">
        <f t="shared" si="313"/>
        <v>42041.067523148144</v>
      </c>
      <c r="T3974">
        <f t="shared" si="314"/>
        <v>2014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8273</v>
      </c>
      <c r="O3975" t="s">
        <v>8274</v>
      </c>
      <c r="P3975">
        <f t="shared" si="310"/>
        <v>78</v>
      </c>
      <c r="Q3975">
        <f t="shared" si="311"/>
        <v>105.54</v>
      </c>
      <c r="R3975" s="14">
        <f t="shared" si="312"/>
        <v>42469.68414351852</v>
      </c>
      <c r="S3975" s="14">
        <f t="shared" si="313"/>
        <v>42499.166666666672</v>
      </c>
      <c r="T3975">
        <f t="shared" si="314"/>
        <v>2016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8273</v>
      </c>
      <c r="O3976" t="s">
        <v>8274</v>
      </c>
      <c r="P3976">
        <f t="shared" si="310"/>
        <v>32</v>
      </c>
      <c r="Q3976">
        <f t="shared" si="311"/>
        <v>29.09</v>
      </c>
      <c r="R3976" s="14">
        <f t="shared" si="312"/>
        <v>42493.546851851846</v>
      </c>
      <c r="S3976" s="14">
        <f t="shared" si="313"/>
        <v>42523.546851851846</v>
      </c>
      <c r="T3976">
        <f t="shared" si="314"/>
        <v>2016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8273</v>
      </c>
      <c r="O3977" t="s">
        <v>8274</v>
      </c>
      <c r="P3977">
        <f t="shared" si="310"/>
        <v>0</v>
      </c>
      <c r="Q3977">
        <f t="shared" si="311"/>
        <v>0</v>
      </c>
      <c r="R3977" s="14">
        <f t="shared" si="312"/>
        <v>42534.866875</v>
      </c>
      <c r="S3977" s="14">
        <f t="shared" si="313"/>
        <v>42564.866875</v>
      </c>
      <c r="T3977">
        <f t="shared" si="314"/>
        <v>2016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8273</v>
      </c>
      <c r="O3978" t="s">
        <v>8274</v>
      </c>
      <c r="P3978">
        <f t="shared" si="310"/>
        <v>48</v>
      </c>
      <c r="Q3978">
        <f t="shared" si="311"/>
        <v>62</v>
      </c>
      <c r="R3978" s="14">
        <f t="shared" si="312"/>
        <v>41830.858344907407</v>
      </c>
      <c r="S3978" s="14">
        <f t="shared" si="313"/>
        <v>41852.291666666664</v>
      </c>
      <c r="T3978">
        <f t="shared" si="314"/>
        <v>2014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8273</v>
      </c>
      <c r="O3979" t="s">
        <v>8274</v>
      </c>
      <c r="P3979">
        <f t="shared" si="310"/>
        <v>1</v>
      </c>
      <c r="Q3979">
        <f t="shared" si="311"/>
        <v>217.5</v>
      </c>
      <c r="R3979" s="14">
        <f t="shared" si="312"/>
        <v>42543.788564814815</v>
      </c>
      <c r="S3979" s="14">
        <f t="shared" si="313"/>
        <v>42573.788564814815</v>
      </c>
      <c r="T3979">
        <f t="shared" si="314"/>
        <v>2016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8273</v>
      </c>
      <c r="O3980" t="s">
        <v>8274</v>
      </c>
      <c r="P3980">
        <f t="shared" si="310"/>
        <v>11</v>
      </c>
      <c r="Q3980">
        <f t="shared" si="311"/>
        <v>26.75</v>
      </c>
      <c r="R3980" s="14">
        <f t="shared" si="312"/>
        <v>41975.642974537041</v>
      </c>
      <c r="S3980" s="14">
        <f t="shared" si="313"/>
        <v>42035.642974537041</v>
      </c>
      <c r="T3980">
        <f t="shared" si="314"/>
        <v>2014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8273</v>
      </c>
      <c r="O3981" t="s">
        <v>8274</v>
      </c>
      <c r="P3981">
        <f t="shared" si="310"/>
        <v>2</v>
      </c>
      <c r="Q3981">
        <f t="shared" si="311"/>
        <v>18.329999999999998</v>
      </c>
      <c r="R3981" s="14">
        <f t="shared" si="312"/>
        <v>42069.903437500005</v>
      </c>
      <c r="S3981" s="14">
        <f t="shared" si="313"/>
        <v>42092.833333333328</v>
      </c>
      <c r="T3981">
        <f t="shared" si="314"/>
        <v>2015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8273</v>
      </c>
      <c r="O3982" t="s">
        <v>8274</v>
      </c>
      <c r="P3982">
        <f t="shared" si="310"/>
        <v>18</v>
      </c>
      <c r="Q3982">
        <f t="shared" si="311"/>
        <v>64.290000000000006</v>
      </c>
      <c r="R3982" s="14">
        <f t="shared" si="312"/>
        <v>41795.598923611113</v>
      </c>
      <c r="S3982" s="14">
        <f t="shared" si="313"/>
        <v>41825.598923611113</v>
      </c>
      <c r="T3982">
        <f t="shared" si="314"/>
        <v>2014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8273</v>
      </c>
      <c r="O3983" t="s">
        <v>8274</v>
      </c>
      <c r="P3983">
        <f t="shared" si="310"/>
        <v>4</v>
      </c>
      <c r="Q3983">
        <f t="shared" si="311"/>
        <v>175</v>
      </c>
      <c r="R3983" s="14">
        <f t="shared" si="312"/>
        <v>42508.179965277777</v>
      </c>
      <c r="S3983" s="14">
        <f t="shared" si="313"/>
        <v>42568.179965277777</v>
      </c>
      <c r="T3983">
        <f t="shared" si="314"/>
        <v>2016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8273</v>
      </c>
      <c r="O3984" t="s">
        <v>8274</v>
      </c>
      <c r="P3984">
        <f t="shared" si="310"/>
        <v>20</v>
      </c>
      <c r="Q3984">
        <f t="shared" si="311"/>
        <v>34</v>
      </c>
      <c r="R3984" s="14">
        <f t="shared" si="312"/>
        <v>42132.809953703705</v>
      </c>
      <c r="S3984" s="14">
        <f t="shared" si="313"/>
        <v>42192.809953703705</v>
      </c>
      <c r="T3984">
        <f t="shared" si="314"/>
        <v>2015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8273</v>
      </c>
      <c r="O3985" t="s">
        <v>8274</v>
      </c>
      <c r="P3985">
        <f t="shared" si="310"/>
        <v>35</v>
      </c>
      <c r="Q3985">
        <f t="shared" si="311"/>
        <v>84.28</v>
      </c>
      <c r="R3985" s="14">
        <f t="shared" si="312"/>
        <v>41747.86986111111</v>
      </c>
      <c r="S3985" s="14">
        <f t="shared" si="313"/>
        <v>41779.290972222225</v>
      </c>
      <c r="T3985">
        <f t="shared" si="314"/>
        <v>2014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8273</v>
      </c>
      <c r="O3986" t="s">
        <v>8274</v>
      </c>
      <c r="P3986">
        <f t="shared" si="310"/>
        <v>6</v>
      </c>
      <c r="Q3986">
        <f t="shared" si="311"/>
        <v>9.5</v>
      </c>
      <c r="R3986" s="14">
        <f t="shared" si="312"/>
        <v>41920.963472222218</v>
      </c>
      <c r="S3986" s="14">
        <f t="shared" si="313"/>
        <v>41951</v>
      </c>
      <c r="T3986">
        <f t="shared" si="314"/>
        <v>2014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8273</v>
      </c>
      <c r="O3987" t="s">
        <v>8274</v>
      </c>
      <c r="P3987">
        <f t="shared" si="310"/>
        <v>32</v>
      </c>
      <c r="Q3987">
        <f t="shared" si="311"/>
        <v>33.74</v>
      </c>
      <c r="R3987" s="14">
        <f t="shared" si="312"/>
        <v>42399.707407407404</v>
      </c>
      <c r="S3987" s="14">
        <f t="shared" si="313"/>
        <v>42420.878472222219</v>
      </c>
      <c r="T3987">
        <f t="shared" si="314"/>
        <v>2016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8273</v>
      </c>
      <c r="O3988" t="s">
        <v>8274</v>
      </c>
      <c r="P3988">
        <f t="shared" si="310"/>
        <v>10</v>
      </c>
      <c r="Q3988">
        <f t="shared" si="311"/>
        <v>37.54</v>
      </c>
      <c r="R3988" s="14">
        <f t="shared" si="312"/>
        <v>42467.548541666663</v>
      </c>
      <c r="S3988" s="14">
        <f t="shared" si="313"/>
        <v>42496.544444444444</v>
      </c>
      <c r="T3988">
        <f t="shared" si="314"/>
        <v>2016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8273</v>
      </c>
      <c r="O3989" t="s">
        <v>8274</v>
      </c>
      <c r="P3989">
        <f t="shared" si="310"/>
        <v>38</v>
      </c>
      <c r="Q3989">
        <f t="shared" si="311"/>
        <v>11.62</v>
      </c>
      <c r="R3989" s="14">
        <f t="shared" si="312"/>
        <v>41765.92465277778</v>
      </c>
      <c r="S3989" s="14">
        <f t="shared" si="313"/>
        <v>41775.92465277778</v>
      </c>
      <c r="T3989">
        <f t="shared" si="314"/>
        <v>2014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8273</v>
      </c>
      <c r="O3990" t="s">
        <v>8274</v>
      </c>
      <c r="P3990">
        <f t="shared" si="310"/>
        <v>2</v>
      </c>
      <c r="Q3990">
        <f t="shared" si="311"/>
        <v>8</v>
      </c>
      <c r="R3990" s="14">
        <f t="shared" si="312"/>
        <v>42230.08116898148</v>
      </c>
      <c r="S3990" s="14">
        <f t="shared" si="313"/>
        <v>42245.08116898148</v>
      </c>
      <c r="T3990">
        <f t="shared" si="314"/>
        <v>2015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8273</v>
      </c>
      <c r="O3991" t="s">
        <v>8274</v>
      </c>
      <c r="P3991">
        <f t="shared" si="310"/>
        <v>0</v>
      </c>
      <c r="Q3991">
        <f t="shared" si="311"/>
        <v>0</v>
      </c>
      <c r="R3991" s="14">
        <f t="shared" si="312"/>
        <v>42286.749780092592</v>
      </c>
      <c r="S3991" s="14">
        <f t="shared" si="313"/>
        <v>42316.791446759264</v>
      </c>
      <c r="T3991">
        <f t="shared" si="314"/>
        <v>2015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8273</v>
      </c>
      <c r="O3992" t="s">
        <v>8274</v>
      </c>
      <c r="P3992">
        <f t="shared" si="310"/>
        <v>4</v>
      </c>
      <c r="Q3992">
        <f t="shared" si="311"/>
        <v>23</v>
      </c>
      <c r="R3992" s="14">
        <f t="shared" si="312"/>
        <v>42401.672372685185</v>
      </c>
      <c r="S3992" s="14">
        <f t="shared" si="313"/>
        <v>42431.672372685185</v>
      </c>
      <c r="T3992">
        <f t="shared" si="314"/>
        <v>2016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8273</v>
      </c>
      <c r="O3993" t="s">
        <v>8274</v>
      </c>
      <c r="P3993">
        <f t="shared" si="310"/>
        <v>20</v>
      </c>
      <c r="Q3993">
        <f t="shared" si="311"/>
        <v>100</v>
      </c>
      <c r="R3993" s="14">
        <f t="shared" si="312"/>
        <v>42125.644467592589</v>
      </c>
      <c r="S3993" s="14">
        <f t="shared" si="313"/>
        <v>42155.644467592589</v>
      </c>
      <c r="T3993">
        <f t="shared" si="314"/>
        <v>2015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8273</v>
      </c>
      <c r="O3994" t="s">
        <v>8274</v>
      </c>
      <c r="P3994">
        <f t="shared" si="310"/>
        <v>5</v>
      </c>
      <c r="Q3994">
        <f t="shared" si="311"/>
        <v>60.11</v>
      </c>
      <c r="R3994" s="14">
        <f t="shared" si="312"/>
        <v>42289.94049768518</v>
      </c>
      <c r="S3994" s="14">
        <f t="shared" si="313"/>
        <v>42349.982164351852</v>
      </c>
      <c r="T3994">
        <f t="shared" si="314"/>
        <v>2015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8273</v>
      </c>
      <c r="O3995" t="s">
        <v>8274</v>
      </c>
      <c r="P3995">
        <f t="shared" si="310"/>
        <v>0</v>
      </c>
      <c r="Q3995">
        <f t="shared" si="311"/>
        <v>3</v>
      </c>
      <c r="R3995" s="14">
        <f t="shared" si="312"/>
        <v>42107.864722222221</v>
      </c>
      <c r="S3995" s="14">
        <f t="shared" si="313"/>
        <v>42137.864722222221</v>
      </c>
      <c r="T3995">
        <f t="shared" si="314"/>
        <v>2015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8273</v>
      </c>
      <c r="O3996" t="s">
        <v>8274</v>
      </c>
      <c r="P3996">
        <f t="shared" si="310"/>
        <v>0</v>
      </c>
      <c r="Q3996">
        <f t="shared" si="311"/>
        <v>5</v>
      </c>
      <c r="R3996" s="14">
        <f t="shared" si="312"/>
        <v>41809.389930555553</v>
      </c>
      <c r="S3996" s="14">
        <f t="shared" si="313"/>
        <v>41839.389930555553</v>
      </c>
      <c r="T3996">
        <f t="shared" si="314"/>
        <v>2014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8273</v>
      </c>
      <c r="O3997" t="s">
        <v>8274</v>
      </c>
      <c r="P3997">
        <f t="shared" si="310"/>
        <v>35</v>
      </c>
      <c r="Q3997">
        <f t="shared" si="311"/>
        <v>17.5</v>
      </c>
      <c r="R3997" s="14">
        <f t="shared" si="312"/>
        <v>42019.683761574073</v>
      </c>
      <c r="S3997" s="14">
        <f t="shared" si="313"/>
        <v>42049.477083333331</v>
      </c>
      <c r="T3997">
        <f t="shared" si="314"/>
        <v>2015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8273</v>
      </c>
      <c r="O3998" t="s">
        <v>8274</v>
      </c>
      <c r="P3998">
        <f t="shared" si="310"/>
        <v>17</v>
      </c>
      <c r="Q3998">
        <f t="shared" si="311"/>
        <v>29.24</v>
      </c>
      <c r="R3998" s="14">
        <f t="shared" si="312"/>
        <v>41950.26694444444</v>
      </c>
      <c r="S3998" s="14">
        <f t="shared" si="313"/>
        <v>41963.669444444444</v>
      </c>
      <c r="T3998">
        <f t="shared" si="314"/>
        <v>2014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8273</v>
      </c>
      <c r="O3999" t="s">
        <v>8274</v>
      </c>
      <c r="P3999">
        <f t="shared" si="310"/>
        <v>0</v>
      </c>
      <c r="Q3999">
        <f t="shared" si="311"/>
        <v>0</v>
      </c>
      <c r="R3999" s="14">
        <f t="shared" si="312"/>
        <v>42069.391446759255</v>
      </c>
      <c r="S3999" s="14">
        <f t="shared" si="313"/>
        <v>42099.349780092598</v>
      </c>
      <c r="T3999">
        <f t="shared" si="314"/>
        <v>2015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8273</v>
      </c>
      <c r="O4000" t="s">
        <v>8274</v>
      </c>
      <c r="P4000">
        <f t="shared" si="310"/>
        <v>57</v>
      </c>
      <c r="Q4000">
        <f t="shared" si="311"/>
        <v>59.58</v>
      </c>
      <c r="R4000" s="14">
        <f t="shared" si="312"/>
        <v>42061.963263888887</v>
      </c>
      <c r="S4000" s="14">
        <f t="shared" si="313"/>
        <v>42091.921597222223</v>
      </c>
      <c r="T4000">
        <f t="shared" si="314"/>
        <v>2015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8273</v>
      </c>
      <c r="O4001" t="s">
        <v>8274</v>
      </c>
      <c r="P4001">
        <f t="shared" si="310"/>
        <v>17</v>
      </c>
      <c r="Q4001">
        <f t="shared" si="311"/>
        <v>82.57</v>
      </c>
      <c r="R4001" s="14">
        <f t="shared" si="312"/>
        <v>41842.828680555554</v>
      </c>
      <c r="S4001" s="14">
        <f t="shared" si="313"/>
        <v>41882.827650462961</v>
      </c>
      <c r="T4001">
        <f t="shared" si="314"/>
        <v>2014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8273</v>
      </c>
      <c r="O4002" t="s">
        <v>8274</v>
      </c>
      <c r="P4002">
        <f t="shared" si="310"/>
        <v>0</v>
      </c>
      <c r="Q4002">
        <f t="shared" si="311"/>
        <v>10</v>
      </c>
      <c r="R4002" s="14">
        <f t="shared" si="312"/>
        <v>42437.64534722222</v>
      </c>
      <c r="S4002" s="14">
        <f t="shared" si="313"/>
        <v>42497.603680555556</v>
      </c>
      <c r="T4002">
        <f t="shared" si="314"/>
        <v>2016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8273</v>
      </c>
      <c r="O4003" t="s">
        <v>8274</v>
      </c>
      <c r="P4003">
        <f t="shared" si="310"/>
        <v>38</v>
      </c>
      <c r="Q4003">
        <f t="shared" si="311"/>
        <v>32.36</v>
      </c>
      <c r="R4003" s="14">
        <f t="shared" si="312"/>
        <v>42775.964212962965</v>
      </c>
      <c r="S4003" s="14">
        <f t="shared" si="313"/>
        <v>42795.791666666672</v>
      </c>
      <c r="T4003">
        <f t="shared" si="314"/>
        <v>2017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8273</v>
      </c>
      <c r="O4004" t="s">
        <v>8274</v>
      </c>
      <c r="P4004">
        <f t="shared" si="310"/>
        <v>2</v>
      </c>
      <c r="Q4004">
        <f t="shared" si="311"/>
        <v>5.75</v>
      </c>
      <c r="R4004" s="14">
        <f t="shared" si="312"/>
        <v>41879.043530092589</v>
      </c>
      <c r="S4004" s="14">
        <f t="shared" si="313"/>
        <v>41909.043530092589</v>
      </c>
      <c r="T4004">
        <f t="shared" si="314"/>
        <v>2014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8273</v>
      </c>
      <c r="O4005" t="s">
        <v>8274</v>
      </c>
      <c r="P4005">
        <f t="shared" si="310"/>
        <v>10</v>
      </c>
      <c r="Q4005">
        <f t="shared" si="311"/>
        <v>100.5</v>
      </c>
      <c r="R4005" s="14">
        <f t="shared" si="312"/>
        <v>42020.587349537032</v>
      </c>
      <c r="S4005" s="14">
        <f t="shared" si="313"/>
        <v>42050.587349537032</v>
      </c>
      <c r="T4005">
        <f t="shared" si="314"/>
        <v>2015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8273</v>
      </c>
      <c r="O4006" t="s">
        <v>8274</v>
      </c>
      <c r="P4006">
        <f t="shared" si="310"/>
        <v>0</v>
      </c>
      <c r="Q4006">
        <f t="shared" si="311"/>
        <v>1</v>
      </c>
      <c r="R4006" s="14">
        <f t="shared" si="312"/>
        <v>41890.16269675926</v>
      </c>
      <c r="S4006" s="14">
        <f t="shared" si="313"/>
        <v>41920.16269675926</v>
      </c>
      <c r="T4006">
        <f t="shared" si="314"/>
        <v>2014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8273</v>
      </c>
      <c r="O4007" t="s">
        <v>8274</v>
      </c>
      <c r="P4007">
        <f t="shared" si="310"/>
        <v>1</v>
      </c>
      <c r="Q4007">
        <f t="shared" si="311"/>
        <v>20</v>
      </c>
      <c r="R4007" s="14">
        <f t="shared" si="312"/>
        <v>41872.807696759257</v>
      </c>
      <c r="S4007" s="14">
        <f t="shared" si="313"/>
        <v>41932.807696759257</v>
      </c>
      <c r="T4007">
        <f t="shared" si="314"/>
        <v>2014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8273</v>
      </c>
      <c r="O4008" t="s">
        <v>8274</v>
      </c>
      <c r="P4008">
        <f t="shared" si="310"/>
        <v>0</v>
      </c>
      <c r="Q4008">
        <f t="shared" si="311"/>
        <v>2</v>
      </c>
      <c r="R4008" s="14">
        <f t="shared" si="312"/>
        <v>42391.772997685184</v>
      </c>
      <c r="S4008" s="14">
        <f t="shared" si="313"/>
        <v>42416.772997685184</v>
      </c>
      <c r="T4008">
        <f t="shared" si="314"/>
        <v>2016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8273</v>
      </c>
      <c r="O4009" t="s">
        <v>8274</v>
      </c>
      <c r="P4009">
        <f t="shared" si="310"/>
        <v>0</v>
      </c>
      <c r="Q4009">
        <f t="shared" si="311"/>
        <v>5</v>
      </c>
      <c r="R4009" s="14">
        <f t="shared" si="312"/>
        <v>41848.772928240738</v>
      </c>
      <c r="S4009" s="14">
        <f t="shared" si="313"/>
        <v>41877.686111111114</v>
      </c>
      <c r="T4009">
        <f t="shared" si="314"/>
        <v>2014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8273</v>
      </c>
      <c r="O4010" t="s">
        <v>8274</v>
      </c>
      <c r="P4010">
        <f t="shared" si="310"/>
        <v>6</v>
      </c>
      <c r="Q4010">
        <f t="shared" si="311"/>
        <v>15</v>
      </c>
      <c r="R4010" s="14">
        <f t="shared" si="312"/>
        <v>42177.964201388888</v>
      </c>
      <c r="S4010" s="14">
        <f t="shared" si="313"/>
        <v>42207.964201388888</v>
      </c>
      <c r="T4010">
        <f t="shared" si="314"/>
        <v>2015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8273</v>
      </c>
      <c r="O4011" t="s">
        <v>8274</v>
      </c>
      <c r="P4011">
        <f t="shared" si="310"/>
        <v>4</v>
      </c>
      <c r="Q4011">
        <f t="shared" si="311"/>
        <v>25</v>
      </c>
      <c r="R4011" s="14">
        <f t="shared" si="312"/>
        <v>41851.700925925928</v>
      </c>
      <c r="S4011" s="14">
        <f t="shared" si="313"/>
        <v>41891.700925925928</v>
      </c>
      <c r="T4011">
        <f t="shared" si="314"/>
        <v>2014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8273</v>
      </c>
      <c r="O4012" t="s">
        <v>8274</v>
      </c>
      <c r="P4012">
        <f t="shared" si="310"/>
        <v>24</v>
      </c>
      <c r="Q4012">
        <f t="shared" si="311"/>
        <v>45.84</v>
      </c>
      <c r="R4012" s="14">
        <f t="shared" si="312"/>
        <v>41921.770439814813</v>
      </c>
      <c r="S4012" s="14">
        <f t="shared" si="313"/>
        <v>41938.770439814813</v>
      </c>
      <c r="T4012">
        <f t="shared" si="314"/>
        <v>2014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8273</v>
      </c>
      <c r="O4013" t="s">
        <v>8274</v>
      </c>
      <c r="P4013">
        <f t="shared" si="310"/>
        <v>8</v>
      </c>
      <c r="Q4013">
        <f t="shared" si="311"/>
        <v>4.75</v>
      </c>
      <c r="R4013" s="14">
        <f t="shared" si="312"/>
        <v>42002.54488425926</v>
      </c>
      <c r="S4013" s="14">
        <f t="shared" si="313"/>
        <v>42032.54488425926</v>
      </c>
      <c r="T4013">
        <f t="shared" si="314"/>
        <v>2014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8273</v>
      </c>
      <c r="O4014" t="s">
        <v>8274</v>
      </c>
      <c r="P4014">
        <f t="shared" si="310"/>
        <v>0</v>
      </c>
      <c r="Q4014">
        <f t="shared" si="311"/>
        <v>0</v>
      </c>
      <c r="R4014" s="14">
        <f t="shared" si="312"/>
        <v>42096.544548611113</v>
      </c>
      <c r="S4014" s="14">
        <f t="shared" si="313"/>
        <v>42126.544548611113</v>
      </c>
      <c r="T4014">
        <f t="shared" si="314"/>
        <v>2015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8273</v>
      </c>
      <c r="O4015" t="s">
        <v>8274</v>
      </c>
      <c r="P4015">
        <f t="shared" si="310"/>
        <v>1</v>
      </c>
      <c r="Q4015">
        <f t="shared" si="311"/>
        <v>13</v>
      </c>
      <c r="R4015" s="14">
        <f t="shared" si="312"/>
        <v>42021.301192129627</v>
      </c>
      <c r="S4015" s="14">
        <f t="shared" si="313"/>
        <v>42051.301192129627</v>
      </c>
      <c r="T4015">
        <f t="shared" si="314"/>
        <v>2015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8273</v>
      </c>
      <c r="O4016" t="s">
        <v>8274</v>
      </c>
      <c r="P4016">
        <f t="shared" si="310"/>
        <v>0</v>
      </c>
      <c r="Q4016">
        <f t="shared" si="311"/>
        <v>0</v>
      </c>
      <c r="R4016" s="14">
        <f t="shared" si="312"/>
        <v>42419.246168981481</v>
      </c>
      <c r="S4016" s="14">
        <f t="shared" si="313"/>
        <v>42434.246168981481</v>
      </c>
      <c r="T4016">
        <f t="shared" si="314"/>
        <v>2016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8273</v>
      </c>
      <c r="O4017" t="s">
        <v>8274</v>
      </c>
      <c r="P4017">
        <f t="shared" si="310"/>
        <v>0</v>
      </c>
      <c r="Q4017">
        <f t="shared" si="311"/>
        <v>1</v>
      </c>
      <c r="R4017" s="14">
        <f t="shared" si="312"/>
        <v>42174.780821759254</v>
      </c>
      <c r="S4017" s="14">
        <f t="shared" si="313"/>
        <v>42204.780821759254</v>
      </c>
      <c r="T4017">
        <f t="shared" si="314"/>
        <v>2015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8273</v>
      </c>
      <c r="O4018" t="s">
        <v>8274</v>
      </c>
      <c r="P4018">
        <f t="shared" si="310"/>
        <v>14</v>
      </c>
      <c r="Q4018">
        <f t="shared" si="311"/>
        <v>10</v>
      </c>
      <c r="R4018" s="14">
        <f t="shared" si="312"/>
        <v>41869.872685185182</v>
      </c>
      <c r="S4018" s="14">
        <f t="shared" si="313"/>
        <v>41899.872685185182</v>
      </c>
      <c r="T4018">
        <f t="shared" si="314"/>
        <v>2014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8273</v>
      </c>
      <c r="O4019" t="s">
        <v>8274</v>
      </c>
      <c r="P4019">
        <f t="shared" si="310"/>
        <v>1</v>
      </c>
      <c r="Q4019">
        <f t="shared" si="311"/>
        <v>52.5</v>
      </c>
      <c r="R4019" s="14">
        <f t="shared" si="312"/>
        <v>41856.672152777777</v>
      </c>
      <c r="S4019" s="14">
        <f t="shared" si="313"/>
        <v>41886.672152777777</v>
      </c>
      <c r="T4019">
        <f t="shared" si="314"/>
        <v>2014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8273</v>
      </c>
      <c r="O4020" t="s">
        <v>8274</v>
      </c>
      <c r="P4020">
        <f t="shared" si="310"/>
        <v>9</v>
      </c>
      <c r="Q4020">
        <f t="shared" si="311"/>
        <v>32.5</v>
      </c>
      <c r="R4020" s="14">
        <f t="shared" si="312"/>
        <v>42620.91097222222</v>
      </c>
      <c r="S4020" s="14">
        <f t="shared" si="313"/>
        <v>42650.91097222222</v>
      </c>
      <c r="T4020">
        <f t="shared" si="314"/>
        <v>2016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8273</v>
      </c>
      <c r="O4021" t="s">
        <v>8274</v>
      </c>
      <c r="P4021">
        <f t="shared" si="310"/>
        <v>1</v>
      </c>
      <c r="Q4021">
        <f t="shared" si="311"/>
        <v>7.25</v>
      </c>
      <c r="R4021" s="14">
        <f t="shared" si="312"/>
        <v>42417.675879629634</v>
      </c>
      <c r="S4021" s="14">
        <f t="shared" si="313"/>
        <v>42475.686111111107</v>
      </c>
      <c r="T4021">
        <f t="shared" si="314"/>
        <v>2016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8273</v>
      </c>
      <c r="O4022" t="s">
        <v>8274</v>
      </c>
      <c r="P4022">
        <f t="shared" si="310"/>
        <v>17</v>
      </c>
      <c r="Q4022">
        <f t="shared" si="311"/>
        <v>33.33</v>
      </c>
      <c r="R4022" s="14">
        <f t="shared" si="312"/>
        <v>42057.190960648149</v>
      </c>
      <c r="S4022" s="14">
        <f t="shared" si="313"/>
        <v>42087.149293981478</v>
      </c>
      <c r="T4022">
        <f t="shared" si="314"/>
        <v>2015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8273</v>
      </c>
      <c r="O4023" t="s">
        <v>8274</v>
      </c>
      <c r="P4023">
        <f t="shared" si="310"/>
        <v>1</v>
      </c>
      <c r="Q4023">
        <f t="shared" si="311"/>
        <v>62.5</v>
      </c>
      <c r="R4023" s="14">
        <f t="shared" si="312"/>
        <v>41878.911550925928</v>
      </c>
      <c r="S4023" s="14">
        <f t="shared" si="313"/>
        <v>41938.911550925928</v>
      </c>
      <c r="T4023">
        <f t="shared" si="314"/>
        <v>2014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8273</v>
      </c>
      <c r="O4024" t="s">
        <v>8274</v>
      </c>
      <c r="P4024">
        <f t="shared" si="310"/>
        <v>70</v>
      </c>
      <c r="Q4024">
        <f t="shared" si="311"/>
        <v>63.56</v>
      </c>
      <c r="R4024" s="14">
        <f t="shared" si="312"/>
        <v>41990.584108796291</v>
      </c>
      <c r="S4024" s="14">
        <f t="shared" si="313"/>
        <v>42036.120833333334</v>
      </c>
      <c r="T4024">
        <f t="shared" si="314"/>
        <v>2014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8273</v>
      </c>
      <c r="O4025" t="s">
        <v>8274</v>
      </c>
      <c r="P4025">
        <f t="shared" si="310"/>
        <v>0</v>
      </c>
      <c r="Q4025">
        <f t="shared" si="311"/>
        <v>0</v>
      </c>
      <c r="R4025" s="14">
        <f t="shared" si="312"/>
        <v>42408.999571759254</v>
      </c>
      <c r="S4025" s="14">
        <f t="shared" si="313"/>
        <v>42453.957905092597</v>
      </c>
      <c r="T4025">
        <f t="shared" si="314"/>
        <v>2016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8273</v>
      </c>
      <c r="O4026" t="s">
        <v>8274</v>
      </c>
      <c r="P4026">
        <f t="shared" si="310"/>
        <v>1</v>
      </c>
      <c r="Q4026">
        <f t="shared" si="311"/>
        <v>10</v>
      </c>
      <c r="R4026" s="14">
        <f t="shared" si="312"/>
        <v>42217.670104166667</v>
      </c>
      <c r="S4026" s="14">
        <f t="shared" si="313"/>
        <v>42247.670104166667</v>
      </c>
      <c r="T4026">
        <f t="shared" si="314"/>
        <v>2015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8273</v>
      </c>
      <c r="O4027" t="s">
        <v>8274</v>
      </c>
      <c r="P4027">
        <f t="shared" si="310"/>
        <v>5</v>
      </c>
      <c r="Q4027">
        <f t="shared" si="311"/>
        <v>62.5</v>
      </c>
      <c r="R4027" s="14">
        <f t="shared" si="312"/>
        <v>42151.237685185188</v>
      </c>
      <c r="S4027" s="14">
        <f t="shared" si="313"/>
        <v>42211.237685185188</v>
      </c>
      <c r="T4027">
        <f t="shared" si="314"/>
        <v>2015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8273</v>
      </c>
      <c r="O4028" t="s">
        <v>8274</v>
      </c>
      <c r="P4028">
        <f t="shared" si="310"/>
        <v>0</v>
      </c>
      <c r="Q4028">
        <f t="shared" si="311"/>
        <v>0</v>
      </c>
      <c r="R4028" s="14">
        <f t="shared" si="312"/>
        <v>42282.655543981484</v>
      </c>
      <c r="S4028" s="14">
        <f t="shared" si="313"/>
        <v>42342.697210648148</v>
      </c>
      <c r="T4028">
        <f t="shared" si="314"/>
        <v>2015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8273</v>
      </c>
      <c r="O4029" t="s">
        <v>8274</v>
      </c>
      <c r="P4029">
        <f t="shared" si="310"/>
        <v>7</v>
      </c>
      <c r="Q4029">
        <f t="shared" si="311"/>
        <v>30.71</v>
      </c>
      <c r="R4029" s="14">
        <f t="shared" si="312"/>
        <v>42768.97084490741</v>
      </c>
      <c r="S4029" s="14">
        <f t="shared" si="313"/>
        <v>42789.041666666672</v>
      </c>
      <c r="T4029">
        <f t="shared" si="314"/>
        <v>2017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8273</v>
      </c>
      <c r="O4030" t="s">
        <v>8274</v>
      </c>
      <c r="P4030">
        <f t="shared" si="310"/>
        <v>28</v>
      </c>
      <c r="Q4030">
        <f t="shared" si="311"/>
        <v>51</v>
      </c>
      <c r="R4030" s="14">
        <f t="shared" si="312"/>
        <v>41765.938657407409</v>
      </c>
      <c r="S4030" s="14">
        <f t="shared" si="313"/>
        <v>41795.938657407409</v>
      </c>
      <c r="T4030">
        <f t="shared" si="314"/>
        <v>2014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8273</v>
      </c>
      <c r="O4031" t="s">
        <v>8274</v>
      </c>
      <c r="P4031">
        <f t="shared" si="310"/>
        <v>0</v>
      </c>
      <c r="Q4031">
        <f t="shared" si="311"/>
        <v>0</v>
      </c>
      <c r="R4031" s="14">
        <f t="shared" si="312"/>
        <v>42322.025115740747</v>
      </c>
      <c r="S4031" s="14">
        <f t="shared" si="313"/>
        <v>42352.025115740747</v>
      </c>
      <c r="T4031">
        <f t="shared" si="314"/>
        <v>2015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8273</v>
      </c>
      <c r="O4032" t="s">
        <v>8274</v>
      </c>
      <c r="P4032">
        <f t="shared" si="310"/>
        <v>16</v>
      </c>
      <c r="Q4032">
        <f t="shared" si="311"/>
        <v>66.67</v>
      </c>
      <c r="R4032" s="14">
        <f t="shared" si="312"/>
        <v>42374.655081018514</v>
      </c>
      <c r="S4032" s="14">
        <f t="shared" si="313"/>
        <v>42403.784027777772</v>
      </c>
      <c r="T4032">
        <f t="shared" si="314"/>
        <v>2016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8273</v>
      </c>
      <c r="O4033" t="s">
        <v>8274</v>
      </c>
      <c r="P4033">
        <f t="shared" si="310"/>
        <v>0</v>
      </c>
      <c r="Q4033">
        <f t="shared" si="311"/>
        <v>0</v>
      </c>
      <c r="R4033" s="14">
        <f t="shared" si="312"/>
        <v>41941.585231481484</v>
      </c>
      <c r="S4033" s="14">
        <f t="shared" si="313"/>
        <v>41991.626898148148</v>
      </c>
      <c r="T4033">
        <f t="shared" si="314"/>
        <v>2014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8273</v>
      </c>
      <c r="O4034" t="s">
        <v>8274</v>
      </c>
      <c r="P4034">
        <f t="shared" si="310"/>
        <v>7</v>
      </c>
      <c r="Q4034">
        <f t="shared" si="311"/>
        <v>59</v>
      </c>
      <c r="R4034" s="14">
        <f t="shared" si="312"/>
        <v>42293.809212962966</v>
      </c>
      <c r="S4034" s="14">
        <f t="shared" si="313"/>
        <v>42353.85087962963</v>
      </c>
      <c r="T4034">
        <f t="shared" si="314"/>
        <v>2015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8273</v>
      </c>
      <c r="O4035" t="s">
        <v>8274</v>
      </c>
      <c r="P4035">
        <f t="shared" ref="P4035:P4098" si="315">ROUND(E4035/D4035*100,0)</f>
        <v>26</v>
      </c>
      <c r="Q4035">
        <f t="shared" ref="Q4035:Q4098" si="316">IFERROR(ROUND(E4035/L4035,2),0)</f>
        <v>65.34</v>
      </c>
      <c r="R4035" s="14">
        <f t="shared" ref="R4035:R4098" si="317">(((J4035/60)/60)/24)+DATE(1970,1,1)</f>
        <v>42614.268796296295</v>
      </c>
      <c r="S4035" s="14">
        <f t="shared" ref="S4035:S4098" si="318">(((I4035/60)/60)/24)+DATE(1970,1,1)</f>
        <v>42645.375</v>
      </c>
      <c r="T4035">
        <f t="shared" ref="T4035:T4098" si="319">YEAR(R4035)</f>
        <v>2016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8273</v>
      </c>
      <c r="O4036" t="s">
        <v>8274</v>
      </c>
      <c r="P4036">
        <f t="shared" si="315"/>
        <v>1</v>
      </c>
      <c r="Q4036">
        <f t="shared" si="316"/>
        <v>100</v>
      </c>
      <c r="R4036" s="14">
        <f t="shared" si="317"/>
        <v>42067.947337962964</v>
      </c>
      <c r="S4036" s="14">
        <f t="shared" si="318"/>
        <v>42097.905671296292</v>
      </c>
      <c r="T4036">
        <f t="shared" si="319"/>
        <v>2015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8273</v>
      </c>
      <c r="O4037" t="s">
        <v>8274</v>
      </c>
      <c r="P4037">
        <f t="shared" si="315"/>
        <v>37</v>
      </c>
      <c r="Q4037">
        <f t="shared" si="316"/>
        <v>147.4</v>
      </c>
      <c r="R4037" s="14">
        <f t="shared" si="317"/>
        <v>41903.882951388885</v>
      </c>
      <c r="S4037" s="14">
        <f t="shared" si="318"/>
        <v>41933.882951388885</v>
      </c>
      <c r="T4037">
        <f t="shared" si="319"/>
        <v>2014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8273</v>
      </c>
      <c r="O4038" t="s">
        <v>8274</v>
      </c>
      <c r="P4038">
        <f t="shared" si="315"/>
        <v>47</v>
      </c>
      <c r="Q4038">
        <f t="shared" si="316"/>
        <v>166.06</v>
      </c>
      <c r="R4038" s="14">
        <f t="shared" si="317"/>
        <v>41804.937083333331</v>
      </c>
      <c r="S4038" s="14">
        <f t="shared" si="318"/>
        <v>41821.9375</v>
      </c>
      <c r="T4038">
        <f t="shared" si="319"/>
        <v>2014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8273</v>
      </c>
      <c r="O4039" t="s">
        <v>8274</v>
      </c>
      <c r="P4039">
        <f t="shared" si="315"/>
        <v>11</v>
      </c>
      <c r="Q4039">
        <f t="shared" si="316"/>
        <v>40</v>
      </c>
      <c r="R4039" s="14">
        <f t="shared" si="317"/>
        <v>42497.070775462969</v>
      </c>
      <c r="S4039" s="14">
        <f t="shared" si="318"/>
        <v>42514.600694444445</v>
      </c>
      <c r="T4039">
        <f t="shared" si="319"/>
        <v>2016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8273</v>
      </c>
      <c r="O4040" t="s">
        <v>8274</v>
      </c>
      <c r="P4040">
        <f t="shared" si="315"/>
        <v>12</v>
      </c>
      <c r="Q4040">
        <f t="shared" si="316"/>
        <v>75.25</v>
      </c>
      <c r="R4040" s="14">
        <f t="shared" si="317"/>
        <v>41869.798726851855</v>
      </c>
      <c r="S4040" s="14">
        <f t="shared" si="318"/>
        <v>41929.798726851855</v>
      </c>
      <c r="T4040">
        <f t="shared" si="319"/>
        <v>2014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8273</v>
      </c>
      <c r="O4041" t="s">
        <v>8274</v>
      </c>
      <c r="P4041">
        <f t="shared" si="315"/>
        <v>60</v>
      </c>
      <c r="Q4041">
        <f t="shared" si="316"/>
        <v>60</v>
      </c>
      <c r="R4041" s="14">
        <f t="shared" si="317"/>
        <v>42305.670914351853</v>
      </c>
      <c r="S4041" s="14">
        <f t="shared" si="318"/>
        <v>42339.249305555553</v>
      </c>
      <c r="T4041">
        <f t="shared" si="319"/>
        <v>2015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8273</v>
      </c>
      <c r="O4042" t="s">
        <v>8274</v>
      </c>
      <c r="P4042">
        <f t="shared" si="315"/>
        <v>31</v>
      </c>
      <c r="Q4042">
        <f t="shared" si="316"/>
        <v>1250</v>
      </c>
      <c r="R4042" s="14">
        <f t="shared" si="317"/>
        <v>42144.231527777782</v>
      </c>
      <c r="S4042" s="14">
        <f t="shared" si="318"/>
        <v>42203.125</v>
      </c>
      <c r="T4042">
        <f t="shared" si="319"/>
        <v>2015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8273</v>
      </c>
      <c r="O4043" t="s">
        <v>8274</v>
      </c>
      <c r="P4043">
        <f t="shared" si="315"/>
        <v>0</v>
      </c>
      <c r="Q4043">
        <f t="shared" si="316"/>
        <v>10.5</v>
      </c>
      <c r="R4043" s="14">
        <f t="shared" si="317"/>
        <v>42559.474004629628</v>
      </c>
      <c r="S4043" s="14">
        <f t="shared" si="318"/>
        <v>42619.474004629628</v>
      </c>
      <c r="T4043">
        <f t="shared" si="319"/>
        <v>2016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8273</v>
      </c>
      <c r="O4044" t="s">
        <v>8274</v>
      </c>
      <c r="P4044">
        <f t="shared" si="315"/>
        <v>0</v>
      </c>
      <c r="Q4044">
        <f t="shared" si="316"/>
        <v>7</v>
      </c>
      <c r="R4044" s="14">
        <f t="shared" si="317"/>
        <v>41995.084074074075</v>
      </c>
      <c r="S4044" s="14">
        <f t="shared" si="318"/>
        <v>42024.802777777775</v>
      </c>
      <c r="T4044">
        <f t="shared" si="319"/>
        <v>2014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8273</v>
      </c>
      <c r="O4045" t="s">
        <v>8274</v>
      </c>
      <c r="P4045">
        <f t="shared" si="315"/>
        <v>0</v>
      </c>
      <c r="Q4045">
        <f t="shared" si="316"/>
        <v>0</v>
      </c>
      <c r="R4045" s="14">
        <f t="shared" si="317"/>
        <v>41948.957465277781</v>
      </c>
      <c r="S4045" s="14">
        <f t="shared" si="318"/>
        <v>41963.957465277781</v>
      </c>
      <c r="T4045">
        <f t="shared" si="319"/>
        <v>2014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8273</v>
      </c>
      <c r="O4046" t="s">
        <v>8274</v>
      </c>
      <c r="P4046">
        <f t="shared" si="315"/>
        <v>38</v>
      </c>
      <c r="Q4046">
        <f t="shared" si="316"/>
        <v>56.25</v>
      </c>
      <c r="R4046" s="14">
        <f t="shared" si="317"/>
        <v>42074.219699074078</v>
      </c>
      <c r="S4046" s="14">
        <f t="shared" si="318"/>
        <v>42104.208333333328</v>
      </c>
      <c r="T4046">
        <f t="shared" si="319"/>
        <v>2015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8273</v>
      </c>
      <c r="O4047" t="s">
        <v>8274</v>
      </c>
      <c r="P4047">
        <f t="shared" si="315"/>
        <v>0</v>
      </c>
      <c r="Q4047">
        <f t="shared" si="316"/>
        <v>1</v>
      </c>
      <c r="R4047" s="14">
        <f t="shared" si="317"/>
        <v>41842.201261574075</v>
      </c>
      <c r="S4047" s="14">
        <f t="shared" si="318"/>
        <v>41872.201261574075</v>
      </c>
      <c r="T4047">
        <f t="shared" si="319"/>
        <v>2014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8273</v>
      </c>
      <c r="O4048" t="s">
        <v>8274</v>
      </c>
      <c r="P4048">
        <f t="shared" si="315"/>
        <v>8</v>
      </c>
      <c r="Q4048">
        <f t="shared" si="316"/>
        <v>38.33</v>
      </c>
      <c r="R4048" s="14">
        <f t="shared" si="317"/>
        <v>41904.650578703702</v>
      </c>
      <c r="S4048" s="14">
        <f t="shared" si="318"/>
        <v>41934.650578703702</v>
      </c>
      <c r="T4048">
        <f t="shared" si="319"/>
        <v>2014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8273</v>
      </c>
      <c r="O4049" t="s">
        <v>8274</v>
      </c>
      <c r="P4049">
        <f t="shared" si="315"/>
        <v>2</v>
      </c>
      <c r="Q4049">
        <f t="shared" si="316"/>
        <v>27.5</v>
      </c>
      <c r="R4049" s="14">
        <f t="shared" si="317"/>
        <v>41991.022488425922</v>
      </c>
      <c r="S4049" s="14">
        <f t="shared" si="318"/>
        <v>42015.041666666672</v>
      </c>
      <c r="T4049">
        <f t="shared" si="319"/>
        <v>2014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8273</v>
      </c>
      <c r="O4050" t="s">
        <v>8274</v>
      </c>
      <c r="P4050">
        <f t="shared" si="315"/>
        <v>18</v>
      </c>
      <c r="Q4050">
        <f t="shared" si="316"/>
        <v>32.979999999999997</v>
      </c>
      <c r="R4050" s="14">
        <f t="shared" si="317"/>
        <v>42436.509108796294</v>
      </c>
      <c r="S4050" s="14">
        <f t="shared" si="318"/>
        <v>42471.467442129629</v>
      </c>
      <c r="T4050">
        <f t="shared" si="319"/>
        <v>2016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8273</v>
      </c>
      <c r="O4051" t="s">
        <v>8274</v>
      </c>
      <c r="P4051">
        <f t="shared" si="315"/>
        <v>0</v>
      </c>
      <c r="Q4051">
        <f t="shared" si="316"/>
        <v>16</v>
      </c>
      <c r="R4051" s="14">
        <f t="shared" si="317"/>
        <v>42169.958506944444</v>
      </c>
      <c r="S4051" s="14">
        <f t="shared" si="318"/>
        <v>42199.958506944444</v>
      </c>
      <c r="T4051">
        <f t="shared" si="319"/>
        <v>2015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8273</v>
      </c>
      <c r="O4052" t="s">
        <v>8274</v>
      </c>
      <c r="P4052">
        <f t="shared" si="315"/>
        <v>0</v>
      </c>
      <c r="Q4052">
        <f t="shared" si="316"/>
        <v>1</v>
      </c>
      <c r="R4052" s="14">
        <f t="shared" si="317"/>
        <v>41905.636469907404</v>
      </c>
      <c r="S4052" s="14">
        <f t="shared" si="318"/>
        <v>41935.636469907404</v>
      </c>
      <c r="T4052">
        <f t="shared" si="319"/>
        <v>2014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8273</v>
      </c>
      <c r="O4053" t="s">
        <v>8274</v>
      </c>
      <c r="P4053">
        <f t="shared" si="315"/>
        <v>0</v>
      </c>
      <c r="Q4053">
        <f t="shared" si="316"/>
        <v>0</v>
      </c>
      <c r="R4053" s="14">
        <f t="shared" si="317"/>
        <v>41761.810150462967</v>
      </c>
      <c r="S4053" s="14">
        <f t="shared" si="318"/>
        <v>41768.286805555559</v>
      </c>
      <c r="T4053">
        <f t="shared" si="319"/>
        <v>2014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8273</v>
      </c>
      <c r="O4054" t="s">
        <v>8274</v>
      </c>
      <c r="P4054">
        <f t="shared" si="315"/>
        <v>38</v>
      </c>
      <c r="Q4054">
        <f t="shared" si="316"/>
        <v>86.62</v>
      </c>
      <c r="R4054" s="14">
        <f t="shared" si="317"/>
        <v>41865.878657407404</v>
      </c>
      <c r="S4054" s="14">
        <f t="shared" si="318"/>
        <v>41925.878657407404</v>
      </c>
      <c r="T4054">
        <f t="shared" si="319"/>
        <v>2014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8273</v>
      </c>
      <c r="O4055" t="s">
        <v>8274</v>
      </c>
      <c r="P4055">
        <f t="shared" si="315"/>
        <v>22</v>
      </c>
      <c r="Q4055">
        <f t="shared" si="316"/>
        <v>55</v>
      </c>
      <c r="R4055" s="14">
        <f t="shared" si="317"/>
        <v>41928.690138888887</v>
      </c>
      <c r="S4055" s="14">
        <f t="shared" si="318"/>
        <v>41958.833333333328</v>
      </c>
      <c r="T4055">
        <f t="shared" si="319"/>
        <v>2014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8273</v>
      </c>
      <c r="O4056" t="s">
        <v>8274</v>
      </c>
      <c r="P4056">
        <f t="shared" si="315"/>
        <v>0</v>
      </c>
      <c r="Q4056">
        <f t="shared" si="316"/>
        <v>0</v>
      </c>
      <c r="R4056" s="14">
        <f t="shared" si="317"/>
        <v>42613.841261574074</v>
      </c>
      <c r="S4056" s="14">
        <f t="shared" si="318"/>
        <v>42644.166666666672</v>
      </c>
      <c r="T4056">
        <f t="shared" si="319"/>
        <v>2016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8273</v>
      </c>
      <c r="O4057" t="s">
        <v>8274</v>
      </c>
      <c r="P4057">
        <f t="shared" si="315"/>
        <v>18</v>
      </c>
      <c r="Q4057">
        <f t="shared" si="316"/>
        <v>41.95</v>
      </c>
      <c r="R4057" s="14">
        <f t="shared" si="317"/>
        <v>41779.648506944446</v>
      </c>
      <c r="S4057" s="14">
        <f t="shared" si="318"/>
        <v>41809.648506944446</v>
      </c>
      <c r="T4057">
        <f t="shared" si="319"/>
        <v>2014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8273</v>
      </c>
      <c r="O4058" t="s">
        <v>8274</v>
      </c>
      <c r="P4058">
        <f t="shared" si="315"/>
        <v>53</v>
      </c>
      <c r="Q4058">
        <f t="shared" si="316"/>
        <v>88.33</v>
      </c>
      <c r="R4058" s="14">
        <f t="shared" si="317"/>
        <v>42534.933321759265</v>
      </c>
      <c r="S4058" s="14">
        <f t="shared" si="318"/>
        <v>42554.832638888889</v>
      </c>
      <c r="T4058">
        <f t="shared" si="319"/>
        <v>2016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8273</v>
      </c>
      <c r="O4059" t="s">
        <v>8274</v>
      </c>
      <c r="P4059">
        <f t="shared" si="315"/>
        <v>22</v>
      </c>
      <c r="Q4059">
        <f t="shared" si="316"/>
        <v>129.16999999999999</v>
      </c>
      <c r="R4059" s="14">
        <f t="shared" si="317"/>
        <v>42310.968518518523</v>
      </c>
      <c r="S4059" s="14">
        <f t="shared" si="318"/>
        <v>42333.958333333328</v>
      </c>
      <c r="T4059">
        <f t="shared" si="319"/>
        <v>2015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8273</v>
      </c>
      <c r="O4060" t="s">
        <v>8274</v>
      </c>
      <c r="P4060">
        <f t="shared" si="315"/>
        <v>3</v>
      </c>
      <c r="Q4060">
        <f t="shared" si="316"/>
        <v>23.75</v>
      </c>
      <c r="R4060" s="14">
        <f t="shared" si="317"/>
        <v>42446.060694444444</v>
      </c>
      <c r="S4060" s="14">
        <f t="shared" si="318"/>
        <v>42461.165972222225</v>
      </c>
      <c r="T4060">
        <f t="shared" si="319"/>
        <v>2016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8273</v>
      </c>
      <c r="O4061" t="s">
        <v>8274</v>
      </c>
      <c r="P4061">
        <f t="shared" si="315"/>
        <v>3</v>
      </c>
      <c r="Q4061">
        <f t="shared" si="316"/>
        <v>35.71</v>
      </c>
      <c r="R4061" s="14">
        <f t="shared" si="317"/>
        <v>41866.640648148146</v>
      </c>
      <c r="S4061" s="14">
        <f t="shared" si="318"/>
        <v>41898.125</v>
      </c>
      <c r="T4061">
        <f t="shared" si="319"/>
        <v>2014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8273</v>
      </c>
      <c r="O4062" t="s">
        <v>8274</v>
      </c>
      <c r="P4062">
        <f t="shared" si="315"/>
        <v>3</v>
      </c>
      <c r="Q4062">
        <f t="shared" si="316"/>
        <v>57</v>
      </c>
      <c r="R4062" s="14">
        <f t="shared" si="317"/>
        <v>41779.695092592592</v>
      </c>
      <c r="S4062" s="14">
        <f t="shared" si="318"/>
        <v>41813.666666666664</v>
      </c>
      <c r="T4062">
        <f t="shared" si="319"/>
        <v>2014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8273</v>
      </c>
      <c r="O4063" t="s">
        <v>8274</v>
      </c>
      <c r="P4063">
        <f t="shared" si="315"/>
        <v>0</v>
      </c>
      <c r="Q4063">
        <f t="shared" si="316"/>
        <v>0</v>
      </c>
      <c r="R4063" s="14">
        <f t="shared" si="317"/>
        <v>42421.141469907408</v>
      </c>
      <c r="S4063" s="14">
        <f t="shared" si="318"/>
        <v>42481.099803240737</v>
      </c>
      <c r="T4063">
        <f t="shared" si="319"/>
        <v>2016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8273</v>
      </c>
      <c r="O4064" t="s">
        <v>8274</v>
      </c>
      <c r="P4064">
        <f t="shared" si="315"/>
        <v>2</v>
      </c>
      <c r="Q4064">
        <f t="shared" si="316"/>
        <v>163.33000000000001</v>
      </c>
      <c r="R4064" s="14">
        <f t="shared" si="317"/>
        <v>42523.739212962959</v>
      </c>
      <c r="S4064" s="14">
        <f t="shared" si="318"/>
        <v>42553.739212962959</v>
      </c>
      <c r="T4064">
        <f t="shared" si="319"/>
        <v>2016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8273</v>
      </c>
      <c r="O4065" t="s">
        <v>8274</v>
      </c>
      <c r="P4065">
        <f t="shared" si="315"/>
        <v>1</v>
      </c>
      <c r="Q4065">
        <f t="shared" si="316"/>
        <v>15</v>
      </c>
      <c r="R4065" s="14">
        <f t="shared" si="317"/>
        <v>41787.681527777779</v>
      </c>
      <c r="S4065" s="14">
        <f t="shared" si="318"/>
        <v>41817.681527777779</v>
      </c>
      <c r="T4065">
        <f t="shared" si="319"/>
        <v>2014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8273</v>
      </c>
      <c r="O4066" t="s">
        <v>8274</v>
      </c>
      <c r="P4066">
        <f t="shared" si="315"/>
        <v>19</v>
      </c>
      <c r="Q4066">
        <f t="shared" si="316"/>
        <v>64.17</v>
      </c>
      <c r="R4066" s="14">
        <f t="shared" si="317"/>
        <v>42093.588263888887</v>
      </c>
      <c r="S4066" s="14">
        <f t="shared" si="318"/>
        <v>42123.588263888887</v>
      </c>
      <c r="T4066">
        <f t="shared" si="319"/>
        <v>2015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8273</v>
      </c>
      <c r="O4067" t="s">
        <v>8274</v>
      </c>
      <c r="P4067">
        <f t="shared" si="315"/>
        <v>1</v>
      </c>
      <c r="Q4067">
        <f t="shared" si="316"/>
        <v>6.75</v>
      </c>
      <c r="R4067" s="14">
        <f t="shared" si="317"/>
        <v>41833.951516203706</v>
      </c>
      <c r="S4067" s="14">
        <f t="shared" si="318"/>
        <v>41863.951516203706</v>
      </c>
      <c r="T4067">
        <f t="shared" si="319"/>
        <v>2014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8273</v>
      </c>
      <c r="O4068" t="s">
        <v>8274</v>
      </c>
      <c r="P4068">
        <f t="shared" si="315"/>
        <v>0</v>
      </c>
      <c r="Q4068">
        <f t="shared" si="316"/>
        <v>25</v>
      </c>
      <c r="R4068" s="14">
        <f t="shared" si="317"/>
        <v>42479.039212962962</v>
      </c>
      <c r="S4068" s="14">
        <f t="shared" si="318"/>
        <v>42509.039212962962</v>
      </c>
      <c r="T4068">
        <f t="shared" si="319"/>
        <v>2016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8273</v>
      </c>
      <c r="O4069" t="s">
        <v>8274</v>
      </c>
      <c r="P4069">
        <f t="shared" si="315"/>
        <v>61</v>
      </c>
      <c r="Q4069">
        <f t="shared" si="316"/>
        <v>179.12</v>
      </c>
      <c r="R4069" s="14">
        <f t="shared" si="317"/>
        <v>42235.117476851854</v>
      </c>
      <c r="S4069" s="14">
        <f t="shared" si="318"/>
        <v>42275.117476851854</v>
      </c>
      <c r="T4069">
        <f t="shared" si="319"/>
        <v>2015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8273</v>
      </c>
      <c r="O4070" t="s">
        <v>8274</v>
      </c>
      <c r="P4070">
        <f t="shared" si="315"/>
        <v>1</v>
      </c>
      <c r="Q4070">
        <f t="shared" si="316"/>
        <v>34.950000000000003</v>
      </c>
      <c r="R4070" s="14">
        <f t="shared" si="317"/>
        <v>42718.963599537034</v>
      </c>
      <c r="S4070" s="14">
        <f t="shared" si="318"/>
        <v>42748.961805555555</v>
      </c>
      <c r="T4070">
        <f t="shared" si="319"/>
        <v>2016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8273</v>
      </c>
      <c r="O4071" t="s">
        <v>8274</v>
      </c>
      <c r="P4071">
        <f t="shared" si="315"/>
        <v>34</v>
      </c>
      <c r="Q4071">
        <f t="shared" si="316"/>
        <v>33.08</v>
      </c>
      <c r="R4071" s="14">
        <f t="shared" si="317"/>
        <v>42022.661527777775</v>
      </c>
      <c r="S4071" s="14">
        <f t="shared" si="318"/>
        <v>42063.5</v>
      </c>
      <c r="T4071">
        <f t="shared" si="319"/>
        <v>2015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8273</v>
      </c>
      <c r="O4072" t="s">
        <v>8274</v>
      </c>
      <c r="P4072">
        <f t="shared" si="315"/>
        <v>17</v>
      </c>
      <c r="Q4072">
        <f t="shared" si="316"/>
        <v>27.5</v>
      </c>
      <c r="R4072" s="14">
        <f t="shared" si="317"/>
        <v>42031.666898148149</v>
      </c>
      <c r="S4072" s="14">
        <f t="shared" si="318"/>
        <v>42064.125</v>
      </c>
      <c r="T4072">
        <f t="shared" si="319"/>
        <v>2015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8273</v>
      </c>
      <c r="O4073" t="s">
        <v>8274</v>
      </c>
      <c r="P4073">
        <f t="shared" si="315"/>
        <v>0</v>
      </c>
      <c r="Q4073">
        <f t="shared" si="316"/>
        <v>0</v>
      </c>
      <c r="R4073" s="14">
        <f t="shared" si="317"/>
        <v>42700.804756944446</v>
      </c>
      <c r="S4073" s="14">
        <f t="shared" si="318"/>
        <v>42730.804756944446</v>
      </c>
      <c r="T4073">
        <f t="shared" si="319"/>
        <v>2016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8273</v>
      </c>
      <c r="O4074" t="s">
        <v>8274</v>
      </c>
      <c r="P4074">
        <f t="shared" si="315"/>
        <v>0</v>
      </c>
      <c r="Q4074">
        <f t="shared" si="316"/>
        <v>2</v>
      </c>
      <c r="R4074" s="14">
        <f t="shared" si="317"/>
        <v>41812.77443287037</v>
      </c>
      <c r="S4074" s="14">
        <f t="shared" si="318"/>
        <v>41872.77443287037</v>
      </c>
      <c r="T4074">
        <f t="shared" si="319"/>
        <v>2014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8273</v>
      </c>
      <c r="O4075" t="s">
        <v>8274</v>
      </c>
      <c r="P4075">
        <f t="shared" si="315"/>
        <v>1</v>
      </c>
      <c r="Q4075">
        <f t="shared" si="316"/>
        <v>18.5</v>
      </c>
      <c r="R4075" s="14">
        <f t="shared" si="317"/>
        <v>42078.34520833334</v>
      </c>
      <c r="S4075" s="14">
        <f t="shared" si="318"/>
        <v>42133.166666666672</v>
      </c>
      <c r="T4075">
        <f t="shared" si="319"/>
        <v>2015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8273</v>
      </c>
      <c r="O4076" t="s">
        <v>8274</v>
      </c>
      <c r="P4076">
        <f t="shared" si="315"/>
        <v>27</v>
      </c>
      <c r="Q4076">
        <f t="shared" si="316"/>
        <v>35</v>
      </c>
      <c r="R4076" s="14">
        <f t="shared" si="317"/>
        <v>42283.552951388891</v>
      </c>
      <c r="S4076" s="14">
        <f t="shared" si="318"/>
        <v>42313.594618055555</v>
      </c>
      <c r="T4076">
        <f t="shared" si="319"/>
        <v>2015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8273</v>
      </c>
      <c r="O4077" t="s">
        <v>8274</v>
      </c>
      <c r="P4077">
        <f t="shared" si="315"/>
        <v>29</v>
      </c>
      <c r="Q4077">
        <f t="shared" si="316"/>
        <v>44.31</v>
      </c>
      <c r="R4077" s="14">
        <f t="shared" si="317"/>
        <v>41779.045937499999</v>
      </c>
      <c r="S4077" s="14">
        <f t="shared" si="318"/>
        <v>41820.727777777778</v>
      </c>
      <c r="T4077">
        <f t="shared" si="319"/>
        <v>2014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8273</v>
      </c>
      <c r="O4078" t="s">
        <v>8274</v>
      </c>
      <c r="P4078">
        <f t="shared" si="315"/>
        <v>0</v>
      </c>
      <c r="Q4078">
        <f t="shared" si="316"/>
        <v>0</v>
      </c>
      <c r="R4078" s="14">
        <f t="shared" si="317"/>
        <v>41905.795706018522</v>
      </c>
      <c r="S4078" s="14">
        <f t="shared" si="318"/>
        <v>41933.82708333333</v>
      </c>
      <c r="T4078">
        <f t="shared" si="319"/>
        <v>2014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8273</v>
      </c>
      <c r="O4079" t="s">
        <v>8274</v>
      </c>
      <c r="P4079">
        <f t="shared" si="315"/>
        <v>9</v>
      </c>
      <c r="Q4079">
        <f t="shared" si="316"/>
        <v>222.5</v>
      </c>
      <c r="R4079" s="14">
        <f t="shared" si="317"/>
        <v>42695.7105787037</v>
      </c>
      <c r="S4079" s="14">
        <f t="shared" si="318"/>
        <v>42725.7105787037</v>
      </c>
      <c r="T4079">
        <f t="shared" si="319"/>
        <v>2016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8273</v>
      </c>
      <c r="O4080" t="s">
        <v>8274</v>
      </c>
      <c r="P4080">
        <f t="shared" si="315"/>
        <v>0</v>
      </c>
      <c r="Q4080">
        <f t="shared" si="316"/>
        <v>0</v>
      </c>
      <c r="R4080" s="14">
        <f t="shared" si="317"/>
        <v>42732.787523148145</v>
      </c>
      <c r="S4080" s="14">
        <f t="shared" si="318"/>
        <v>42762.787523148145</v>
      </c>
      <c r="T4080">
        <f t="shared" si="319"/>
        <v>2016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8273</v>
      </c>
      <c r="O4081" t="s">
        <v>8274</v>
      </c>
      <c r="P4081">
        <f t="shared" si="315"/>
        <v>0</v>
      </c>
      <c r="Q4081">
        <f t="shared" si="316"/>
        <v>5</v>
      </c>
      <c r="R4081" s="14">
        <f t="shared" si="317"/>
        <v>42510.938900462963</v>
      </c>
      <c r="S4081" s="14">
        <f t="shared" si="318"/>
        <v>42540.938900462963</v>
      </c>
      <c r="T4081">
        <f t="shared" si="319"/>
        <v>2016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8273</v>
      </c>
      <c r="O4082" t="s">
        <v>8274</v>
      </c>
      <c r="P4082">
        <f t="shared" si="315"/>
        <v>0</v>
      </c>
      <c r="Q4082">
        <f t="shared" si="316"/>
        <v>0</v>
      </c>
      <c r="R4082" s="14">
        <f t="shared" si="317"/>
        <v>42511.698101851856</v>
      </c>
      <c r="S4082" s="14">
        <f t="shared" si="318"/>
        <v>42535.787500000006</v>
      </c>
      <c r="T4082">
        <f t="shared" si="319"/>
        <v>2016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8273</v>
      </c>
      <c r="O4083" t="s">
        <v>8274</v>
      </c>
      <c r="P4083">
        <f t="shared" si="315"/>
        <v>16</v>
      </c>
      <c r="Q4083">
        <f t="shared" si="316"/>
        <v>29.17</v>
      </c>
      <c r="R4083" s="14">
        <f t="shared" si="317"/>
        <v>42041.581307870365</v>
      </c>
      <c r="S4083" s="14">
        <f t="shared" si="318"/>
        <v>42071.539641203708</v>
      </c>
      <c r="T4083">
        <f t="shared" si="319"/>
        <v>2015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8273</v>
      </c>
      <c r="O4084" t="s">
        <v>8274</v>
      </c>
      <c r="P4084">
        <f t="shared" si="315"/>
        <v>2</v>
      </c>
      <c r="Q4084">
        <f t="shared" si="316"/>
        <v>1.5</v>
      </c>
      <c r="R4084" s="14">
        <f t="shared" si="317"/>
        <v>42307.189270833333</v>
      </c>
      <c r="S4084" s="14">
        <f t="shared" si="318"/>
        <v>42322.958333333328</v>
      </c>
      <c r="T4084">
        <f t="shared" si="319"/>
        <v>2015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8273</v>
      </c>
      <c r="O4085" t="s">
        <v>8274</v>
      </c>
      <c r="P4085">
        <f t="shared" si="315"/>
        <v>22</v>
      </c>
      <c r="Q4085">
        <f t="shared" si="316"/>
        <v>126.5</v>
      </c>
      <c r="R4085" s="14">
        <f t="shared" si="317"/>
        <v>42353.761759259258</v>
      </c>
      <c r="S4085" s="14">
        <f t="shared" si="318"/>
        <v>42383.761759259258</v>
      </c>
      <c r="T4085">
        <f t="shared" si="319"/>
        <v>2015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8273</v>
      </c>
      <c r="O4086" t="s">
        <v>8274</v>
      </c>
      <c r="P4086">
        <f t="shared" si="315"/>
        <v>0</v>
      </c>
      <c r="Q4086">
        <f t="shared" si="316"/>
        <v>10</v>
      </c>
      <c r="R4086" s="14">
        <f t="shared" si="317"/>
        <v>42622.436412037037</v>
      </c>
      <c r="S4086" s="14">
        <f t="shared" si="318"/>
        <v>42652.436412037037</v>
      </c>
      <c r="T4086">
        <f t="shared" si="319"/>
        <v>2016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8273</v>
      </c>
      <c r="O4087" t="s">
        <v>8274</v>
      </c>
      <c r="P4087">
        <f t="shared" si="315"/>
        <v>0</v>
      </c>
      <c r="Q4087">
        <f t="shared" si="316"/>
        <v>10</v>
      </c>
      <c r="R4087" s="14">
        <f t="shared" si="317"/>
        <v>42058.603877314818</v>
      </c>
      <c r="S4087" s="14">
        <f t="shared" si="318"/>
        <v>42087.165972222225</v>
      </c>
      <c r="T4087">
        <f t="shared" si="319"/>
        <v>2015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8273</v>
      </c>
      <c r="O4088" t="s">
        <v>8274</v>
      </c>
      <c r="P4088">
        <f t="shared" si="315"/>
        <v>5</v>
      </c>
      <c r="Q4088">
        <f t="shared" si="316"/>
        <v>9.4</v>
      </c>
      <c r="R4088" s="14">
        <f t="shared" si="317"/>
        <v>42304.940960648149</v>
      </c>
      <c r="S4088" s="14">
        <f t="shared" si="318"/>
        <v>42329.166666666672</v>
      </c>
      <c r="T4088">
        <f t="shared" si="319"/>
        <v>2015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8273</v>
      </c>
      <c r="O4089" t="s">
        <v>8274</v>
      </c>
      <c r="P4089">
        <f t="shared" si="315"/>
        <v>0</v>
      </c>
      <c r="Q4089">
        <f t="shared" si="316"/>
        <v>0</v>
      </c>
      <c r="R4089" s="14">
        <f t="shared" si="317"/>
        <v>42538.742893518516</v>
      </c>
      <c r="S4089" s="14">
        <f t="shared" si="318"/>
        <v>42568.742893518516</v>
      </c>
      <c r="T4089">
        <f t="shared" si="319"/>
        <v>2016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8273</v>
      </c>
      <c r="O4090" t="s">
        <v>8274</v>
      </c>
      <c r="P4090">
        <f t="shared" si="315"/>
        <v>11</v>
      </c>
      <c r="Q4090">
        <f t="shared" si="316"/>
        <v>72</v>
      </c>
      <c r="R4090" s="14">
        <f t="shared" si="317"/>
        <v>41990.612546296295</v>
      </c>
      <c r="S4090" s="14">
        <f t="shared" si="318"/>
        <v>42020.434722222228</v>
      </c>
      <c r="T4090">
        <f t="shared" si="319"/>
        <v>2014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8273</v>
      </c>
      <c r="O4091" t="s">
        <v>8274</v>
      </c>
      <c r="P4091">
        <f t="shared" si="315"/>
        <v>5</v>
      </c>
      <c r="Q4091">
        <f t="shared" si="316"/>
        <v>30</v>
      </c>
      <c r="R4091" s="14">
        <f t="shared" si="317"/>
        <v>42122.732499999998</v>
      </c>
      <c r="S4091" s="14">
        <f t="shared" si="318"/>
        <v>42155.732638888891</v>
      </c>
      <c r="T4091">
        <f t="shared" si="319"/>
        <v>2015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8273</v>
      </c>
      <c r="O4092" t="s">
        <v>8274</v>
      </c>
      <c r="P4092">
        <f t="shared" si="315"/>
        <v>3</v>
      </c>
      <c r="Q4092">
        <f t="shared" si="316"/>
        <v>10.67</v>
      </c>
      <c r="R4092" s="14">
        <f t="shared" si="317"/>
        <v>42209.67288194444</v>
      </c>
      <c r="S4092" s="14">
        <f t="shared" si="318"/>
        <v>42223.625</v>
      </c>
      <c r="T4092">
        <f t="shared" si="319"/>
        <v>2015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8273</v>
      </c>
      <c r="O4093" t="s">
        <v>8274</v>
      </c>
      <c r="P4093">
        <f t="shared" si="315"/>
        <v>13</v>
      </c>
      <c r="Q4093">
        <f t="shared" si="316"/>
        <v>25.5</v>
      </c>
      <c r="R4093" s="14">
        <f t="shared" si="317"/>
        <v>41990.506377314814</v>
      </c>
      <c r="S4093" s="14">
        <f t="shared" si="318"/>
        <v>42020.506377314814</v>
      </c>
      <c r="T4093">
        <f t="shared" si="319"/>
        <v>2014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8273</v>
      </c>
      <c r="O4094" t="s">
        <v>8274</v>
      </c>
      <c r="P4094">
        <f t="shared" si="315"/>
        <v>0</v>
      </c>
      <c r="Q4094">
        <f t="shared" si="316"/>
        <v>20</v>
      </c>
      <c r="R4094" s="14">
        <f t="shared" si="317"/>
        <v>42039.194988425923</v>
      </c>
      <c r="S4094" s="14">
        <f t="shared" si="318"/>
        <v>42099.153321759266</v>
      </c>
      <c r="T4094">
        <f t="shared" si="319"/>
        <v>2015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8273</v>
      </c>
      <c r="O4095" t="s">
        <v>8274</v>
      </c>
      <c r="P4095">
        <f t="shared" si="315"/>
        <v>2</v>
      </c>
      <c r="Q4095">
        <f t="shared" si="316"/>
        <v>15</v>
      </c>
      <c r="R4095" s="14">
        <f t="shared" si="317"/>
        <v>42178.815891203703</v>
      </c>
      <c r="S4095" s="14">
        <f t="shared" si="318"/>
        <v>42238.815891203703</v>
      </c>
      <c r="T4095">
        <f t="shared" si="319"/>
        <v>2015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8273</v>
      </c>
      <c r="O4096" t="s">
        <v>8274</v>
      </c>
      <c r="P4096">
        <f t="shared" si="315"/>
        <v>37</v>
      </c>
      <c r="Q4096">
        <f t="shared" si="316"/>
        <v>91.25</v>
      </c>
      <c r="R4096" s="14">
        <f t="shared" si="317"/>
        <v>41890.086805555555</v>
      </c>
      <c r="S4096" s="14">
        <f t="shared" si="318"/>
        <v>41934.207638888889</v>
      </c>
      <c r="T4096">
        <f t="shared" si="319"/>
        <v>2014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8273</v>
      </c>
      <c r="O4097" t="s">
        <v>8274</v>
      </c>
      <c r="P4097">
        <f t="shared" si="315"/>
        <v>3</v>
      </c>
      <c r="Q4097">
        <f t="shared" si="316"/>
        <v>800</v>
      </c>
      <c r="R4097" s="14">
        <f t="shared" si="317"/>
        <v>42693.031828703708</v>
      </c>
      <c r="S4097" s="14">
        <f t="shared" si="318"/>
        <v>42723.031828703708</v>
      </c>
      <c r="T4097">
        <f t="shared" si="319"/>
        <v>2016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8273</v>
      </c>
      <c r="O4098" t="s">
        <v>8274</v>
      </c>
      <c r="P4098">
        <f t="shared" si="315"/>
        <v>11</v>
      </c>
      <c r="Q4098">
        <f t="shared" si="316"/>
        <v>80</v>
      </c>
      <c r="R4098" s="14">
        <f t="shared" si="317"/>
        <v>42750.530312499999</v>
      </c>
      <c r="S4098" s="14">
        <f t="shared" si="318"/>
        <v>42794.368749999994</v>
      </c>
      <c r="T4098">
        <f t="shared" si="319"/>
        <v>2017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8273</v>
      </c>
      <c r="O4099" t="s">
        <v>8274</v>
      </c>
      <c r="P4099">
        <f t="shared" ref="P4099:P4115" si="320">ROUND(E4099/D4099*100,0)</f>
        <v>0</v>
      </c>
      <c r="Q4099">
        <f t="shared" ref="Q4099:Q4115" si="321">IFERROR(ROUND(E4099/L4099,2),0)</f>
        <v>0</v>
      </c>
      <c r="R4099" s="14">
        <f t="shared" ref="R4099:R4115" si="322">(((J4099/60)/60)/24)+DATE(1970,1,1)</f>
        <v>42344.824502314819</v>
      </c>
      <c r="S4099" s="14">
        <f t="shared" ref="S4099:S4115" si="323">(((I4099/60)/60)/24)+DATE(1970,1,1)</f>
        <v>42400.996527777781</v>
      </c>
      <c r="T4099">
        <f t="shared" ref="T4099:T4115" si="324">YEAR(R4099)</f>
        <v>2015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8273</v>
      </c>
      <c r="O4100" t="s">
        <v>8274</v>
      </c>
      <c r="P4100">
        <f t="shared" si="320"/>
        <v>0</v>
      </c>
      <c r="Q4100">
        <f t="shared" si="321"/>
        <v>0</v>
      </c>
      <c r="R4100" s="14">
        <f t="shared" si="322"/>
        <v>42495.722187499996</v>
      </c>
      <c r="S4100" s="14">
        <f t="shared" si="323"/>
        <v>42525.722187499996</v>
      </c>
      <c r="T4100">
        <f t="shared" si="324"/>
        <v>2016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8273</v>
      </c>
      <c r="O4101" t="s">
        <v>8274</v>
      </c>
      <c r="P4101">
        <f t="shared" si="320"/>
        <v>1</v>
      </c>
      <c r="Q4101">
        <f t="shared" si="321"/>
        <v>50</v>
      </c>
      <c r="R4101" s="14">
        <f t="shared" si="322"/>
        <v>42570.850381944445</v>
      </c>
      <c r="S4101" s="14">
        <f t="shared" si="323"/>
        <v>42615.850381944445</v>
      </c>
      <c r="T4101">
        <f t="shared" si="324"/>
        <v>2016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8273</v>
      </c>
      <c r="O4102" t="s">
        <v>8274</v>
      </c>
      <c r="P4102">
        <f t="shared" si="320"/>
        <v>0</v>
      </c>
      <c r="Q4102">
        <f t="shared" si="321"/>
        <v>0</v>
      </c>
      <c r="R4102" s="14">
        <f t="shared" si="322"/>
        <v>41927.124884259261</v>
      </c>
      <c r="S4102" s="14">
        <f t="shared" si="323"/>
        <v>41937.124884259261</v>
      </c>
      <c r="T4102">
        <f t="shared" si="324"/>
        <v>2014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8273</v>
      </c>
      <c r="O4103" t="s">
        <v>8274</v>
      </c>
      <c r="P4103">
        <f t="shared" si="320"/>
        <v>0</v>
      </c>
      <c r="Q4103">
        <f t="shared" si="321"/>
        <v>0</v>
      </c>
      <c r="R4103" s="14">
        <f t="shared" si="322"/>
        <v>42730.903726851851</v>
      </c>
      <c r="S4103" s="14">
        <f t="shared" si="323"/>
        <v>42760.903726851851</v>
      </c>
      <c r="T4103">
        <f t="shared" si="324"/>
        <v>2016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8273</v>
      </c>
      <c r="O4104" t="s">
        <v>8274</v>
      </c>
      <c r="P4104">
        <f t="shared" si="320"/>
        <v>27</v>
      </c>
      <c r="Q4104">
        <f t="shared" si="321"/>
        <v>22.83</v>
      </c>
      <c r="R4104" s="14">
        <f t="shared" si="322"/>
        <v>42475.848067129627</v>
      </c>
      <c r="S4104" s="14">
        <f t="shared" si="323"/>
        <v>42505.848067129627</v>
      </c>
      <c r="T4104">
        <f t="shared" si="324"/>
        <v>2016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8273</v>
      </c>
      <c r="O4105" t="s">
        <v>8274</v>
      </c>
      <c r="P4105">
        <f t="shared" si="320"/>
        <v>10</v>
      </c>
      <c r="Q4105">
        <f t="shared" si="321"/>
        <v>16.670000000000002</v>
      </c>
      <c r="R4105" s="14">
        <f t="shared" si="322"/>
        <v>42188.83293981482</v>
      </c>
      <c r="S4105" s="14">
        <f t="shared" si="323"/>
        <v>42242.772222222222</v>
      </c>
      <c r="T4105">
        <f t="shared" si="324"/>
        <v>2015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8273</v>
      </c>
      <c r="O4106" t="s">
        <v>8274</v>
      </c>
      <c r="P4106">
        <f t="shared" si="320"/>
        <v>21</v>
      </c>
      <c r="Q4106">
        <f t="shared" si="321"/>
        <v>45.79</v>
      </c>
      <c r="R4106" s="14">
        <f t="shared" si="322"/>
        <v>42640.278171296297</v>
      </c>
      <c r="S4106" s="14">
        <f t="shared" si="323"/>
        <v>42670.278171296297</v>
      </c>
      <c r="T4106">
        <f t="shared" si="324"/>
        <v>2016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8273</v>
      </c>
      <c r="O4107" t="s">
        <v>8274</v>
      </c>
      <c r="P4107">
        <f t="shared" si="320"/>
        <v>7</v>
      </c>
      <c r="Q4107">
        <f t="shared" si="321"/>
        <v>383.33</v>
      </c>
      <c r="R4107" s="14">
        <f t="shared" si="322"/>
        <v>42697.010520833333</v>
      </c>
      <c r="S4107" s="14">
        <f t="shared" si="323"/>
        <v>42730.010520833333</v>
      </c>
      <c r="T4107">
        <f t="shared" si="324"/>
        <v>2016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8273</v>
      </c>
      <c r="O4108" t="s">
        <v>8274</v>
      </c>
      <c r="P4108">
        <f t="shared" si="320"/>
        <v>71</v>
      </c>
      <c r="Q4108">
        <f t="shared" si="321"/>
        <v>106.97</v>
      </c>
      <c r="R4108" s="14">
        <f t="shared" si="322"/>
        <v>42053.049375000002</v>
      </c>
      <c r="S4108" s="14">
        <f t="shared" si="323"/>
        <v>42096.041666666672</v>
      </c>
      <c r="T4108">
        <f t="shared" si="324"/>
        <v>2015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8273</v>
      </c>
      <c r="O4109" t="s">
        <v>8274</v>
      </c>
      <c r="P4109">
        <f t="shared" si="320"/>
        <v>2</v>
      </c>
      <c r="Q4109">
        <f t="shared" si="321"/>
        <v>10.25</v>
      </c>
      <c r="R4109" s="14">
        <f t="shared" si="322"/>
        <v>41883.916678240741</v>
      </c>
      <c r="S4109" s="14">
        <f t="shared" si="323"/>
        <v>41906.916678240741</v>
      </c>
      <c r="T4109">
        <f t="shared" si="324"/>
        <v>2014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8273</v>
      </c>
      <c r="O4110" t="s">
        <v>8274</v>
      </c>
      <c r="P4110">
        <f t="shared" si="320"/>
        <v>2</v>
      </c>
      <c r="Q4110">
        <f t="shared" si="321"/>
        <v>59</v>
      </c>
      <c r="R4110" s="14">
        <f t="shared" si="322"/>
        <v>42767.031678240746</v>
      </c>
      <c r="S4110" s="14">
        <f t="shared" si="323"/>
        <v>42797.208333333328</v>
      </c>
      <c r="T4110">
        <f t="shared" si="324"/>
        <v>2017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8273</v>
      </c>
      <c r="O4111" t="s">
        <v>8274</v>
      </c>
      <c r="P4111">
        <f t="shared" si="320"/>
        <v>0</v>
      </c>
      <c r="Q4111">
        <f t="shared" si="321"/>
        <v>0</v>
      </c>
      <c r="R4111" s="14">
        <f t="shared" si="322"/>
        <v>42307.539398148147</v>
      </c>
      <c r="S4111" s="14">
        <f t="shared" si="323"/>
        <v>42337.581064814818</v>
      </c>
      <c r="T4111">
        <f t="shared" si="324"/>
        <v>2015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8273</v>
      </c>
      <c r="O4112" t="s">
        <v>8274</v>
      </c>
      <c r="P4112">
        <f t="shared" si="320"/>
        <v>29</v>
      </c>
      <c r="Q4112">
        <f t="shared" si="321"/>
        <v>14.33</v>
      </c>
      <c r="R4112" s="14">
        <f t="shared" si="322"/>
        <v>42512.626747685179</v>
      </c>
      <c r="S4112" s="14">
        <f t="shared" si="323"/>
        <v>42572.626747685179</v>
      </c>
      <c r="T4112">
        <f t="shared" si="324"/>
        <v>2016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8273</v>
      </c>
      <c r="O4113" t="s">
        <v>8274</v>
      </c>
      <c r="P4113">
        <f t="shared" si="320"/>
        <v>3</v>
      </c>
      <c r="Q4113">
        <f t="shared" si="321"/>
        <v>15.67</v>
      </c>
      <c r="R4113" s="14">
        <f t="shared" si="322"/>
        <v>42029.135879629626</v>
      </c>
      <c r="S4113" s="14">
        <f t="shared" si="323"/>
        <v>42059.135879629626</v>
      </c>
      <c r="T4113">
        <f t="shared" si="324"/>
        <v>2015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8273</v>
      </c>
      <c r="O4114" t="s">
        <v>8274</v>
      </c>
      <c r="P4114">
        <f t="shared" si="320"/>
        <v>0</v>
      </c>
      <c r="Q4114">
        <f t="shared" si="321"/>
        <v>1</v>
      </c>
      <c r="R4114" s="14">
        <f t="shared" si="322"/>
        <v>42400.946597222224</v>
      </c>
      <c r="S4114" s="14">
        <f t="shared" si="323"/>
        <v>42428</v>
      </c>
      <c r="T4114">
        <f t="shared" si="324"/>
        <v>2016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8273</v>
      </c>
      <c r="O4115" t="s">
        <v>8274</v>
      </c>
      <c r="P4115">
        <f t="shared" si="320"/>
        <v>0</v>
      </c>
      <c r="Q4115">
        <f t="shared" si="321"/>
        <v>1</v>
      </c>
      <c r="R4115" s="14">
        <f t="shared" si="322"/>
        <v>42358.573182870372</v>
      </c>
      <c r="S4115" s="14">
        <f t="shared" si="323"/>
        <v>42377.273611111115</v>
      </c>
      <c r="T4115">
        <f t="shared" si="324"/>
        <v>2015</v>
      </c>
    </row>
  </sheetData>
  <autoFilter ref="A1:T4115" xr:uid="{12986838-4784-436B-839A-122751A6DD35}"/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2EA3E-4C5D-4512-AE93-87F01ADCB1A5}">
  <dimension ref="A1:B6"/>
  <sheetViews>
    <sheetView workbookViewId="0">
      <selection activeCell="B2" sqref="B2:B6"/>
    </sheetView>
  </sheetViews>
  <sheetFormatPr defaultRowHeight="14.5" x14ac:dyDescent="0.35"/>
  <sheetData>
    <row r="1" spans="1:2" x14ac:dyDescent="0.35">
      <c r="A1" s="10" t="s">
        <v>8326</v>
      </c>
      <c r="B1" s="10" t="s">
        <v>4110</v>
      </c>
    </row>
    <row r="2" spans="1:2" ht="37.5" x14ac:dyDescent="0.35">
      <c r="A2" s="15" t="s">
        <v>3473</v>
      </c>
      <c r="B2" s="9" t="str">
        <f>VLOOKUP(A2, [1]Sheet1!B:C, 2, FALSE)</f>
        <v>Help us get actor-writer Ian Bonar's debut play - a hilarious, heartbreaking story of grief and loss - to the 2016 Edinburgh Fringe.</v>
      </c>
    </row>
    <row r="3" spans="1:2" ht="25" x14ac:dyDescent="0.35">
      <c r="A3" s="15" t="s">
        <v>3616</v>
      </c>
      <c r="B3" s="9" t="str">
        <f>VLOOKUP(A3, [1]Sheet1!B:C, 2, FALSE)</f>
        <v>The play yet to be described as "A surefire Edinburgh Fringe Festival Cult Hit". Coming to the Underbelly, Edinburgh, 5th-30th August.</v>
      </c>
    </row>
    <row r="4" spans="1:2" ht="50" x14ac:dyDescent="0.35">
      <c r="A4" s="15" t="s">
        <v>3178</v>
      </c>
      <c r="B4" s="9" t="str">
        <f>VLOOKUP(A4, [1]Sheet1!B:C, 2, FALSE)</f>
        <v>Cutting Off Kate Bush is a one-woman show written &amp; performed by Lucy Benson-Brown, premiering at the Edinburgh Fringe Festival 2014</v>
      </c>
    </row>
    <row r="5" spans="1:2" ht="37.5" x14ac:dyDescent="0.35">
      <c r="A5" s="15" t="s">
        <v>3329</v>
      </c>
      <c r="B5" s="9" t="str">
        <f>VLOOKUP(A5, [1]Sheet1!B:C, 2, FALSE)</f>
        <v>Jestia and Raedon is a brand new romantic comedy play going to the Edinburgh Fringe Festival this summer.</v>
      </c>
    </row>
    <row r="6" spans="1:2" ht="75" x14ac:dyDescent="0.35">
      <c r="A6" s="15" t="s">
        <v>3221</v>
      </c>
      <c r="B6" s="9" t="str">
        <f>VLOOKUP(A6, [1]Sheet1!B:C, 2, FALSE)</f>
        <v>A one-man show about love, loss, and motorways, written &amp; performed by Ben Norris. Help us get to the 2015 Edinburgh Fringe and beyond!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127B8-80D9-49DE-9525-B431BEF1FA55}">
  <dimension ref="A1:C14"/>
  <sheetViews>
    <sheetView workbookViewId="0">
      <selection sqref="A1:C14"/>
    </sheetView>
  </sheetViews>
  <sheetFormatPr defaultRowHeight="14.5" x14ac:dyDescent="0.35"/>
  <cols>
    <col min="1" max="1" width="22.36328125" customWidth="1"/>
  </cols>
  <sheetData>
    <row r="1" spans="1:3" x14ac:dyDescent="0.35">
      <c r="B1" t="s">
        <v>8331</v>
      </c>
      <c r="C1" t="s">
        <v>8332</v>
      </c>
    </row>
    <row r="2" spans="1:3" x14ac:dyDescent="0.35">
      <c r="A2" t="s">
        <v>8328</v>
      </c>
      <c r="B2">
        <f>AVERAGE([2]Sheet1!D:D)</f>
        <v>71938.859944093347</v>
      </c>
      <c r="C2">
        <f>AVERAGE([3]Sheet1!D:D)</f>
        <v>71938.859944093347</v>
      </c>
    </row>
    <row r="3" spans="1:3" x14ac:dyDescent="0.35">
      <c r="A3" t="s">
        <v>8327</v>
      </c>
      <c r="B3">
        <f>MEDIAN([2]Sheet1!D:D)</f>
        <v>5000</v>
      </c>
      <c r="C3">
        <f>MEDIAN([3]Sheet1!D:D)</f>
        <v>5000</v>
      </c>
    </row>
    <row r="4" spans="1:3" x14ac:dyDescent="0.35">
      <c r="A4" t="s">
        <v>8333</v>
      </c>
      <c r="B4">
        <f>_xlfn.STDEV.P([2]Sheet1!D:D)</f>
        <v>1693312.894734117</v>
      </c>
    </row>
    <row r="5" spans="1:3" x14ac:dyDescent="0.35">
      <c r="A5" t="s">
        <v>8334</v>
      </c>
      <c r="B5">
        <f>_xlfn.QUARTILE.EXC([2]Sheet1!D:D, 3)</f>
        <v>15000</v>
      </c>
    </row>
    <row r="6" spans="1:3" x14ac:dyDescent="0.35">
      <c r="A6" t="s">
        <v>8335</v>
      </c>
      <c r="B6">
        <f>_xlfn.QUARTILE.EXC([2]Sheet1!D:D, 1)</f>
        <v>2000</v>
      </c>
    </row>
    <row r="7" spans="1:3" x14ac:dyDescent="0.35">
      <c r="A7" t="s">
        <v>8336</v>
      </c>
    </row>
    <row r="9" spans="1:3" x14ac:dyDescent="0.35">
      <c r="A9" t="s">
        <v>8329</v>
      </c>
    </row>
    <row r="10" spans="1:3" x14ac:dyDescent="0.35">
      <c r="A10" t="s">
        <v>8330</v>
      </c>
    </row>
    <row r="11" spans="1:3" x14ac:dyDescent="0.35">
      <c r="A11" t="s">
        <v>8337</v>
      </c>
    </row>
    <row r="12" spans="1:3" x14ac:dyDescent="0.35">
      <c r="A12" t="s">
        <v>8338</v>
      </c>
    </row>
    <row r="13" spans="1:3" x14ac:dyDescent="0.35">
      <c r="A13" t="s">
        <v>8339</v>
      </c>
    </row>
    <row r="14" spans="1:3" x14ac:dyDescent="0.35">
      <c r="A14" t="s">
        <v>8340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27FA1-C67C-4F0A-84D7-AA1D84837AA5}">
  <dimension ref="A1:I13"/>
  <sheetViews>
    <sheetView tabSelected="1" workbookViewId="0">
      <selection activeCell="B9" activeCellId="1" sqref="C9 B9"/>
    </sheetView>
  </sheetViews>
  <sheetFormatPr defaultRowHeight="14.5" x14ac:dyDescent="0.35"/>
  <cols>
    <col min="1" max="1" width="17.6328125" customWidth="1"/>
    <col min="6" max="6" width="17.6328125" customWidth="1"/>
  </cols>
  <sheetData>
    <row r="1" spans="1:9" s="18" customFormat="1" ht="37.5" x14ac:dyDescent="0.35">
      <c r="A1" s="19" t="s">
        <v>8354</v>
      </c>
      <c r="B1" s="20" t="s">
        <v>8331</v>
      </c>
      <c r="C1" s="18" t="s">
        <v>8332</v>
      </c>
      <c r="D1" s="18" t="s">
        <v>8355</v>
      </c>
      <c r="E1" s="19" t="s">
        <v>8356</v>
      </c>
      <c r="F1" s="19" t="s">
        <v>8354</v>
      </c>
      <c r="G1" s="20" t="s">
        <v>8357</v>
      </c>
      <c r="H1" s="20" t="s">
        <v>8358</v>
      </c>
      <c r="I1" s="19" t="s">
        <v>8359</v>
      </c>
    </row>
    <row r="2" spans="1:9" x14ac:dyDescent="0.35">
      <c r="A2" t="s">
        <v>8360</v>
      </c>
      <c r="B2">
        <f>COUNTIFS(Sheet1!$F:$F,"successful", Sheet1!$D:$D,"&lt;1000",Sheet1!$O:$O,"plays")</f>
        <v>141</v>
      </c>
      <c r="C2">
        <f>COUNTIFS(Sheet1!$F:$F,"failed", Sheet1!$D:$D,"&lt;1000",Sheet1!$O:$O,"plays")</f>
        <v>45</v>
      </c>
      <c r="D2">
        <f>COUNTIFS(Sheet1!$F:$F,"canceled",Sheet1!$D:$D,"&lt;1000",Sheet1!$O:$O,"plays")</f>
        <v>0</v>
      </c>
      <c r="E2">
        <f>SUM(B2:D2)</f>
        <v>186</v>
      </c>
      <c r="F2" t="s">
        <v>8360</v>
      </c>
      <c r="G2" s="17">
        <f>B2/E2</f>
        <v>0.75806451612903225</v>
      </c>
      <c r="H2" s="17">
        <f>C2/E2</f>
        <v>0.24193548387096775</v>
      </c>
      <c r="I2" s="17">
        <f>D2/E2</f>
        <v>0</v>
      </c>
    </row>
    <row r="3" spans="1:9" x14ac:dyDescent="0.35">
      <c r="A3" t="s">
        <v>8361</v>
      </c>
      <c r="B3">
        <f>COUNTIFS(Sheet1!$F:$F,"successful", Sheet1!$D:$D,"&gt;=1000",Sheet1!$D:$D,"&lt;=4999",Sheet1!$O:$O,"plays")</f>
        <v>388</v>
      </c>
      <c r="C3">
        <f>COUNTIFS(Sheet1!$F:$F,"failed", Sheet1!$D:$D,"&gt;=1000",Sheet1!$D:$D,"&lt;=4999",Sheet1!$O:$O,"plays")</f>
        <v>146</v>
      </c>
      <c r="D3">
        <f>COUNTIFS(Sheet1!$F:$F,"canceled",Sheet1!$D:$D,"&gt;=1000",Sheet1!$D:$D,"&lt;=4999",Sheet1!$O:$O,"plays")</f>
        <v>0</v>
      </c>
      <c r="E3">
        <f t="shared" ref="E3:E13" si="0">SUM(B3:D3)</f>
        <v>534</v>
      </c>
      <c r="F3" t="s">
        <v>8361</v>
      </c>
      <c r="G3" s="17">
        <f t="shared" ref="G3:G13" si="1">B3/E3</f>
        <v>0.72659176029962547</v>
      </c>
      <c r="H3" s="17">
        <f t="shared" ref="H3:H13" si="2">C3/E3</f>
        <v>0.27340823970037453</v>
      </c>
      <c r="I3" s="17">
        <f t="shared" ref="I3:I13" si="3">D3/E3</f>
        <v>0</v>
      </c>
    </row>
    <row r="4" spans="1:9" x14ac:dyDescent="0.35">
      <c r="A4" t="s">
        <v>8362</v>
      </c>
      <c r="B4">
        <f>COUNTIFS(Sheet1!$F:$F,"successful", Sheet1!$D:$D,"&gt;=5000",Sheet1!$D:$D,"&lt;=9999",Sheet1!$O:$O,"plays")</f>
        <v>93</v>
      </c>
      <c r="C4">
        <f>COUNTIFS(Sheet1!$F:$F,"failed", Sheet1!$D:$D,"&gt;=5000",Sheet1!$D:$D,"&lt;=9999",Sheet1!$O:$O,"plays")</f>
        <v>76</v>
      </c>
      <c r="D4">
        <f>COUNTIFS(Sheet1!$F:$F,"canceled", Sheet1!$D:$D,"&gt;=5000",Sheet1!$D:$D,"&lt;=9999",Sheet1!$O:$O,"plays")</f>
        <v>0</v>
      </c>
      <c r="E4">
        <f t="shared" si="0"/>
        <v>169</v>
      </c>
      <c r="F4" t="s">
        <v>8362</v>
      </c>
      <c r="G4" s="17">
        <f t="shared" si="1"/>
        <v>0.55029585798816572</v>
      </c>
      <c r="H4" s="17">
        <f t="shared" si="2"/>
        <v>0.44970414201183434</v>
      </c>
      <c r="I4" s="17">
        <f t="shared" si="3"/>
        <v>0</v>
      </c>
    </row>
    <row r="5" spans="1:9" x14ac:dyDescent="0.35">
      <c r="A5" t="s">
        <v>8363</v>
      </c>
      <c r="B5">
        <f>COUNTIFS(Sheet1!$F:$F,"successful", Sheet1!$D:$D,"&gt;=10000",Sheet1!$D:$D,"&lt;=14999",Sheet1!$O:$O,"plays")</f>
        <v>39</v>
      </c>
      <c r="C5">
        <f>COUNTIFS(Sheet1!$F:$F,"failed", Sheet1!$D:$D,"&gt;=10000",Sheet1!$D:$D,"&lt;=14999",Sheet1!$O:$O,"plays")</f>
        <v>33</v>
      </c>
      <c r="D5">
        <f>COUNTIFS(Sheet1!$F:$F,"canceled", Sheet1!$D:$D,"&gt;=10000",Sheet1!$D:$D,"&lt;=14999",Sheet1!$O:$O,"plays")</f>
        <v>0</v>
      </c>
      <c r="E5">
        <f t="shared" si="0"/>
        <v>72</v>
      </c>
      <c r="F5" t="s">
        <v>8363</v>
      </c>
      <c r="G5" s="17">
        <f t="shared" si="1"/>
        <v>0.54166666666666663</v>
      </c>
      <c r="H5" s="17">
        <f t="shared" si="2"/>
        <v>0.45833333333333331</v>
      </c>
      <c r="I5" s="17">
        <f t="shared" si="3"/>
        <v>0</v>
      </c>
    </row>
    <row r="6" spans="1:9" x14ac:dyDescent="0.35">
      <c r="A6" t="s">
        <v>8364</v>
      </c>
      <c r="B6">
        <f>COUNTIFS(Sheet1!$F:$F,"successful", Sheet1!$D:$D,"&gt;=15000",Sheet1!$D:$D,"&lt;=19999",Sheet1!$O:$O,"plays")</f>
        <v>12</v>
      </c>
      <c r="C6">
        <f>COUNTIFS(Sheet1!$F:$F,"failed", Sheet1!$D:$D,"&gt;=15000",Sheet1!$D:$D,"&lt;=19999",Sheet1!$O:$O,"plays")</f>
        <v>12</v>
      </c>
      <c r="D6">
        <f>COUNTIFS(Sheet1!$F:$F,"canceled", Sheet1!$D:$D,"&gt;=15000",Sheet1!$D:$D,"&lt;=19999",Sheet1!$O:$O,"plays")</f>
        <v>0</v>
      </c>
      <c r="E6">
        <f t="shared" si="0"/>
        <v>24</v>
      </c>
      <c r="F6" t="s">
        <v>8364</v>
      </c>
      <c r="G6" s="17">
        <f t="shared" si="1"/>
        <v>0.5</v>
      </c>
      <c r="H6" s="17">
        <f t="shared" si="2"/>
        <v>0.5</v>
      </c>
      <c r="I6" s="17">
        <f t="shared" si="3"/>
        <v>0</v>
      </c>
    </row>
    <row r="7" spans="1:9" x14ac:dyDescent="0.35">
      <c r="A7" t="s">
        <v>8366</v>
      </c>
      <c r="B7">
        <f>COUNTIFS(Sheet1!$F:$F,"successful", Sheet1!$D:$D,"&gt;=20000",Sheet1!$D:$D,"&lt;=24999",Sheet1!$O:$O,"plays")</f>
        <v>9</v>
      </c>
      <c r="C7">
        <f>COUNTIFS(Sheet1!$F:$F,"failed", Sheet1!$D:$D,"&gt;=20000",Sheet1!$D:$D,"&lt;=24999",Sheet1!$O:$O,"plays")</f>
        <v>11</v>
      </c>
      <c r="D7">
        <f>COUNTIFS(Sheet1!$F:$F,"canceled", Sheet1!$D:$D,"&gt;=20000",Sheet1!$D:$D,"&lt;=24999",Sheet1!$O:$O,"plays")</f>
        <v>0</v>
      </c>
      <c r="E7">
        <f t="shared" si="0"/>
        <v>20</v>
      </c>
      <c r="F7" t="s">
        <v>8366</v>
      </c>
      <c r="G7" s="17">
        <f t="shared" si="1"/>
        <v>0.45</v>
      </c>
      <c r="H7" s="17">
        <f t="shared" si="2"/>
        <v>0.55000000000000004</v>
      </c>
      <c r="I7" s="17">
        <f t="shared" si="3"/>
        <v>0</v>
      </c>
    </row>
    <row r="8" spans="1:9" x14ac:dyDescent="0.35">
      <c r="A8" t="s">
        <v>8367</v>
      </c>
      <c r="B8">
        <f>COUNTIFS(Sheet1!$F:$F,"successful", Sheet1!$D:$D,"&gt;=25000",Sheet1!$D:$D,"&lt;=29999",Sheet1!$O:$O,"plays")</f>
        <v>1</v>
      </c>
      <c r="C8">
        <f>COUNTIFS(Sheet1!$F:$F,"failed", Sheet1!$D:$D,"&gt;=25000",Sheet1!$D:$D,"&lt;=29999",Sheet1!$O:$O,"plays")</f>
        <v>4</v>
      </c>
      <c r="D8">
        <f>COUNTIFS(Sheet1!$F:$F,"canceled", Sheet1!$D:$D,"&gt;=25000",Sheet1!$D:$D,"&lt;=29999",Sheet1!$O:$O,"plays")</f>
        <v>0</v>
      </c>
      <c r="E8">
        <f t="shared" si="0"/>
        <v>5</v>
      </c>
      <c r="F8" t="s">
        <v>8367</v>
      </c>
      <c r="G8" s="17">
        <f t="shared" si="1"/>
        <v>0.2</v>
      </c>
      <c r="H8" s="17">
        <f t="shared" si="2"/>
        <v>0.8</v>
      </c>
      <c r="I8" s="17">
        <f t="shared" si="3"/>
        <v>0</v>
      </c>
    </row>
    <row r="9" spans="1:9" x14ac:dyDescent="0.35">
      <c r="A9" t="s">
        <v>8368</v>
      </c>
      <c r="B9">
        <f>COUNTIFS(Sheet1!$F:$F,"successful", Sheet1!$D:$D,"&gt;=30000",Sheet1!$D:$D,"&lt;=34999",Sheet1!$O:$O,"plays")</f>
        <v>3</v>
      </c>
      <c r="C9">
        <f>COUNTIFS(Sheet1!$F:$F,"successful", Sheet1!$D:$D,"&gt;=30000",Sheet1!$D:$D,"&lt;=34999",Sheet1!$O:$O,"plays")</f>
        <v>3</v>
      </c>
      <c r="D9">
        <f>COUNTIFS(Sheet1!$F:$F,"canceled", Sheet1!$D:$D,"&gt;=30000",Sheet1!$D:$D,"&lt;=34999",Sheet1!$O:$O,"plays")</f>
        <v>0</v>
      </c>
      <c r="E9">
        <f t="shared" si="0"/>
        <v>6</v>
      </c>
      <c r="F9" t="s">
        <v>8368</v>
      </c>
      <c r="G9" s="21">
        <f t="shared" si="1"/>
        <v>0.5</v>
      </c>
      <c r="H9" s="21">
        <f t="shared" si="2"/>
        <v>0.5</v>
      </c>
      <c r="I9" s="17">
        <f t="shared" si="3"/>
        <v>0</v>
      </c>
    </row>
    <row r="10" spans="1:9" x14ac:dyDescent="0.35">
      <c r="A10" t="s">
        <v>8369</v>
      </c>
      <c r="B10">
        <f>COUNTIFS(Sheet1!$F:$F,"failed", Sheet1!$D:$D,"&gt;=35000",Sheet1!$E:$E,"&lt;=39999",Sheet1!$O:$O,"plays")</f>
        <v>18</v>
      </c>
      <c r="C10">
        <f>COUNTIFS(Sheet1!$F:$F,"failed", Sheet1!$D:$D,"&gt;=35000",Sheet1!$E:$E,"&lt;=39999",Sheet1!$O:$O,"plays")</f>
        <v>18</v>
      </c>
      <c r="D10">
        <f>COUNTIFS(Sheet1!$F:$F,"canceled", Sheet1!$D:$D,"&gt;=35000",Sheet1!$D:$D,"&lt;=39999",Sheet1!$O:$O,"plays")</f>
        <v>0</v>
      </c>
      <c r="E10">
        <f t="shared" si="0"/>
        <v>36</v>
      </c>
      <c r="F10" t="s">
        <v>8369</v>
      </c>
      <c r="G10" s="21">
        <f t="shared" si="1"/>
        <v>0.5</v>
      </c>
      <c r="H10" s="21">
        <f t="shared" si="2"/>
        <v>0.5</v>
      </c>
      <c r="I10" s="17">
        <f t="shared" si="3"/>
        <v>0</v>
      </c>
    </row>
    <row r="11" spans="1:9" x14ac:dyDescent="0.35">
      <c r="A11" t="s">
        <v>8370</v>
      </c>
      <c r="B11">
        <f>COUNTIFS(Sheet1!$F:$F,"successful", Sheet1!$D:$D,"&gt;=40000",Sheet1!$D:$D,"&lt;=44999",Sheet1!$O:$O,"plays")</f>
        <v>2</v>
      </c>
      <c r="C11">
        <f>COUNTIFS(Sheet1!$F:$F,"failed", Sheet1!$D:$D,"&gt;=40000",Sheet1!$D:$D,"&lt;=44999",Sheet1!$O:$O,"plays")</f>
        <v>1</v>
      </c>
      <c r="D11">
        <f>COUNTIFS(Sheet1!$F:$F,"canceled", Sheet1!$D:$D,"&gt;=40000",Sheet1!$D:$D,"&lt;=44999",Sheet1!$O:$O,"plays")</f>
        <v>0</v>
      </c>
      <c r="E11">
        <f t="shared" si="0"/>
        <v>3</v>
      </c>
      <c r="F11" t="s">
        <v>8370</v>
      </c>
      <c r="G11" s="17">
        <f t="shared" si="1"/>
        <v>0.66666666666666663</v>
      </c>
      <c r="H11" s="17">
        <f t="shared" si="2"/>
        <v>0.33333333333333331</v>
      </c>
      <c r="I11" s="17">
        <f t="shared" si="3"/>
        <v>0</v>
      </c>
    </row>
    <row r="12" spans="1:9" x14ac:dyDescent="0.35">
      <c r="A12" t="s">
        <v>8371</v>
      </c>
      <c r="B12">
        <f>COUNTIFS(Sheet1!$F:$F,"successful", Sheet1!$D:$D,"&gt;=45000",Sheet1!$E:$E,"&lt;=49999",Sheet1!$O:$O,"plays")</f>
        <v>0</v>
      </c>
      <c r="C12">
        <f>COUNTIFS(Sheet1!$F:$F,"failed", Sheet1!$D:$D,"&gt;=45000",Sheet1!$D:$D,"&lt;=49999",Sheet1!$O:$O,"plays")</f>
        <v>1</v>
      </c>
      <c r="D12">
        <f>COUNTIFS(Sheet1!$F:$F,"canceled", Sheet1!$D:$D,"&gt;=45000",Sheet1!$D:$D,"&lt;=49999",Sheet1!$O:$O,"plays")</f>
        <v>0</v>
      </c>
      <c r="E12">
        <f t="shared" si="0"/>
        <v>1</v>
      </c>
      <c r="F12" t="s">
        <v>8371</v>
      </c>
      <c r="G12" s="17">
        <f t="shared" si="1"/>
        <v>0</v>
      </c>
      <c r="H12" s="17">
        <f t="shared" si="2"/>
        <v>1</v>
      </c>
      <c r="I12" s="17">
        <f t="shared" si="3"/>
        <v>0</v>
      </c>
    </row>
    <row r="13" spans="1:9" x14ac:dyDescent="0.35">
      <c r="A13" t="s">
        <v>8365</v>
      </c>
      <c r="B13">
        <f>COUNTIFS(Sheet1!$F:$F,"successful", Sheet1!$D:$D,"&gt;=50000")</f>
        <v>86</v>
      </c>
      <c r="C13">
        <f>COUNTIFS(Sheet1!$F:$F,"failed", Sheet1!$D:$D,"&gt;=50000")</f>
        <v>258</v>
      </c>
      <c r="D13">
        <f>COUNTIFS(Sheet1!$F:$F,"canceled", Sheet1!$D:$D,"&gt;=50000",Sheet1!$O:$O,"plays")</f>
        <v>0</v>
      </c>
      <c r="E13">
        <f t="shared" si="0"/>
        <v>344</v>
      </c>
      <c r="F13" t="s">
        <v>8365</v>
      </c>
      <c r="G13" s="17">
        <f t="shared" si="1"/>
        <v>0.25</v>
      </c>
      <c r="H13" s="17">
        <f t="shared" si="2"/>
        <v>0.75</v>
      </c>
      <c r="I13" s="17">
        <f t="shared" si="3"/>
        <v>0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Sheet4</vt:lpstr>
      <vt:lpstr>Sheet7</vt:lpstr>
      <vt:lpstr>Theater Outcomes by Launch Date</vt:lpstr>
      <vt:lpstr>Sheet1</vt:lpstr>
      <vt:lpstr>newsheet</vt:lpstr>
      <vt:lpstr>central tendency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Yu Zhang</cp:lastModifiedBy>
  <dcterms:created xsi:type="dcterms:W3CDTF">2017-04-20T15:17:24Z</dcterms:created>
  <dcterms:modified xsi:type="dcterms:W3CDTF">2020-11-12T06:14:05Z</dcterms:modified>
</cp:coreProperties>
</file>