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gjensidige-my.sharepoint.com/personal/yva_sandvik_gjensidige_no/Documents/Skrivebord/Master YVA/"/>
    </mc:Choice>
  </mc:AlternateContent>
  <xr:revisionPtr revIDLastSave="182" documentId="8_{536AC4D3-10CF-411D-93A0-34C112CAE9F9}" xr6:coauthVersionLast="47" xr6:coauthVersionMax="47" xr10:uidLastSave="{772027F0-9E96-47D1-89E1-902D2E3DC144}"/>
  <bookViews>
    <workbookView xWindow="-108" yWindow="-108" windowWidth="23256" windowHeight="12576" activeTab="2" xr2:uid="{358B5CBA-2761-9E45-B613-42D98B579306}"/>
  </bookViews>
  <sheets>
    <sheet name="Månedsplan" sheetId="2" r:id="rId1"/>
    <sheet name="Kilder" sheetId="3" r:id="rId2"/>
    <sheet name="Results RF" sheetId="4" r:id="rId3"/>
    <sheet name="Results RN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4" l="1"/>
  <c r="G21" i="4"/>
  <c r="F21" i="4"/>
  <c r="E21" i="4"/>
  <c r="D21" i="4"/>
  <c r="G6" i="4"/>
  <c r="F5" i="4"/>
  <c r="K19" i="4"/>
  <c r="G19" i="4"/>
  <c r="G7" i="4"/>
  <c r="G8" i="4"/>
  <c r="G9" i="4"/>
  <c r="G10" i="4"/>
  <c r="G11" i="4"/>
  <c r="G12" i="4"/>
  <c r="G13" i="4"/>
  <c r="G14" i="4"/>
  <c r="G15" i="4"/>
  <c r="G16" i="4"/>
  <c r="G17" i="4"/>
  <c r="G18" i="4"/>
  <c r="G5" i="4"/>
  <c r="F6" i="4"/>
  <c r="F7" i="4"/>
  <c r="F8" i="4"/>
  <c r="F9" i="4"/>
  <c r="F10" i="4"/>
  <c r="F11" i="4"/>
  <c r="F12" i="4"/>
  <c r="F13" i="4"/>
  <c r="F14" i="4"/>
  <c r="F15" i="4"/>
  <c r="F16" i="4"/>
  <c r="F17" i="4"/>
  <c r="F18" i="4"/>
  <c r="F19" i="4"/>
  <c r="J5" i="4"/>
  <c r="Q5" i="5"/>
  <c r="Q4" i="5"/>
  <c r="N5" i="5"/>
  <c r="N4" i="5"/>
  <c r="M5" i="5"/>
  <c r="M4" i="5"/>
  <c r="I29" i="5"/>
  <c r="Z5" i="5" l="1"/>
  <c r="Z6" i="5"/>
  <c r="Z7" i="5"/>
  <c r="Z8" i="5"/>
  <c r="Z9" i="5"/>
  <c r="Z10" i="5"/>
  <c r="Z11" i="5"/>
  <c r="Z12" i="5"/>
  <c r="Z13" i="5"/>
  <c r="Z14" i="5"/>
  <c r="Z15" i="5"/>
  <c r="Z16" i="5"/>
  <c r="Z17" i="5"/>
  <c r="Z18" i="5"/>
  <c r="Z4" i="5"/>
  <c r="I21" i="5"/>
  <c r="H21" i="5"/>
  <c r="O19" i="5"/>
  <c r="P19" i="5"/>
  <c r="S20" i="4"/>
  <c r="I44" i="5"/>
  <c r="I43" i="5"/>
  <c r="I42" i="5"/>
  <c r="I41" i="5"/>
  <c r="I45" i="5"/>
  <c r="I40" i="5"/>
  <c r="I39" i="5"/>
  <c r="I30" i="5"/>
  <c r="I33" i="5"/>
  <c r="I32" i="5"/>
  <c r="I34" i="5"/>
  <c r="I35" i="5"/>
  <c r="I31" i="5"/>
  <c r="T39" i="5"/>
  <c r="E21"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F21" i="5" l="1"/>
  <c r="G21" i="5"/>
  <c r="V20" i="4"/>
  <c r="U20" i="4"/>
  <c r="T20" i="4"/>
  <c r="M20" i="4"/>
  <c r="R20" i="4"/>
  <c r="N20" i="4"/>
  <c r="I21" i="4"/>
  <c r="K17" i="4"/>
  <c r="J15" i="4"/>
  <c r="J12" i="4"/>
  <c r="K11" i="4"/>
  <c r="K9" i="4"/>
  <c r="J8" i="4"/>
  <c r="K7" i="4"/>
  <c r="K6" i="4"/>
  <c r="K8" i="4"/>
  <c r="K10" i="4"/>
  <c r="K12" i="4"/>
  <c r="K13" i="4"/>
  <c r="K14" i="4"/>
  <c r="K15" i="4"/>
  <c r="K16" i="4"/>
  <c r="K18" i="4"/>
  <c r="K5" i="4"/>
  <c r="J6" i="4"/>
  <c r="J7" i="4"/>
  <c r="J9" i="4"/>
  <c r="J10" i="4"/>
  <c r="J11" i="4"/>
  <c r="J13" i="4"/>
  <c r="J14" i="4"/>
  <c r="J16" i="4"/>
  <c r="J18" i="4"/>
  <c r="J19" i="4"/>
  <c r="L20" i="4"/>
  <c r="AA20" i="4"/>
  <c r="AB20" i="4"/>
  <c r="AC20" i="4"/>
  <c r="AD20" i="4"/>
  <c r="Z20" i="4"/>
  <c r="P20" i="4"/>
  <c r="Q20" i="4"/>
  <c r="O20" i="4"/>
  <c r="J17" i="4" l="1"/>
  <c r="J21" i="4" s="1"/>
</calcChain>
</file>

<file path=xl/sharedStrings.xml><?xml version="1.0" encoding="utf-8"?>
<sst xmlns="http://schemas.openxmlformats.org/spreadsheetml/2006/main" count="407" uniqueCount="260">
  <si>
    <t>JANUAR</t>
  </si>
  <si>
    <t>FEBRUAR</t>
  </si>
  <si>
    <t>MARS</t>
  </si>
  <si>
    <t>APRIL</t>
  </si>
  <si>
    <t>MAI</t>
  </si>
  <si>
    <t>Data preprocessing</t>
  </si>
  <si>
    <t>R studio code</t>
  </si>
  <si>
    <t>Get an overview</t>
  </si>
  <si>
    <t>Get complete dataset from RefSeq</t>
  </si>
  <si>
    <t>Find objectives</t>
  </si>
  <si>
    <t>Write results chapter</t>
  </si>
  <si>
    <t>Tables and figures</t>
  </si>
  <si>
    <t>Change objectives accordingly</t>
  </si>
  <si>
    <t>Create models</t>
  </si>
  <si>
    <t>Create graphs and tables</t>
  </si>
  <si>
    <t>Topic</t>
  </si>
  <si>
    <t>Link</t>
  </si>
  <si>
    <t>Description</t>
  </si>
  <si>
    <t>Title</t>
  </si>
  <si>
    <t>https://academic.oup.com/gigascience/article/7/12/giy125/5140149</t>
  </si>
  <si>
    <t>https://pubmed.ncbi.nlm.nih.gov/16873483/</t>
  </si>
  <si>
    <t>Gene prediction</t>
  </si>
  <si>
    <t>Evaluation of ML methods in gene prediction</t>
  </si>
  <si>
    <t>https://link.springer.com/content/pdf/10.1007%2F978-3-319-12418-6.pdf</t>
  </si>
  <si>
    <t>Bioinformatics</t>
  </si>
  <si>
    <t>Advances in Bioinformatics and Computational Biology</t>
  </si>
  <si>
    <t>Towards an Ensemble Learning Strategy for Metagenomic Gene Prediction</t>
  </si>
  <si>
    <t>https://medium.com/swlh/bioinformatics-1-k-mer-counting-8c1283a07e29</t>
  </si>
  <si>
    <t>In this article, we’ll talk about what k-mers are, the problem of k-mer counting, its applications, and some interesting insights from the computer science perspective.</t>
  </si>
  <si>
    <t xml:space="preserve">Bioinformatics 1: K-mer counting </t>
  </si>
  <si>
    <t>A benchmark study of K-mer counting methods for high throughput sequnecing</t>
  </si>
  <si>
    <r>
      <t>We assessed several </t>
    </r>
    <r>
      <rPr>
        <i/>
        <sz val="12"/>
        <color theme="1"/>
        <rFont val="Calibri"/>
        <family val="2"/>
        <scheme val="minor"/>
      </rPr>
      <t>k</t>
    </r>
    <r>
      <rPr>
        <sz val="12"/>
        <color theme="1"/>
        <rFont val="Calibri"/>
        <family val="2"/>
        <scheme val="minor"/>
      </rPr>
      <t>-mer counting programs and evaluated their relative performance, primarily on the basis of runtime and memory usage.</t>
    </r>
  </si>
  <si>
    <t>Finding novel genes in bacterial communities isolated from the environment</t>
  </si>
  <si>
    <t>We introduce a novel gene finding algorithm that incorporates features overcoming the short length of the assembled contigs from environmental data, in-frame stop codons as well as frame shifts contained in bacterial sequences.</t>
  </si>
  <si>
    <t>Compilation of bioinfomratics papers</t>
  </si>
  <si>
    <t>K-mer counting</t>
  </si>
  <si>
    <t>https://www.sciencedirect.com/science/article/pii/S2001037019301357?via%3Dihub</t>
  </si>
  <si>
    <t>An Evaluation of Machine Learning Approaches for the Prediction of Essential Genes in Eukaryotes Using Protein Sequence-Derived Features</t>
  </si>
  <si>
    <t>The present work provides a foundation for the expansion of genome-wide essentiality investigations in eukaryotes using machine learning approaches.</t>
  </si>
  <si>
    <t>Year</t>
  </si>
  <si>
    <t>GeneRFinder</t>
  </si>
  <si>
    <t>A Random Forest Classifier for Prokaryotes Gene Prediction</t>
  </si>
  <si>
    <t>https://www.biorxiv.org/content/10.1101/2020.08.21.262147v1</t>
  </si>
  <si>
    <t>https://ieeexplore.ieee.org/document/8923750</t>
  </si>
  <si>
    <t xml:space="preserve">geneRFinder: gene finding in distinct metagenomic data complexities </t>
  </si>
  <si>
    <t>Same authors as GeneRFinder</t>
  </si>
  <si>
    <r>
      <t xml:space="preserve">In this work an empirical performance evaluation of classification strategies for metagenomic gene prediction is presented. </t>
    </r>
    <r>
      <rPr>
        <sz val="12"/>
        <color rgb="FFFF0000"/>
        <rFont val="Calibri (Body)"/>
      </rPr>
      <t>(GeneRFinder authors)</t>
    </r>
  </si>
  <si>
    <t>CNN in gene prediction</t>
  </si>
  <si>
    <t>https://link.springer.com/article/10.1007/s12539-018-0313-4</t>
  </si>
  <si>
    <t>CNN-MGP: Convolutional Neural Networks for Metagenomics Gene Prediction</t>
  </si>
  <si>
    <t xml:space="preserve"> In our study, we
introduce a convolutional neural network for metagenomics gene prediction (CNN-MGP) program that predicts genes in
metagenomics fragments directly from raw DNA sequences, without the need for manual feature extraction and feature
selection stages.</t>
  </si>
  <si>
    <t>https://www.sciencedirect.com/science/article/pii/S2001037020303068</t>
  </si>
  <si>
    <t>Deep Learning in genomics</t>
  </si>
  <si>
    <t>Deep Learning in genomics, are we there yet?</t>
  </si>
  <si>
    <t xml:space="preserve">Given the growing trend on the application of deep learning architectures in genomics research, in this mini review we outline the most prominent models, we highlight possible pitfalls and discuss future directions. </t>
  </si>
  <si>
    <t>Staphylococcus aureus subsp. aureus NCTC 8325</t>
  </si>
  <si>
    <t>Salmonella enterica subsp. enterica serovar Typhimurium str. LT2</t>
  </si>
  <si>
    <t>Listeria monocytogenes EGD-e</t>
  </si>
  <si>
    <t>Campylobacter jejuni subsp. jejuni NCTC 11168 = ATCC 700819</t>
  </si>
  <si>
    <t>Shigella flexneri 2a str. 301</t>
  </si>
  <si>
    <t>Coxiella burnetii RSA 493</t>
  </si>
  <si>
    <t>Chlamydia trachomatis D/UW-3/CX</t>
  </si>
  <si>
    <t>Klebsiella pneumoniae subsp. pneumoniae HS11286</t>
  </si>
  <si>
    <t>Staphylococcus aureus</t>
  </si>
  <si>
    <t>Salmonella enterica</t>
  </si>
  <si>
    <t>Listeria monocytogenes</t>
  </si>
  <si>
    <t>Campylobacter jejuni</t>
  </si>
  <si>
    <t>Shigella flexneri</t>
  </si>
  <si>
    <t>Coxiella burnetii</t>
  </si>
  <si>
    <t>Chlamydia trachomatis</t>
  </si>
  <si>
    <t>Klebsiella pneumoniae</t>
  </si>
  <si>
    <t>Full name</t>
  </si>
  <si>
    <t>No. CDS</t>
  </si>
  <si>
    <t>No. LORFs</t>
  </si>
  <si>
    <t>Total ORFs</t>
  </si>
  <si>
    <t>Latin name</t>
  </si>
  <si>
    <t>Mycobacterium tuberculosis H37Rv</t>
  </si>
  <si>
    <t>Mycobacterium tuberculosis</t>
  </si>
  <si>
    <t>Pseudomonas aeruginosa PAO1</t>
  </si>
  <si>
    <t>Pseudomonas aeruginosa</t>
  </si>
  <si>
    <t>Bacillus subtilis subsp. subtilis str. 168</t>
  </si>
  <si>
    <t>Bacillus subtilis</t>
  </si>
  <si>
    <t>Escherichia coli O157:H7 str. Sakai</t>
  </si>
  <si>
    <t>Escherichia coli str. Sakai</t>
  </si>
  <si>
    <t>Escherichia coli str. K-12 substr. MG1655</t>
  </si>
  <si>
    <t>Escherichia coli str. K-12</t>
  </si>
  <si>
    <t>Caulobacter vibrioides NA1000</t>
  </si>
  <si>
    <t>Caulobacter vibrioides</t>
  </si>
  <si>
    <t>Acinetobacter pittii PHEA-2</t>
  </si>
  <si>
    <t>Acinetobacter pittii</t>
  </si>
  <si>
    <t>DONE</t>
  </si>
  <si>
    <t>ML research - Random Forest and XG Boost</t>
  </si>
  <si>
    <t>Pyhton code - Random Forest and XG Boost</t>
  </si>
  <si>
    <t>Work with method, and data expo chapters</t>
  </si>
  <si>
    <t>Create graphs,  tables, and figures</t>
  </si>
  <si>
    <t>Create graphs, tables, and figures</t>
  </si>
  <si>
    <t>Start new ML model - RNN?</t>
  </si>
  <si>
    <t>GRAMMER and plagiarism controll</t>
  </si>
  <si>
    <t>Default RF</t>
  </si>
  <si>
    <t>Genomes 1-5</t>
  </si>
  <si>
    <t>CDS %</t>
  </si>
  <si>
    <t>LORFs %</t>
  </si>
  <si>
    <t>MEAN</t>
  </si>
  <si>
    <t>0.9957</t>
  </si>
  <si>
    <t>Accuracy</t>
  </si>
  <si>
    <t>Dataset 1 and 2 (even in numbers)</t>
  </si>
  <si>
    <t>Dataset 1 (even in length distribution)</t>
  </si>
  <si>
    <t>Precision</t>
  </si>
  <si>
    <t>Recall</t>
  </si>
  <si>
    <t>ROC_AUC</t>
  </si>
  <si>
    <t>Tuned + all features</t>
  </si>
  <si>
    <t>Tuned + 200 features</t>
  </si>
  <si>
    <t>0.9340</t>
  </si>
  <si>
    <t>0.9591</t>
  </si>
  <si>
    <t>0.9659</t>
  </si>
  <si>
    <t>0.9936</t>
  </si>
  <si>
    <t>0.9979</t>
  </si>
  <si>
    <t>0.7148</t>
  </si>
  <si>
    <t>0.6475</t>
  </si>
  <si>
    <t>0.7486</t>
  </si>
  <si>
    <t>0.7429</t>
  </si>
  <si>
    <t>0.6987</t>
  </si>
  <si>
    <t>0.7941</t>
  </si>
  <si>
    <t>0.6514</t>
  </si>
  <si>
    <t>0.5112</t>
  </si>
  <si>
    <t>0.6877</t>
  </si>
  <si>
    <t>0.9574</t>
  </si>
  <si>
    <t>0.8491</t>
  </si>
  <si>
    <t>0.9200</t>
  </si>
  <si>
    <t>0.7567</t>
  </si>
  <si>
    <t>0.6657</t>
  </si>
  <si>
    <t>0.7760</t>
  </si>
  <si>
    <t>0.9407</t>
  </si>
  <si>
    <t>0.9432</t>
  </si>
  <si>
    <t>0.9607</t>
  </si>
  <si>
    <t>0.9478</t>
  </si>
  <si>
    <t>0.9559</t>
  </si>
  <si>
    <t>0.7647</t>
  </si>
  <si>
    <t>0.8785</t>
  </si>
  <si>
    <t>0.8898</t>
  </si>
  <si>
    <t>0.9360</t>
  </si>
  <si>
    <t>0.9818</t>
  </si>
  <si>
    <t>0.9732</t>
  </si>
  <si>
    <t>0.9913</t>
  </si>
  <si>
    <t>0.9826</t>
  </si>
  <si>
    <t>0.9648</t>
  </si>
  <si>
    <t>0.9705</t>
  </si>
  <si>
    <t>0.9785</t>
  </si>
  <si>
    <t>0.9576</t>
  </si>
  <si>
    <t>0.9751</t>
  </si>
  <si>
    <t>0.9737</t>
  </si>
  <si>
    <t>0.7809</t>
  </si>
  <si>
    <t>0.6643</t>
  </si>
  <si>
    <t>0.7683</t>
  </si>
  <si>
    <t>Random Forest</t>
  </si>
  <si>
    <t>XGBoost</t>
  </si>
  <si>
    <t>Default XGB</t>
  </si>
  <si>
    <t>200 features</t>
  </si>
  <si>
    <t>Avg. ORF Length</t>
  </si>
  <si>
    <t>default xgb</t>
  </si>
  <si>
    <t>Genomes 1-10</t>
  </si>
  <si>
    <t>0.9063</t>
  </si>
  <si>
    <t>0.9054</t>
  </si>
  <si>
    <t>0.9045</t>
  </si>
  <si>
    <t>G11</t>
  </si>
  <si>
    <t>G12</t>
  </si>
  <si>
    <t>G13</t>
  </si>
  <si>
    <t>Tuned + all features except Length</t>
  </si>
  <si>
    <t>Features</t>
  </si>
  <si>
    <t>Tuned + selected features</t>
  </si>
  <si>
    <t xml:space="preserve">G1 </t>
  </si>
  <si>
    <t>G2</t>
  </si>
  <si>
    <t>G3</t>
  </si>
  <si>
    <t>G5</t>
  </si>
  <si>
    <t>G1</t>
  </si>
  <si>
    <t>G14</t>
  </si>
  <si>
    <t>Start writing method and theory</t>
  </si>
  <si>
    <t>Create new dataset</t>
  </si>
  <si>
    <t>Write introduction</t>
  </si>
  <si>
    <t>Write discussion and conclusin chapter</t>
  </si>
  <si>
    <t>Finalise layout: figures etc</t>
  </si>
  <si>
    <t>Embedding layer = 5</t>
  </si>
  <si>
    <t>Embedding layer = 32</t>
  </si>
  <si>
    <t>Embedding layer = 3</t>
  </si>
  <si>
    <t>Amino acids</t>
  </si>
  <si>
    <t>Bases</t>
  </si>
  <si>
    <t>Max length (15 epochs)</t>
  </si>
  <si>
    <t>Max length (100 epochs)</t>
  </si>
  <si>
    <t>Epochs (Max length = 1000)</t>
  </si>
  <si>
    <t>GENOME 1</t>
  </si>
  <si>
    <t>Snitt:</t>
  </si>
  <si>
    <t>Full seq</t>
  </si>
  <si>
    <t>LAGRE GRAFER</t>
  </si>
  <si>
    <t>Time</t>
  </si>
  <si>
    <t>2 min</t>
  </si>
  <si>
    <t>2 min 40 sec</t>
  </si>
  <si>
    <t>11 min 20 sec</t>
  </si>
  <si>
    <t>27 min 34 sec</t>
  </si>
  <si>
    <t>32 min 31 sec</t>
  </si>
  <si>
    <t>1 min 40 sec</t>
  </si>
  <si>
    <t>2 min 3 sec</t>
  </si>
  <si>
    <t>1 min</t>
  </si>
  <si>
    <t>3 min 5 sec</t>
  </si>
  <si>
    <t>7 min 55 sec</t>
  </si>
  <si>
    <t>37 min 55 sec</t>
  </si>
  <si>
    <t>Tuned:</t>
  </si>
  <si>
    <t>No. layers</t>
  </si>
  <si>
    <t>Learning rate</t>
  </si>
  <si>
    <t>Loss</t>
  </si>
  <si>
    <t>Dropout</t>
  </si>
  <si>
    <t>Best value:</t>
  </si>
  <si>
    <t>Optimizer: Adam</t>
  </si>
  <si>
    <t>Optimizer: RMSprop</t>
  </si>
  <si>
    <t>Batch size</t>
  </si>
  <si>
    <t>Epochs</t>
  </si>
  <si>
    <t xml:space="preserve">Test score (accuracy): </t>
  </si>
  <si>
    <t>binary_crossentropy</t>
  </si>
  <si>
    <t>Not tuned:</t>
  </si>
  <si>
    <t>22 min 49 sec</t>
  </si>
  <si>
    <t>16 min 40 sec</t>
  </si>
  <si>
    <t>Activation</t>
  </si>
  <si>
    <t>LSTM Units (nodes)</t>
  </si>
  <si>
    <t>Combining genomes</t>
  </si>
  <si>
    <t>Model tuned on these genomes</t>
  </si>
  <si>
    <t>hinge</t>
  </si>
  <si>
    <t>TUNING: max_epochs=20, epochs=30 &amp; patience=8 (epochs 50)</t>
  </si>
  <si>
    <t>TUNING: max_epochs=10 epochs=15 &amp; patience=5 (epochs 30)</t>
  </si>
  <si>
    <t>TUNING: G1, epochs=15 &amp; patience=5 (epochs 30)</t>
  </si>
  <si>
    <t>TUNING: G1, epochs=20 &amp; patience=8 (epochs 30)</t>
  </si>
  <si>
    <t>TUNING: G9, epochs=20 &amp; patience=8 (epochs 50)</t>
  </si>
  <si>
    <t>TUNING: G3, epochs=20 &amp; patience=8 (epochs 30)</t>
  </si>
  <si>
    <t>Amino acid sequences</t>
  </si>
  <si>
    <t>Best tuned model: Dataset 1</t>
  </si>
  <si>
    <t>Best Random Forest</t>
  </si>
  <si>
    <t>Best XGBoost model</t>
  </si>
  <si>
    <t>5  worst</t>
  </si>
  <si>
    <t>5 best</t>
  </si>
  <si>
    <t>3,4,5,7,15</t>
  </si>
  <si>
    <t>2,6,8,11,14</t>
  </si>
  <si>
    <t>Size of genomes</t>
  </si>
  <si>
    <t>Strat correcting intro, theory, data expo and method</t>
  </si>
  <si>
    <t>Continue writing method and theory chapters</t>
  </si>
  <si>
    <t xml:space="preserve">Contiue correcting intro, theory, method </t>
  </si>
  <si>
    <t>Correct first full draft</t>
  </si>
  <si>
    <t>Hand in complete first draft</t>
  </si>
  <si>
    <t>Write abstract and sammendrag</t>
  </si>
  <si>
    <t>Add Appendix</t>
  </si>
  <si>
    <t>Add front page and print out: comlete checklist</t>
  </si>
  <si>
    <t>Tuned + 200</t>
  </si>
  <si>
    <t>Prescision</t>
  </si>
  <si>
    <t>ROC-AUC</t>
  </si>
  <si>
    <t xml:space="preserve"> </t>
  </si>
  <si>
    <t>*ink</t>
  </si>
  <si>
    <t>Best tuned model: Dataset 2</t>
  </si>
  <si>
    <t>Gjennoms.</t>
  </si>
  <si>
    <t>5 worst</t>
  </si>
  <si>
    <t>No. n-LORFs</t>
  </si>
  <si>
    <t>Total LORFs</t>
  </si>
  <si>
    <t>n-LORFs %</t>
  </si>
  <si>
    <t>Dataset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</si>
</sst>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F400]h:mm:ss\ AM/PM"/>
  </numFmts>
  <fonts count="18">
    <font>
      <sz val="12"/>
      <color theme="1"/>
      <name val="Calibri"/>
      <family val="2"/>
      <scheme val="minor"/>
    </font>
    <font>
      <sz val="12"/>
      <color rgb="FFFF0000"/>
      <name val="Calibri"/>
      <family val="2"/>
      <scheme val="minor"/>
    </font>
    <font>
      <i/>
      <sz val="12"/>
      <color theme="1"/>
      <name val="Calibri"/>
      <family val="2"/>
      <scheme val="minor"/>
    </font>
    <font>
      <sz val="12"/>
      <color theme="1"/>
      <name val="Calibri (Body)"/>
    </font>
    <font>
      <u/>
      <sz val="12"/>
      <color theme="10"/>
      <name val="Calibri"/>
      <family val="2"/>
      <scheme val="minor"/>
    </font>
    <font>
      <sz val="12"/>
      <color rgb="FFFF0000"/>
      <name val="Calibri (Body)"/>
    </font>
    <font>
      <sz val="10"/>
      <color theme="1"/>
      <name val="Arial"/>
      <family val="2"/>
    </font>
    <font>
      <sz val="12"/>
      <color theme="1"/>
      <name val="Calibri"/>
      <family val="2"/>
    </font>
    <font>
      <sz val="11"/>
      <color theme="1"/>
      <name val="Lucida Grande"/>
      <family val="2"/>
    </font>
    <font>
      <sz val="12"/>
      <color rgb="FF000000"/>
      <name val="Calibri"/>
      <family val="2"/>
      <scheme val="minor"/>
    </font>
    <font>
      <sz val="12"/>
      <color theme="1"/>
      <name val="Calibri"/>
      <family val="2"/>
      <scheme val="minor"/>
    </font>
    <font>
      <sz val="10"/>
      <color theme="1"/>
      <name val="Var(--jp-code-font-family)"/>
    </font>
    <font>
      <sz val="12"/>
      <color rgb="FFFF0000"/>
      <name val="Calibri"/>
      <family val="2"/>
    </font>
    <font>
      <sz val="11"/>
      <color theme="1"/>
      <name val="Calibri"/>
      <family val="2"/>
    </font>
    <font>
      <sz val="11"/>
      <color rgb="FFFF0000"/>
      <name val="Calibri"/>
      <family val="2"/>
    </font>
    <font>
      <b/>
      <sz val="12"/>
      <color theme="1"/>
      <name val="Calibri"/>
      <family val="2"/>
      <scheme val="minor"/>
    </font>
    <font>
      <b/>
      <sz val="12"/>
      <color rgb="FFFF0000"/>
      <name val="Calibri"/>
      <family val="2"/>
      <scheme val="minor"/>
    </font>
    <font>
      <b/>
      <sz val="12"/>
      <color theme="1"/>
      <name val="Calibri"/>
      <family val="2"/>
    </font>
  </fonts>
  <fills count="1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8D5FF"/>
        <bgColor indexed="64"/>
      </patternFill>
    </fill>
    <fill>
      <patternFill patternType="solid">
        <fgColor theme="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EAD7F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9" fontId="10" fillId="0" borderId="0" applyFont="0" applyFill="0" applyBorder="0" applyAlignment="0" applyProtection="0"/>
  </cellStyleXfs>
  <cellXfs count="27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wrapText="1"/>
    </xf>
    <xf numFmtId="0" fontId="0" fillId="0" borderId="0" xfId="0" applyFill="1" applyAlignment="1">
      <alignment vertical="center" wrapText="1"/>
    </xf>
    <xf numFmtId="0" fontId="4" fillId="0" borderId="0" xfId="1"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2" borderId="1" xfId="0" applyFill="1" applyBorder="1"/>
    <xf numFmtId="0" fontId="0" fillId="4" borderId="1" xfId="0" applyFill="1" applyBorder="1" applyAlignment="1">
      <alignment horizontal="center" vertical="center"/>
    </xf>
    <xf numFmtId="0" fontId="7" fillId="0" borderId="5" xfId="0" applyFont="1" applyBorder="1" applyAlignment="1">
      <alignment horizontal="center" vertical="center"/>
    </xf>
    <xf numFmtId="0" fontId="0" fillId="4" borderId="5" xfId="0" applyFill="1" applyBorder="1" applyAlignment="1">
      <alignment horizontal="center" vertical="center" wrapText="1"/>
    </xf>
    <xf numFmtId="0" fontId="7" fillId="8" borderId="5" xfId="0" applyFont="1" applyFill="1" applyBorder="1" applyAlignment="1">
      <alignment horizontal="center" vertical="center"/>
    </xf>
    <xf numFmtId="0" fontId="7" fillId="8" borderId="8"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right" vertical="center"/>
    </xf>
    <xf numFmtId="0" fontId="9" fillId="0" borderId="0" xfId="0" applyFont="1" applyFill="1" applyBorder="1" applyAlignment="1">
      <alignment horizontal="right" vertical="center"/>
    </xf>
    <xf numFmtId="0" fontId="0" fillId="6" borderId="1" xfId="0" applyFill="1" applyBorder="1" applyAlignment="1">
      <alignment horizontal="right" vertical="center"/>
    </xf>
    <xf numFmtId="0" fontId="0" fillId="6" borderId="1" xfId="0" applyFill="1" applyBorder="1" applyAlignment="1">
      <alignment horizontal="center" vertical="center"/>
    </xf>
    <xf numFmtId="0" fontId="0" fillId="6" borderId="5" xfId="0" applyFill="1" applyBorder="1" applyAlignment="1">
      <alignment horizontal="center" vertical="center" wrapText="1"/>
    </xf>
    <xf numFmtId="0" fontId="0" fillId="11" borderId="1" xfId="0" applyFill="1" applyBorder="1" applyAlignment="1">
      <alignment horizontal="center" vertical="center"/>
    </xf>
    <xf numFmtId="0" fontId="0" fillId="11" borderId="5" xfId="0" applyFill="1" applyBorder="1" applyAlignment="1">
      <alignment horizontal="center" vertical="center" wrapText="1"/>
    </xf>
    <xf numFmtId="0" fontId="0" fillId="11" borderId="6" xfId="0" applyFill="1" applyBorder="1" applyAlignment="1">
      <alignment horizontal="right" vertical="center"/>
    </xf>
    <xf numFmtId="0" fontId="0" fillId="11" borderId="1" xfId="0" applyFill="1" applyBorder="1" applyAlignment="1">
      <alignment horizontal="right" vertical="center"/>
    </xf>
    <xf numFmtId="0" fontId="0" fillId="0" borderId="1" xfId="0" applyBorder="1" applyAlignment="1">
      <alignment horizontal="center" vertical="center"/>
    </xf>
    <xf numFmtId="0" fontId="0" fillId="0" borderId="0" xfId="0" applyAlignment="1">
      <alignment horizontal="center" vertical="center"/>
    </xf>
    <xf numFmtId="164" fontId="0" fillId="4" borderId="6" xfId="0" applyNumberFormat="1" applyFill="1" applyBorder="1" applyAlignment="1">
      <alignment horizontal="right" vertical="center"/>
    </xf>
    <xf numFmtId="164" fontId="0" fillId="4" borderId="1" xfId="0" applyNumberFormat="1" applyFill="1" applyBorder="1" applyAlignment="1">
      <alignment horizontal="right" vertical="center"/>
    </xf>
    <xf numFmtId="164" fontId="0" fillId="6" borderId="6" xfId="0" applyNumberFormat="1" applyFill="1" applyBorder="1" applyAlignment="1">
      <alignment horizontal="right" vertical="center"/>
    </xf>
    <xf numFmtId="164" fontId="0" fillId="6" borderId="1" xfId="0" applyNumberFormat="1" applyFill="1" applyBorder="1" applyAlignment="1">
      <alignment horizontal="right" vertical="center"/>
    </xf>
    <xf numFmtId="0" fontId="0" fillId="5" borderId="1" xfId="0" applyFill="1" applyBorder="1" applyAlignment="1">
      <alignment horizontal="center" vertical="center" wrapText="1"/>
    </xf>
    <xf numFmtId="164" fontId="0" fillId="7" borderId="1" xfId="0" applyNumberFormat="1" applyFill="1" applyBorder="1" applyAlignment="1">
      <alignment horizontal="right" vertical="center"/>
    </xf>
    <xf numFmtId="164" fontId="0" fillId="5" borderId="1" xfId="0" applyNumberFormat="1" applyFill="1" applyBorder="1" applyAlignment="1">
      <alignment horizontal="right" vertical="center"/>
    </xf>
    <xf numFmtId="164" fontId="0" fillId="3" borderId="1" xfId="0" applyNumberFormat="1" applyFill="1" applyBorder="1" applyAlignment="1">
      <alignment horizontal="right" vertical="center"/>
    </xf>
    <xf numFmtId="0" fontId="0" fillId="4" borderId="2" xfId="0" applyFill="1" applyBorder="1" applyAlignment="1">
      <alignment horizontal="center" vertical="center"/>
    </xf>
    <xf numFmtId="164" fontId="0" fillId="0" borderId="0" xfId="0" applyNumberFormat="1" applyFill="1" applyBorder="1" applyAlignment="1">
      <alignment horizontal="right" vertical="center"/>
    </xf>
    <xf numFmtId="0" fontId="0" fillId="0" borderId="0" xfId="0" applyFill="1" applyBorder="1" applyAlignment="1">
      <alignment horizontal="center" vertical="center"/>
    </xf>
    <xf numFmtId="0" fontId="0" fillId="0" borderId="0" xfId="0" applyFill="1" applyBorder="1" applyAlignment="1">
      <alignment vertical="center"/>
    </xf>
    <xf numFmtId="164" fontId="9" fillId="4" borderId="1" xfId="0" applyNumberFormat="1" applyFont="1" applyFill="1" applyBorder="1" applyAlignment="1">
      <alignment horizontal="right" vertical="center"/>
    </xf>
    <xf numFmtId="0" fontId="0" fillId="8" borderId="1" xfId="0" applyFill="1" applyBorder="1" applyAlignment="1">
      <alignment horizontal="center" vertical="center"/>
    </xf>
    <xf numFmtId="164" fontId="0" fillId="8" borderId="1" xfId="0" applyNumberFormat="1" applyFill="1" applyBorder="1" applyAlignment="1">
      <alignment horizontal="right" vertical="center" wrapText="1"/>
    </xf>
    <xf numFmtId="0" fontId="0" fillId="8" borderId="1" xfId="0" applyFill="1" applyBorder="1" applyAlignment="1">
      <alignment horizontal="right" vertical="center"/>
    </xf>
    <xf numFmtId="0" fontId="7" fillId="8" borderId="1" xfId="0" applyFont="1" applyFill="1" applyBorder="1" applyAlignment="1">
      <alignment vertical="center"/>
    </xf>
    <xf numFmtId="1" fontId="7" fillId="8" borderId="1" xfId="0" applyNumberFormat="1" applyFont="1" applyFill="1" applyBorder="1" applyAlignment="1">
      <alignment vertical="center"/>
    </xf>
    <xf numFmtId="10" fontId="7" fillId="8" borderId="1" xfId="0" applyNumberFormat="1" applyFont="1" applyFill="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xf>
    <xf numFmtId="0" fontId="7" fillId="8" borderId="6" xfId="0" applyFont="1" applyFill="1" applyBorder="1" applyAlignment="1">
      <alignment vertical="center"/>
    </xf>
    <xf numFmtId="10" fontId="7" fillId="8" borderId="6" xfId="2" applyNumberFormat="1" applyFont="1" applyFill="1" applyBorder="1" applyAlignment="1">
      <alignment vertical="center"/>
    </xf>
    <xf numFmtId="10" fontId="7" fillId="8" borderId="7" xfId="0" applyNumberFormat="1" applyFont="1" applyFill="1" applyBorder="1" applyAlignment="1">
      <alignment vertical="center"/>
    </xf>
    <xf numFmtId="0" fontId="0" fillId="5" borderId="1" xfId="0" applyFill="1" applyBorder="1" applyAlignment="1">
      <alignment vertical="center"/>
    </xf>
    <xf numFmtId="0" fontId="11" fillId="0" borderId="0" xfId="0" applyFont="1" applyAlignment="1">
      <alignment vertical="center"/>
    </xf>
    <xf numFmtId="0" fontId="7" fillId="2" borderId="1" xfId="0" applyFont="1" applyFill="1" applyBorder="1" applyAlignment="1">
      <alignment vertical="center"/>
    </xf>
    <xf numFmtId="0" fontId="12" fillId="0" borderId="1" xfId="0" applyFont="1" applyBorder="1" applyAlignment="1">
      <alignment vertical="center"/>
    </xf>
    <xf numFmtId="2" fontId="0" fillId="5" borderId="1" xfId="0" applyNumberFormat="1" applyFill="1" applyBorder="1" applyAlignment="1">
      <alignment vertical="center"/>
    </xf>
    <xf numFmtId="0" fontId="8" fillId="8" borderId="1" xfId="0" applyFont="1" applyFill="1" applyBorder="1" applyAlignment="1">
      <alignment vertical="center"/>
    </xf>
    <xf numFmtId="0" fontId="6" fillId="0" borderId="0" xfId="0" applyFont="1" applyAlignment="1">
      <alignment vertical="center"/>
    </xf>
    <xf numFmtId="0" fontId="0" fillId="0" borderId="0" xfId="0" applyFill="1" applyAlignment="1">
      <alignment vertical="center"/>
    </xf>
    <xf numFmtId="0" fontId="0" fillId="0" borderId="0" xfId="0" applyAlignment="1">
      <alignment horizontal="right" vertical="center"/>
    </xf>
    <xf numFmtId="164" fontId="0" fillId="6" borderId="1" xfId="0" applyNumberFormat="1" applyFill="1" applyBorder="1" applyAlignment="1">
      <alignment vertical="center"/>
    </xf>
    <xf numFmtId="0" fontId="0" fillId="0" borderId="0" xfId="0" applyBorder="1" applyAlignment="1">
      <alignment vertical="center"/>
    </xf>
    <xf numFmtId="164" fontId="0" fillId="8" borderId="1" xfId="0" applyNumberFormat="1" applyFill="1" applyBorder="1" applyAlignment="1">
      <alignment horizontal="right" vertical="center"/>
    </xf>
    <xf numFmtId="0" fontId="0" fillId="0" borderId="0" xfId="0" applyFill="1" applyBorder="1" applyAlignment="1">
      <alignment vertical="center" wrapText="1"/>
    </xf>
    <xf numFmtId="0" fontId="0" fillId="8" borderId="1" xfId="0" applyFill="1" applyBorder="1" applyAlignment="1">
      <alignment horizontal="right" vertical="center" wrapText="1"/>
    </xf>
    <xf numFmtId="164" fontId="0" fillId="11" borderId="1" xfId="0" applyNumberFormat="1" applyFill="1" applyBorder="1" applyAlignment="1">
      <alignment horizontal="right" vertical="center"/>
    </xf>
    <xf numFmtId="164" fontId="0" fillId="11" borderId="6" xfId="0" applyNumberFormat="1" applyFill="1" applyBorder="1" applyAlignment="1">
      <alignment horizontal="right" vertical="center"/>
    </xf>
    <xf numFmtId="164" fontId="9" fillId="11" borderId="1" xfId="0" applyNumberFormat="1" applyFont="1" applyFill="1" applyBorder="1" applyAlignment="1">
      <alignment horizontal="right" vertical="center"/>
    </xf>
    <xf numFmtId="0" fontId="13" fillId="0" borderId="6"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164" fontId="1" fillId="0" borderId="0" xfId="0" applyNumberFormat="1" applyFont="1" applyAlignment="1">
      <alignment horizontal="right" vertical="center"/>
    </xf>
    <xf numFmtId="164" fontId="1" fillId="0" borderId="0" xfId="2" applyNumberFormat="1" applyFont="1" applyAlignment="1">
      <alignment horizontal="right" vertical="center"/>
    </xf>
    <xf numFmtId="164" fontId="1" fillId="0" borderId="0" xfId="0" applyNumberFormat="1" applyFont="1" applyAlignment="1">
      <alignment vertical="center"/>
    </xf>
    <xf numFmtId="0" fontId="1" fillId="0" borderId="0" xfId="0" applyFont="1" applyAlignment="1">
      <alignment vertical="center"/>
    </xf>
    <xf numFmtId="0" fontId="0" fillId="0" borderId="0" xfId="0" applyAlignment="1">
      <alignment horizontal="center" vertical="center"/>
    </xf>
    <xf numFmtId="0" fontId="7" fillId="8" borderId="5" xfId="0" applyFont="1" applyFill="1" applyBorder="1" applyAlignment="1">
      <alignment horizontal="left" vertical="center"/>
    </xf>
    <xf numFmtId="0" fontId="7" fillId="8" borderId="6" xfId="0" applyFont="1" applyFill="1" applyBorder="1" applyAlignment="1">
      <alignment horizontal="left" vertical="center"/>
    </xf>
    <xf numFmtId="0" fontId="7" fillId="8" borderId="1" xfId="0" applyFont="1" applyFill="1" applyBorder="1" applyAlignment="1">
      <alignment horizontal="left" vertical="center"/>
    </xf>
    <xf numFmtId="0" fontId="6" fillId="0" borderId="0" xfId="0" applyFont="1" applyAlignment="1">
      <alignment horizontal="left" vertical="center"/>
    </xf>
    <xf numFmtId="0" fontId="8" fillId="8" borderId="1" xfId="0" applyFont="1" applyFill="1" applyBorder="1" applyAlignment="1">
      <alignment horizontal="left" vertical="center"/>
    </xf>
    <xf numFmtId="0" fontId="7" fillId="8" borderId="6" xfId="0" applyFont="1" applyFill="1" applyBorder="1" applyAlignment="1">
      <alignment horizontal="right" vertical="center"/>
    </xf>
    <xf numFmtId="10" fontId="7" fillId="8" borderId="6" xfId="2" applyNumberFormat="1" applyFont="1" applyFill="1" applyBorder="1" applyAlignment="1">
      <alignment horizontal="right" vertical="center"/>
    </xf>
    <xf numFmtId="0" fontId="7" fillId="8" borderId="1" xfId="0" applyFont="1" applyFill="1" applyBorder="1" applyAlignment="1">
      <alignment horizontal="right" vertical="center"/>
    </xf>
    <xf numFmtId="0" fontId="6" fillId="0" borderId="0" xfId="0" applyFont="1" applyAlignment="1">
      <alignment horizontal="right" vertical="center"/>
    </xf>
    <xf numFmtId="1" fontId="7" fillId="8" borderId="1" xfId="0" applyNumberFormat="1" applyFont="1" applyFill="1" applyBorder="1" applyAlignment="1">
      <alignment horizontal="right" vertical="center"/>
    </xf>
    <xf numFmtId="10" fontId="7" fillId="8" borderId="1" xfId="0" applyNumberFormat="1" applyFont="1" applyFill="1" applyBorder="1" applyAlignment="1">
      <alignment horizontal="right" vertical="center"/>
    </xf>
    <xf numFmtId="0" fontId="0" fillId="8" borderId="1" xfId="0" applyFill="1" applyBorder="1" applyAlignment="1">
      <alignment horizontal="center" vertical="center"/>
    </xf>
    <xf numFmtId="0" fontId="0" fillId="0" borderId="0" xfId="0" applyAlignment="1">
      <alignment horizontal="center"/>
    </xf>
    <xf numFmtId="0" fontId="9" fillId="0" borderId="0" xfId="0" applyFont="1" applyAlignment="1">
      <alignment horizontal="left" vertical="center" wrapText="1"/>
    </xf>
    <xf numFmtId="0" fontId="0" fillId="0" borderId="0" xfId="0" applyFont="1" applyFill="1" applyAlignment="1">
      <alignment vertical="center"/>
    </xf>
    <xf numFmtId="0" fontId="0" fillId="0" borderId="0" xfId="0" applyFill="1" applyAlignment="1"/>
    <xf numFmtId="0" fontId="0" fillId="0" borderId="0" xfId="0" applyFill="1" applyAlignment="1">
      <alignment horizontal="center"/>
    </xf>
    <xf numFmtId="0" fontId="0" fillId="0" borderId="1" xfId="0" applyBorder="1" applyAlignment="1">
      <alignment horizontal="left" vertical="center"/>
    </xf>
    <xf numFmtId="0" fontId="0" fillId="13" borderId="0" xfId="0" applyFill="1"/>
    <xf numFmtId="0" fontId="0" fillId="0" borderId="0" xfId="0" applyFill="1" applyAlignment="1">
      <alignment horizontal="center" vertical="center"/>
    </xf>
    <xf numFmtId="0" fontId="0" fillId="8" borderId="0" xfId="0" applyFill="1" applyAlignment="1">
      <alignment horizontal="center" vertical="center"/>
    </xf>
    <xf numFmtId="164" fontId="0" fillId="0" borderId="0" xfId="0" applyNumberFormat="1" applyFill="1" applyAlignment="1">
      <alignment horizontal="center"/>
    </xf>
    <xf numFmtId="164" fontId="0" fillId="13" borderId="0" xfId="0" applyNumberFormat="1" applyFont="1" applyFill="1" applyAlignment="1">
      <alignment horizontal="center" vertical="center"/>
    </xf>
    <xf numFmtId="0" fontId="0" fillId="0" borderId="0" xfId="0" applyFill="1"/>
    <xf numFmtId="0" fontId="0" fillId="0" borderId="9" xfId="0" applyBorder="1" applyAlignment="1">
      <alignment horizontal="center" vertical="center" wrapText="1"/>
    </xf>
    <xf numFmtId="0" fontId="0" fillId="0" borderId="10" xfId="0" applyBorder="1" applyAlignment="1">
      <alignment horizontal="center" vertical="center"/>
    </xf>
    <xf numFmtId="0" fontId="1" fillId="0" borderId="9" xfId="0" applyFont="1" applyBorder="1" applyAlignment="1">
      <alignment horizontal="center"/>
    </xf>
    <xf numFmtId="0" fontId="1" fillId="0" borderId="9" xfId="0" applyFont="1" applyBorder="1" applyAlignment="1">
      <alignment horizontal="center" vertical="center"/>
    </xf>
    <xf numFmtId="0" fontId="1" fillId="0" borderId="7" xfId="0" applyFont="1" applyBorder="1" applyAlignment="1">
      <alignment horizontal="center"/>
    </xf>
    <xf numFmtId="0" fontId="0" fillId="0" borderId="10" xfId="0" applyFill="1" applyBorder="1" applyAlignment="1">
      <alignment horizontal="center" vertical="center"/>
    </xf>
    <xf numFmtId="0" fontId="1" fillId="0" borderId="9" xfId="0" applyFont="1" applyFill="1" applyBorder="1" applyAlignment="1">
      <alignment horizontal="center"/>
    </xf>
    <xf numFmtId="0" fontId="1" fillId="0" borderId="7" xfId="0" applyFont="1" applyFill="1" applyBorder="1" applyAlignment="1">
      <alignment horizontal="center"/>
    </xf>
    <xf numFmtId="0" fontId="0" fillId="0" borderId="11"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8" borderId="10" xfId="0" applyFill="1" applyBorder="1" applyAlignment="1">
      <alignment horizontal="center" vertical="center"/>
    </xf>
    <xf numFmtId="0" fontId="0" fillId="0" borderId="0" xfId="0" applyBorder="1" applyAlignment="1">
      <alignment horizontal="center"/>
    </xf>
    <xf numFmtId="0" fontId="0" fillId="0" borderId="9" xfId="0" applyBorder="1" applyAlignment="1">
      <alignment horizontal="center" vertical="center"/>
    </xf>
    <xf numFmtId="0" fontId="0" fillId="8" borderId="0" xfId="0" applyFill="1" applyBorder="1" applyAlignment="1">
      <alignment horizontal="center" vertical="center"/>
    </xf>
    <xf numFmtId="164" fontId="0" fillId="8" borderId="0" xfId="0" applyNumberFormat="1" applyFill="1" applyBorder="1" applyAlignment="1">
      <alignment horizontal="center" vertical="center"/>
    </xf>
    <xf numFmtId="0" fontId="0" fillId="8" borderId="12" xfId="0" applyFill="1" applyBorder="1" applyAlignment="1">
      <alignment horizontal="center" vertical="center"/>
    </xf>
    <xf numFmtId="0" fontId="0" fillId="8" borderId="11" xfId="0" applyFill="1" applyBorder="1" applyAlignment="1">
      <alignment horizontal="center" vertical="center"/>
    </xf>
    <xf numFmtId="0" fontId="0" fillId="13" borderId="0" xfId="0" applyFill="1" applyBorder="1" applyAlignment="1">
      <alignment horizontal="center" vertical="center"/>
    </xf>
    <xf numFmtId="164" fontId="0" fillId="13" borderId="0" xfId="0" applyNumberFormat="1" applyFill="1" applyBorder="1" applyAlignment="1">
      <alignment horizontal="center" vertical="center"/>
    </xf>
    <xf numFmtId="0" fontId="0" fillId="13" borderId="12"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xf numFmtId="0" fontId="0" fillId="0" borderId="0" xfId="0" applyAlignment="1">
      <alignment horizontal="center" vertical="center"/>
    </xf>
    <xf numFmtId="0" fontId="1" fillId="0" borderId="0" xfId="0" applyFont="1" applyBorder="1" applyAlignment="1">
      <alignment horizontal="center"/>
    </xf>
    <xf numFmtId="0" fontId="0" fillId="8" borderId="1" xfId="0" applyFill="1" applyBorder="1"/>
    <xf numFmtId="0" fontId="0" fillId="0" borderId="0" xfId="0" applyFont="1" applyFill="1" applyAlignment="1">
      <alignment horizontal="center" vertical="center"/>
    </xf>
    <xf numFmtId="0" fontId="0" fillId="0" borderId="0" xfId="0" applyFill="1" applyBorder="1"/>
    <xf numFmtId="164" fontId="0" fillId="13" borderId="12" xfId="0" applyNumberFormat="1" applyFill="1" applyBorder="1" applyAlignment="1">
      <alignment horizontal="center" vertical="center"/>
    </xf>
    <xf numFmtId="165" fontId="0" fillId="0" borderId="9" xfId="0" applyNumberFormat="1" applyBorder="1" applyAlignment="1">
      <alignment horizontal="center" vertical="center"/>
    </xf>
    <xf numFmtId="164" fontId="0" fillId="8" borderId="10" xfId="0" applyNumberFormat="1" applyFill="1" applyBorder="1" applyAlignment="1">
      <alignment horizontal="center" vertical="center"/>
    </xf>
    <xf numFmtId="0" fontId="0" fillId="0" borderId="7" xfId="0" applyBorder="1" applyAlignment="1">
      <alignment horizontal="center" vertical="center"/>
    </xf>
    <xf numFmtId="164" fontId="0" fillId="8" borderId="12" xfId="0" applyNumberFormat="1"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right"/>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7" fillId="8" borderId="8" xfId="0" applyFont="1" applyFill="1" applyBorder="1" applyAlignment="1">
      <alignment horizontal="left" vertical="center"/>
    </xf>
    <xf numFmtId="10" fontId="7" fillId="8" borderId="7" xfId="0" applyNumberFormat="1" applyFont="1" applyFill="1" applyBorder="1" applyAlignment="1">
      <alignment horizontal="right" vertical="center"/>
    </xf>
    <xf numFmtId="0" fontId="0" fillId="14" borderId="0" xfId="0" applyFill="1" applyAlignment="1">
      <alignment horizontal="center" vertical="center"/>
    </xf>
    <xf numFmtId="0" fontId="0" fillId="14" borderId="1" xfId="0" applyFill="1" applyBorder="1" applyAlignment="1">
      <alignment horizontal="center" vertical="center"/>
    </xf>
    <xf numFmtId="0" fontId="1" fillId="0" borderId="12" xfId="0" applyFont="1" applyBorder="1" applyAlignment="1">
      <alignment horizontal="center" vertical="center"/>
    </xf>
    <xf numFmtId="0" fontId="1" fillId="0" borderId="12" xfId="0" applyFont="1" applyFill="1" applyBorder="1" applyAlignment="1">
      <alignment horizontal="center" vertic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9" fillId="0" borderId="0" xfId="0" applyFont="1" applyFill="1" applyBorder="1" applyAlignment="1">
      <alignment horizontal="center" vertical="center" wrapText="1"/>
    </xf>
    <xf numFmtId="0" fontId="9" fillId="12" borderId="1" xfId="0" applyFont="1" applyFill="1" applyBorder="1" applyAlignment="1">
      <alignment horizontal="center" vertical="center" wrapText="1"/>
    </xf>
    <xf numFmtId="164" fontId="0" fillId="8" borderId="1" xfId="0" applyNumberFormat="1" applyFill="1" applyBorder="1"/>
    <xf numFmtId="0" fontId="0" fillId="0" borderId="0" xfId="0" applyAlignment="1">
      <alignment horizontal="center" vertical="center"/>
    </xf>
    <xf numFmtId="0" fontId="0" fillId="8" borderId="1" xfId="0" applyFill="1" applyBorder="1" applyAlignment="1">
      <alignment horizontal="center" vertical="center"/>
    </xf>
    <xf numFmtId="0" fontId="0" fillId="0" borderId="0" xfId="0" applyFont="1" applyFill="1" applyBorder="1" applyAlignment="1">
      <alignment horizontal="center" vertical="center" wrapText="1"/>
    </xf>
    <xf numFmtId="0" fontId="0" fillId="8" borderId="1" xfId="0" applyFont="1" applyFill="1" applyBorder="1" applyAlignment="1">
      <alignment vertical="center" wrapText="1"/>
    </xf>
    <xf numFmtId="0" fontId="15" fillId="4" borderId="5" xfId="0" applyFont="1" applyFill="1" applyBorder="1" applyAlignment="1">
      <alignment horizontal="center" vertical="center" wrapText="1"/>
    </xf>
    <xf numFmtId="164" fontId="15" fillId="4" borderId="6" xfId="2" applyNumberFormat="1" applyFont="1" applyFill="1" applyBorder="1" applyAlignment="1">
      <alignment horizontal="right" vertical="center"/>
    </xf>
    <xf numFmtId="164" fontId="15" fillId="4" borderId="1" xfId="2" applyNumberFormat="1" applyFont="1" applyFill="1" applyBorder="1" applyAlignment="1">
      <alignment horizontal="right" vertical="center"/>
    </xf>
    <xf numFmtId="164" fontId="15" fillId="11" borderId="1" xfId="2" applyNumberFormat="1" applyFont="1" applyFill="1" applyBorder="1" applyAlignment="1">
      <alignment horizontal="right" vertical="center"/>
    </xf>
    <xf numFmtId="164" fontId="16" fillId="0" borderId="0" xfId="2" applyNumberFormat="1" applyFont="1" applyAlignment="1">
      <alignment horizontal="right" vertical="center"/>
    </xf>
    <xf numFmtId="0" fontId="15" fillId="6" borderId="5" xfId="0" applyFont="1" applyFill="1" applyBorder="1" applyAlignment="1">
      <alignment horizontal="center" vertical="center" wrapText="1"/>
    </xf>
    <xf numFmtId="164" fontId="15" fillId="6" borderId="6" xfId="0" applyNumberFormat="1" applyFont="1" applyFill="1" applyBorder="1" applyAlignment="1">
      <alignment horizontal="right" vertical="center"/>
    </xf>
    <xf numFmtId="164" fontId="15" fillId="6" borderId="1" xfId="0" applyNumberFormat="1" applyFont="1" applyFill="1" applyBorder="1" applyAlignment="1">
      <alignment horizontal="right" vertical="center"/>
    </xf>
    <xf numFmtId="0" fontId="15" fillId="6" borderId="1" xfId="0" applyFont="1" applyFill="1" applyBorder="1" applyAlignment="1">
      <alignment horizontal="right" vertical="center"/>
    </xf>
    <xf numFmtId="164" fontId="10" fillId="4" borderId="1" xfId="2" applyNumberFormat="1" applyFont="1" applyFill="1" applyBorder="1" applyAlignment="1">
      <alignment horizontal="right" vertical="center"/>
    </xf>
    <xf numFmtId="164" fontId="10" fillId="11" borderId="1" xfId="2" applyNumberFormat="1" applyFont="1" applyFill="1" applyBorder="1" applyAlignment="1">
      <alignment horizontal="right" vertical="center"/>
    </xf>
    <xf numFmtId="0" fontId="1" fillId="0" borderId="0" xfId="0" applyFont="1" applyAlignment="1">
      <alignment horizontal="right" vertical="center"/>
    </xf>
    <xf numFmtId="164" fontId="10" fillId="0" borderId="0" xfId="2" applyNumberFormat="1" applyFont="1" applyFill="1" applyBorder="1" applyAlignment="1">
      <alignment horizontal="right" vertical="center"/>
    </xf>
    <xf numFmtId="164" fontId="1" fillId="0" borderId="0" xfId="2" applyNumberFormat="1" applyFont="1" applyFill="1" applyBorder="1" applyAlignment="1">
      <alignment horizontal="right" vertical="center"/>
    </xf>
    <xf numFmtId="0" fontId="0" fillId="6" borderId="13" xfId="0" applyFont="1" applyFill="1" applyBorder="1" applyAlignment="1">
      <alignment horizontal="center" vertical="center" wrapText="1"/>
    </xf>
    <xf numFmtId="164" fontId="0" fillId="6" borderId="11" xfId="0" applyNumberFormat="1" applyFont="1" applyFill="1" applyBorder="1" applyAlignment="1">
      <alignment horizontal="right" vertical="center"/>
    </xf>
    <xf numFmtId="164" fontId="0" fillId="6" borderId="4" xfId="0" applyNumberFormat="1" applyFont="1" applyFill="1" applyBorder="1" applyAlignment="1">
      <alignment horizontal="right" vertical="center"/>
    </xf>
    <xf numFmtId="0" fontId="0" fillId="6" borderId="4" xfId="0" applyFont="1" applyFill="1" applyBorder="1" applyAlignment="1">
      <alignment horizontal="right" vertical="center"/>
    </xf>
    <xf numFmtId="0" fontId="0" fillId="4" borderId="1" xfId="0" applyFont="1" applyFill="1" applyBorder="1" applyAlignment="1">
      <alignment horizontal="center" vertical="center" wrapText="1"/>
    </xf>
    <xf numFmtId="164" fontId="0" fillId="15" borderId="4" xfId="0" applyNumberFormat="1" applyFont="1" applyFill="1" applyBorder="1" applyAlignment="1">
      <alignment horizontal="right" vertical="center"/>
    </xf>
    <xf numFmtId="0" fontId="0" fillId="15" borderId="4" xfId="0" applyFont="1" applyFill="1" applyBorder="1" applyAlignment="1">
      <alignment horizontal="right" vertical="center"/>
    </xf>
    <xf numFmtId="164" fontId="0" fillId="0" borderId="1" xfId="0" applyNumberFormat="1" applyBorder="1" applyAlignment="1">
      <alignment horizontal="right" vertical="center"/>
    </xf>
    <xf numFmtId="164" fontId="15" fillId="8" borderId="1" xfId="0" applyNumberFormat="1" applyFont="1" applyFill="1" applyBorder="1" applyAlignment="1">
      <alignment horizontal="right" vertical="center"/>
    </xf>
    <xf numFmtId="0" fontId="0" fillId="0" borderId="14" xfId="0" applyFill="1" applyBorder="1" applyAlignment="1">
      <alignment horizontal="center" vertical="center"/>
    </xf>
    <xf numFmtId="0" fontId="0" fillId="0" borderId="0" xfId="0" applyBorder="1"/>
    <xf numFmtId="0" fontId="0" fillId="8" borderId="1" xfId="0" applyFill="1" applyBorder="1" applyAlignment="1">
      <alignment horizontal="right"/>
    </xf>
    <xf numFmtId="0" fontId="15" fillId="8" borderId="1" xfId="0" applyFont="1" applyFill="1" applyBorder="1"/>
    <xf numFmtId="164" fontId="0" fillId="0" borderId="0" xfId="0" applyNumberFormat="1" applyAlignment="1">
      <alignment horizontal="center"/>
    </xf>
    <xf numFmtId="0" fontId="0" fillId="0" borderId="0" xfId="0" applyAlignment="1">
      <alignment wrapText="1"/>
    </xf>
    <xf numFmtId="0" fontId="7" fillId="0" borderId="0" xfId="0" applyFont="1" applyFill="1" applyBorder="1" applyAlignment="1">
      <alignment horizontal="right" vertical="center"/>
    </xf>
    <xf numFmtId="0" fontId="0" fillId="3" borderId="0" xfId="0" applyFill="1"/>
    <xf numFmtId="164" fontId="0" fillId="0" borderId="14" xfId="0" applyNumberFormat="1" applyFill="1" applyBorder="1" applyAlignment="1">
      <alignment horizontal="center" vertical="center" wrapText="1"/>
    </xf>
    <xf numFmtId="164" fontId="0" fillId="0" borderId="1" xfId="0" applyNumberFormat="1" applyFill="1" applyBorder="1" applyAlignment="1">
      <alignment horizontal="center" vertical="center"/>
    </xf>
    <xf numFmtId="0" fontId="0" fillId="16" borderId="1" xfId="0" applyFill="1" applyBorder="1" applyAlignment="1">
      <alignment horizontal="left" vertical="center" wrapText="1"/>
    </xf>
    <xf numFmtId="0" fontId="0" fillId="0" borderId="1" xfId="0" applyBorder="1" applyAlignment="1">
      <alignment horizontal="left" vertical="top" wrapText="1"/>
    </xf>
    <xf numFmtId="164" fontId="16" fillId="0" borderId="0" xfId="0" applyNumberFormat="1" applyFont="1" applyAlignment="1">
      <alignment vertical="center"/>
    </xf>
    <xf numFmtId="0" fontId="15" fillId="8" borderId="1" xfId="0" applyFont="1" applyFill="1" applyBorder="1" applyAlignment="1">
      <alignment horizontal="right" vertical="center"/>
    </xf>
    <xf numFmtId="0" fontId="0" fillId="0" borderId="2" xfId="0" applyBorder="1" applyAlignment="1">
      <alignment horizontal="center" vertical="center" wrapText="1"/>
    </xf>
    <xf numFmtId="0" fontId="0" fillId="0" borderId="15" xfId="0" applyBorder="1" applyAlignment="1">
      <alignment horizontal="center"/>
    </xf>
    <xf numFmtId="0" fontId="0" fillId="0" borderId="15" xfId="0" applyBorder="1" applyAlignment="1">
      <alignment horizontal="center" vertical="center"/>
    </xf>
    <xf numFmtId="0" fontId="0" fillId="0" borderId="6" xfId="0" applyBorder="1" applyAlignment="1">
      <alignment horizontal="center"/>
    </xf>
    <xf numFmtId="0" fontId="0" fillId="0" borderId="0" xfId="0" applyFill="1" applyBorder="1" applyAlignment="1"/>
    <xf numFmtId="0" fontId="15" fillId="0" borderId="0" xfId="0" applyFont="1" applyAlignment="1">
      <alignment vertical="center"/>
    </xf>
    <xf numFmtId="164" fontId="15" fillId="4" borderId="1" xfId="0" applyNumberFormat="1" applyFont="1" applyFill="1" applyBorder="1" applyAlignment="1">
      <alignment horizontal="right" vertical="center"/>
    </xf>
    <xf numFmtId="0" fontId="15" fillId="6" borderId="4" xfId="0" applyFont="1" applyFill="1" applyBorder="1" applyAlignment="1">
      <alignment horizontal="right" vertical="center"/>
    </xf>
    <xf numFmtId="0" fontId="0" fillId="6" borderId="1" xfId="0" applyFill="1" applyBorder="1" applyAlignment="1">
      <alignment vertical="center"/>
    </xf>
    <xf numFmtId="0" fontId="0" fillId="4" borderId="1" xfId="0" applyFill="1" applyBorder="1" applyAlignment="1">
      <alignment vertical="center"/>
    </xf>
    <xf numFmtId="164" fontId="10" fillId="4" borderId="0" xfId="2" applyNumberFormat="1" applyFont="1" applyFill="1" applyBorder="1" applyAlignment="1">
      <alignment horizontal="right" vertical="center"/>
    </xf>
    <xf numFmtId="0" fontId="0" fillId="6" borderId="0" xfId="0" applyFill="1"/>
    <xf numFmtId="0" fontId="0" fillId="4" borderId="0" xfId="0" applyFill="1" applyAlignment="1">
      <alignment horizontal="right" vertical="center"/>
    </xf>
    <xf numFmtId="164" fontId="0" fillId="6" borderId="0" xfId="0" applyNumberFormat="1" applyFill="1"/>
    <xf numFmtId="0" fontId="7" fillId="17" borderId="6" xfId="0" applyFont="1" applyFill="1" applyBorder="1" applyAlignment="1">
      <alignment vertical="center"/>
    </xf>
    <xf numFmtId="10" fontId="7" fillId="17" borderId="6" xfId="2" applyNumberFormat="1" applyFont="1" applyFill="1" applyBorder="1" applyAlignment="1">
      <alignment vertical="center"/>
    </xf>
    <xf numFmtId="0" fontId="7" fillId="17" borderId="1" xfId="0" applyFont="1" applyFill="1" applyBorder="1" applyAlignment="1">
      <alignment vertical="center"/>
    </xf>
    <xf numFmtId="10" fontId="7" fillId="8" borderId="1" xfId="2" applyNumberFormat="1" applyFont="1" applyFill="1" applyBorder="1" applyAlignment="1">
      <alignment vertical="center"/>
    </xf>
    <xf numFmtId="10" fontId="17" fillId="17" borderId="6" xfId="2" applyNumberFormat="1" applyFont="1" applyFill="1" applyBorder="1" applyAlignment="1">
      <alignment vertical="center"/>
    </xf>
    <xf numFmtId="0" fontId="0" fillId="0" borderId="0" xfId="0" applyAlignment="1">
      <alignment horizontal="center" vertical="center"/>
    </xf>
    <xf numFmtId="0" fontId="0" fillId="6"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5" fillId="6" borderId="1" xfId="0" applyFont="1" applyFill="1" applyBorder="1" applyAlignment="1">
      <alignment horizontal="center" vertical="center"/>
    </xf>
    <xf numFmtId="0" fontId="0" fillId="6" borderId="1" xfId="0"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applyAlignment="1">
      <alignment horizontal="center" vertical="center" wrapText="1"/>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4" borderId="1" xfId="0" applyFill="1" applyBorder="1" applyAlignment="1">
      <alignment horizontal="center" vertical="center"/>
    </xf>
    <xf numFmtId="0" fontId="0" fillId="10" borderId="1" xfId="0" applyFill="1" applyBorder="1" applyAlignment="1">
      <alignment horizontal="center" vertical="center"/>
    </xf>
    <xf numFmtId="0" fontId="0" fillId="7"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8" borderId="1" xfId="0" applyFill="1" applyBorder="1" applyAlignment="1">
      <alignment horizontal="center" vertical="center"/>
    </xf>
    <xf numFmtId="0" fontId="15" fillId="4" borderId="2" xfId="0" applyFont="1" applyFill="1" applyBorder="1" applyAlignment="1">
      <alignment horizontal="center" vertical="center"/>
    </xf>
    <xf numFmtId="0" fontId="15" fillId="4" borderId="4"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center" vertical="center"/>
    </xf>
    <xf numFmtId="0" fontId="15" fillId="4" borderId="1" xfId="0" applyFont="1" applyFill="1" applyBorder="1" applyAlignment="1">
      <alignment horizontal="center" vertic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13" borderId="1" xfId="0" applyFill="1" applyBorder="1" applyAlignment="1">
      <alignment horizontal="center"/>
    </xf>
    <xf numFmtId="0" fontId="0" fillId="0" borderId="0" xfId="0" applyBorder="1" applyAlignment="1">
      <alignment horizontal="center" vertical="center"/>
    </xf>
    <xf numFmtId="0" fontId="0" fillId="0" borderId="10" xfId="0"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3" borderId="0" xfId="0" applyFill="1" applyAlignment="1">
      <alignment horizontal="center"/>
    </xf>
    <xf numFmtId="0" fontId="0" fillId="14" borderId="0" xfId="0" applyFill="1" applyAlignment="1">
      <alignment horizontal="center"/>
    </xf>
    <xf numFmtId="0" fontId="0" fillId="12" borderId="1" xfId="0" applyFont="1" applyFill="1" applyBorder="1" applyAlignment="1">
      <alignment horizontal="center" vertical="center" wrapText="1"/>
    </xf>
    <xf numFmtId="0" fontId="0" fillId="12" borderId="1" xfId="0" applyFill="1" applyBorder="1" applyAlignment="1">
      <alignment horizontal="center"/>
    </xf>
    <xf numFmtId="0" fontId="0" fillId="13" borderId="0" xfId="0" applyFill="1" applyAlignment="1">
      <alignment horizontal="center"/>
    </xf>
    <xf numFmtId="0" fontId="0" fillId="9" borderId="9" xfId="0" applyFill="1" applyBorder="1" applyAlignment="1">
      <alignment horizontal="center" vertical="center"/>
    </xf>
    <xf numFmtId="0" fontId="0" fillId="9" borderId="0" xfId="0" applyFill="1" applyBorder="1" applyAlignment="1">
      <alignment horizontal="center" vertical="center"/>
    </xf>
    <xf numFmtId="0" fontId="0" fillId="6" borderId="6" xfId="0" applyFill="1" applyBorder="1" applyAlignment="1">
      <alignment horizontal="center" vertical="center"/>
    </xf>
    <xf numFmtId="0" fontId="0" fillId="6" borderId="5"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7" xfId="0" applyFill="1" applyBorder="1" applyAlignment="1">
      <alignment horizontal="center" vertical="center"/>
    </xf>
    <xf numFmtId="0" fontId="0" fillId="6" borderId="12" xfId="0" applyFill="1" applyBorder="1" applyAlignment="1">
      <alignment horizontal="center" vertical="center"/>
    </xf>
  </cellXfs>
  <cellStyles count="3">
    <cellStyle name="Hyperkobling" xfId="1" builtinId="8"/>
    <cellStyle name="Normal" xfId="0" builtinId="0"/>
    <cellStyle name="Prosent" xfId="2" builtinId="5"/>
  </cellStyles>
  <dxfs count="0"/>
  <tableStyles count="0" defaultTableStyle="TableStyleMedium2" defaultPivotStyle="PivotStyleLight16"/>
  <colors>
    <mruColors>
      <color rgb="FFEAD7F2"/>
      <color rgb="FFF8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2001037019301357?via%3Dihu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4889C-8009-9E4A-B143-4E9AF1413CAA}">
  <dimension ref="A1:E10"/>
  <sheetViews>
    <sheetView zoomScale="170" workbookViewId="0">
      <selection activeCell="G12" sqref="G12"/>
    </sheetView>
  </sheetViews>
  <sheetFormatPr baseColWidth="10" defaultRowHeight="15.6"/>
  <cols>
    <col min="1" max="1" width="19.5" customWidth="1"/>
    <col min="2" max="2" width="23.69921875" customWidth="1"/>
    <col min="3" max="3" width="25.296875" customWidth="1"/>
    <col min="4" max="4" width="20.69921875" customWidth="1"/>
    <col min="5" max="5" width="21.69921875" customWidth="1"/>
  </cols>
  <sheetData>
    <row r="1" spans="1:5" ht="37.049999999999997" customHeight="1">
      <c r="A1" s="34" t="s">
        <v>0</v>
      </c>
      <c r="B1" s="34" t="s">
        <v>1</v>
      </c>
      <c r="C1" s="34" t="s">
        <v>2</v>
      </c>
      <c r="D1" s="34" t="s">
        <v>3</v>
      </c>
      <c r="E1" s="34" t="s">
        <v>4</v>
      </c>
    </row>
    <row r="2" spans="1:5" ht="31.2">
      <c r="A2" s="15" t="s">
        <v>7</v>
      </c>
      <c r="B2" s="15" t="s">
        <v>176</v>
      </c>
      <c r="C2" s="15" t="s">
        <v>241</v>
      </c>
      <c r="D2" s="15" t="s">
        <v>10</v>
      </c>
      <c r="E2" s="196" t="s">
        <v>243</v>
      </c>
    </row>
    <row r="3" spans="1:5" ht="31.2">
      <c r="A3" s="15" t="s">
        <v>5</v>
      </c>
      <c r="B3" s="15" t="s">
        <v>93</v>
      </c>
      <c r="C3" s="15" t="s">
        <v>177</v>
      </c>
      <c r="D3" s="15" t="s">
        <v>178</v>
      </c>
      <c r="E3" s="197" t="s">
        <v>245</v>
      </c>
    </row>
    <row r="4" spans="1:5" ht="31.2">
      <c r="A4" s="15" t="s">
        <v>6</v>
      </c>
      <c r="B4" s="15" t="s">
        <v>92</v>
      </c>
      <c r="C4" s="15" t="s">
        <v>96</v>
      </c>
      <c r="D4" s="15" t="s">
        <v>11</v>
      </c>
      <c r="E4" s="17" t="s">
        <v>246</v>
      </c>
    </row>
    <row r="5" spans="1:5" ht="46.8">
      <c r="A5" s="15" t="s">
        <v>8</v>
      </c>
      <c r="B5" s="15" t="s">
        <v>91</v>
      </c>
      <c r="C5" s="15" t="s">
        <v>240</v>
      </c>
      <c r="D5" s="15" t="s">
        <v>242</v>
      </c>
      <c r="E5" s="196" t="s">
        <v>180</v>
      </c>
    </row>
    <row r="6" spans="1:5" ht="36.6" customHeight="1">
      <c r="A6" s="15" t="s">
        <v>9</v>
      </c>
      <c r="B6" s="15" t="s">
        <v>13</v>
      </c>
      <c r="C6" s="15" t="s">
        <v>12</v>
      </c>
      <c r="D6" s="16" t="s">
        <v>179</v>
      </c>
      <c r="E6" s="16" t="s">
        <v>97</v>
      </c>
    </row>
    <row r="7" spans="1:5" ht="34.799999999999997" customHeight="1">
      <c r="A7" s="15" t="s">
        <v>14</v>
      </c>
      <c r="B7" s="15" t="s">
        <v>95</v>
      </c>
      <c r="C7" s="15" t="s">
        <v>94</v>
      </c>
      <c r="D7" s="196" t="s">
        <v>244</v>
      </c>
      <c r="E7" s="16" t="s">
        <v>247</v>
      </c>
    </row>
    <row r="10" spans="1:5">
      <c r="A10" s="18" t="s">
        <v>90</v>
      </c>
    </row>
  </sheetData>
  <pageMargins left="0.7" right="0.7" top="0.75" bottom="0.75" header="0.3" footer="0.3"/>
  <pageSetup paperSize="9" orientation="portrait" verticalDpi="0" r:id="rId1"/>
  <headerFooter>
    <oddFooter>&amp;L_x000D_&amp;1#&amp;"Calibri"&amp;10&amp;K000000 Classified: General Business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E6AA-5934-E246-B83F-A1755A8FB099}">
  <dimension ref="A1:F23"/>
  <sheetViews>
    <sheetView zoomScale="125" workbookViewId="0">
      <selection activeCell="E20" sqref="E20"/>
    </sheetView>
  </sheetViews>
  <sheetFormatPr baseColWidth="10" defaultRowHeight="15.6"/>
  <cols>
    <col min="1" max="1" width="17" customWidth="1"/>
    <col min="2" max="2" width="29" customWidth="1"/>
    <col min="3" max="3" width="28.296875" customWidth="1"/>
    <col min="4" max="4" width="36" customWidth="1"/>
    <col min="5" max="5" width="6.5" style="8" customWidth="1"/>
    <col min="6" max="6" width="10.69921875" style="8" customWidth="1"/>
  </cols>
  <sheetData>
    <row r="1" spans="1:6" ht="24" customHeight="1">
      <c r="A1" s="2" t="s">
        <v>15</v>
      </c>
      <c r="B1" s="2" t="s">
        <v>16</v>
      </c>
      <c r="C1" s="2" t="s">
        <v>18</v>
      </c>
      <c r="D1" s="2" t="s">
        <v>17</v>
      </c>
      <c r="E1" s="8" t="s">
        <v>39</v>
      </c>
    </row>
    <row r="2" spans="1:6" ht="62.4">
      <c r="A2" s="221" t="s">
        <v>35</v>
      </c>
      <c r="B2" s="6" t="s">
        <v>19</v>
      </c>
      <c r="C2" s="5" t="s">
        <v>30</v>
      </c>
      <c r="D2" s="9" t="s">
        <v>31</v>
      </c>
      <c r="E2" s="8">
        <v>2018</v>
      </c>
    </row>
    <row r="3" spans="1:6" ht="78">
      <c r="A3" s="221"/>
      <c r="B3" s="5" t="s">
        <v>27</v>
      </c>
      <c r="C3" s="4" t="s">
        <v>29</v>
      </c>
      <c r="D3" s="5" t="s">
        <v>28</v>
      </c>
      <c r="E3" s="8">
        <v>2020</v>
      </c>
    </row>
    <row r="4" spans="1:6" ht="111" customHeight="1">
      <c r="A4" s="2" t="s">
        <v>21</v>
      </c>
      <c r="B4" s="5" t="s">
        <v>20</v>
      </c>
      <c r="C4" s="3" t="s">
        <v>32</v>
      </c>
      <c r="D4" s="5" t="s">
        <v>33</v>
      </c>
      <c r="E4" s="8">
        <v>2006</v>
      </c>
    </row>
    <row r="5" spans="1:6" ht="46.8">
      <c r="A5" s="2" t="s">
        <v>24</v>
      </c>
      <c r="B5" s="5" t="s">
        <v>23</v>
      </c>
      <c r="C5" s="5" t="s">
        <v>25</v>
      </c>
      <c r="D5" s="4" t="s">
        <v>34</v>
      </c>
      <c r="E5" s="8">
        <v>2014</v>
      </c>
    </row>
    <row r="6" spans="1:6" ht="46.05" customHeight="1">
      <c r="A6" s="221" t="s">
        <v>40</v>
      </c>
      <c r="B6" s="5" t="s">
        <v>43</v>
      </c>
      <c r="C6" s="7" t="s">
        <v>41</v>
      </c>
      <c r="D6" s="4" t="s">
        <v>45</v>
      </c>
      <c r="E6" s="8">
        <v>2019</v>
      </c>
    </row>
    <row r="7" spans="1:6" ht="46.8">
      <c r="A7" s="221"/>
      <c r="B7" s="5" t="s">
        <v>42</v>
      </c>
      <c r="C7" s="12" t="s">
        <v>44</v>
      </c>
      <c r="D7" s="4" t="s">
        <v>40</v>
      </c>
      <c r="E7" s="8">
        <v>2019</v>
      </c>
    </row>
    <row r="8" spans="1:6" ht="62.4">
      <c r="A8" s="222" t="s">
        <v>22</v>
      </c>
      <c r="B8" s="5" t="s">
        <v>23</v>
      </c>
      <c r="C8" s="5" t="s">
        <v>26</v>
      </c>
      <c r="D8" s="7" t="s">
        <v>46</v>
      </c>
      <c r="E8" s="8">
        <v>2014</v>
      </c>
      <c r="F8" s="11"/>
    </row>
    <row r="9" spans="1:6" ht="78">
      <c r="A9" s="222"/>
      <c r="B9" s="14" t="s">
        <v>36</v>
      </c>
      <c r="C9" s="9" t="s">
        <v>37</v>
      </c>
      <c r="D9" s="10" t="s">
        <v>38</v>
      </c>
      <c r="E9" s="8">
        <v>2019</v>
      </c>
    </row>
    <row r="10" spans="1:6" ht="156">
      <c r="A10" s="5" t="s">
        <v>47</v>
      </c>
      <c r="B10" s="13" t="s">
        <v>48</v>
      </c>
      <c r="C10" s="5" t="s">
        <v>49</v>
      </c>
      <c r="D10" s="5" t="s">
        <v>50</v>
      </c>
      <c r="E10" s="8">
        <v>2018</v>
      </c>
    </row>
    <row r="11" spans="1:6" ht="93.6">
      <c r="A11" s="5" t="s">
        <v>52</v>
      </c>
      <c r="B11" s="5" t="s">
        <v>51</v>
      </c>
      <c r="C11" s="5" t="s">
        <v>53</v>
      </c>
      <c r="D11" s="9" t="s">
        <v>54</v>
      </c>
      <c r="E11" s="8">
        <v>2020</v>
      </c>
    </row>
    <row r="12" spans="1:6">
      <c r="A12" s="4"/>
      <c r="B12" s="4"/>
      <c r="C12" s="1"/>
      <c r="D12" s="1"/>
    </row>
    <row r="13" spans="1:6">
      <c r="A13" s="4"/>
      <c r="B13" s="4"/>
      <c r="C13" s="1"/>
      <c r="D13" s="1"/>
    </row>
    <row r="14" spans="1:6">
      <c r="A14" s="4"/>
      <c r="B14" s="4"/>
      <c r="C14" s="1"/>
      <c r="D14" s="1"/>
    </row>
    <row r="15" spans="1:6">
      <c r="A15" s="4"/>
      <c r="B15" s="4"/>
      <c r="C15" s="1"/>
      <c r="D15" s="1"/>
    </row>
    <row r="16" spans="1:6">
      <c r="A16" s="4"/>
      <c r="B16" s="4"/>
      <c r="C16" s="1"/>
      <c r="D16" s="1"/>
    </row>
    <row r="17" spans="1:4">
      <c r="A17" s="4"/>
      <c r="B17" s="4"/>
      <c r="C17" s="1"/>
      <c r="D17" s="1"/>
    </row>
    <row r="18" spans="1:4">
      <c r="A18" s="4"/>
      <c r="B18" s="4"/>
      <c r="C18" s="1"/>
      <c r="D18" s="1"/>
    </row>
    <row r="19" spans="1:4">
      <c r="A19" s="4"/>
      <c r="B19" s="4"/>
      <c r="C19" s="1"/>
      <c r="D19" s="1"/>
    </row>
    <row r="20" spans="1:4">
      <c r="A20" s="4"/>
      <c r="B20" s="4"/>
      <c r="C20" s="1"/>
      <c r="D20" s="1"/>
    </row>
    <row r="21" spans="1:4">
      <c r="A21" s="4"/>
      <c r="B21" s="4"/>
      <c r="C21" s="1"/>
      <c r="D21" s="1"/>
    </row>
    <row r="22" spans="1:4">
      <c r="A22" s="4"/>
      <c r="B22" s="4"/>
      <c r="C22" s="1"/>
      <c r="D22" s="1"/>
    </row>
    <row r="23" spans="1:4">
      <c r="C23" s="1"/>
      <c r="D23" s="1"/>
    </row>
  </sheetData>
  <mergeCells count="3">
    <mergeCell ref="A2:A3"/>
    <mergeCell ref="A8:A9"/>
    <mergeCell ref="A6:A7"/>
  </mergeCells>
  <hyperlinks>
    <hyperlink ref="B9" r:id="rId1" xr:uid="{CB5936FD-7DB6-804E-9947-0C8C338FBAD8}"/>
  </hyperlinks>
  <pageMargins left="0.7" right="0.7" top="0.75" bottom="0.75" header="0.3" footer="0.3"/>
  <pageSetup paperSize="9" orientation="portrait" verticalDpi="0" r:id="rId2"/>
  <headerFooter>
    <oddFooter>&amp;L_x000D_&amp;1#&amp;"Calibri"&amp;10&amp;K000000 Classified: General Business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B5D1-B7ED-C448-B409-649EC3B624AB}">
  <dimension ref="A1:AI71"/>
  <sheetViews>
    <sheetView tabSelected="1" zoomScale="105" zoomScaleNormal="70" workbookViewId="0">
      <pane xSplit="1" topLeftCell="R1" activePane="topRight" state="frozen"/>
      <selection pane="topRight" activeCell="AE5" sqref="AE5:AE19"/>
    </sheetView>
  </sheetViews>
  <sheetFormatPr baseColWidth="10" defaultColWidth="10.796875" defaultRowHeight="15.6"/>
  <cols>
    <col min="1" max="1" width="5.19921875" style="1" customWidth="1"/>
    <col min="2" max="2" width="50.796875" style="1" customWidth="1"/>
    <col min="3" max="3" width="27" style="1" customWidth="1"/>
    <col min="4" max="4" width="9.59765625" style="1" customWidth="1"/>
    <col min="5" max="8" width="12.5" style="1" customWidth="1"/>
    <col min="9" max="9" width="10.796875" style="1"/>
    <col min="10" max="10" width="8.19921875" style="1" customWidth="1"/>
    <col min="11" max="11" width="9" style="1" customWidth="1"/>
    <col min="12" max="12" width="9.296875" style="1" customWidth="1"/>
    <col min="13" max="13" width="10.296875" style="1" customWidth="1"/>
    <col min="14" max="14" width="12" style="1" customWidth="1"/>
    <col min="15" max="15" width="12.296875" style="1" customWidth="1"/>
    <col min="16" max="16" width="12" style="1" customWidth="1"/>
    <col min="17" max="17" width="12.69921875" style="1" customWidth="1"/>
    <col min="18" max="18" width="16" style="1" customWidth="1"/>
    <col min="19" max="19" width="17.69921875" style="1" customWidth="1"/>
    <col min="20" max="20" width="11.796875" style="1" customWidth="1"/>
    <col min="21" max="21" width="10.796875" style="1" customWidth="1"/>
    <col min="22" max="22" width="11.296875" style="1" customWidth="1"/>
    <col min="23" max="23" width="12.19921875" style="1" customWidth="1"/>
    <col min="24" max="24" width="12" style="1" customWidth="1"/>
    <col min="25" max="25" width="11.796875" style="1" customWidth="1"/>
    <col min="26" max="26" width="8.5" style="1" customWidth="1"/>
    <col min="27" max="27" width="10" style="1" customWidth="1"/>
    <col min="28" max="28" width="9.296875" style="1" customWidth="1"/>
    <col min="29" max="29" width="9.19921875" style="1" customWidth="1"/>
    <col min="30" max="30" width="9.69921875" style="1" customWidth="1"/>
    <col min="31" max="31" width="10.796875" style="219"/>
    <col min="32" max="16384" width="10.796875" style="1"/>
  </cols>
  <sheetData>
    <row r="1" spans="1:35" ht="40.950000000000003" customHeight="1">
      <c r="L1" s="233" t="s">
        <v>154</v>
      </c>
      <c r="M1" s="233"/>
      <c r="N1" s="233"/>
      <c r="O1" s="233"/>
      <c r="P1" s="233"/>
      <c r="Q1" s="233"/>
      <c r="R1" s="233"/>
      <c r="S1" s="233"/>
      <c r="T1" s="233"/>
      <c r="U1" s="233"/>
      <c r="V1" s="233"/>
      <c r="W1" s="233"/>
      <c r="X1" s="233"/>
      <c r="Y1" s="233"/>
      <c r="Z1" s="263" t="s">
        <v>155</v>
      </c>
      <c r="AA1" s="264"/>
      <c r="AB1" s="264"/>
      <c r="AC1" s="264"/>
      <c r="AD1" s="264"/>
      <c r="AE1" s="264"/>
    </row>
    <row r="2" spans="1:35" ht="16.2" thickBot="1">
      <c r="L2" s="235" t="s">
        <v>105</v>
      </c>
      <c r="M2" s="236"/>
      <c r="N2" s="236"/>
      <c r="O2" s="236"/>
      <c r="P2" s="236"/>
      <c r="Q2" s="236"/>
      <c r="R2" s="236"/>
      <c r="S2" s="237"/>
      <c r="T2" s="229" t="s">
        <v>106</v>
      </c>
      <c r="U2" s="230"/>
      <c r="V2" s="230"/>
      <c r="W2" s="230"/>
      <c r="X2" s="230"/>
      <c r="Y2" s="231"/>
      <c r="Z2" s="268" t="s">
        <v>105</v>
      </c>
      <c r="AA2" s="269"/>
      <c r="AB2" s="269"/>
      <c r="AC2" s="269"/>
      <c r="AD2" s="269"/>
      <c r="AE2" s="266" t="s">
        <v>259</v>
      </c>
    </row>
    <row r="3" spans="1:35">
      <c r="L3" s="232" t="s">
        <v>104</v>
      </c>
      <c r="M3" s="232"/>
      <c r="N3" s="232"/>
      <c r="O3" s="19" t="s">
        <v>107</v>
      </c>
      <c r="P3" s="19" t="s">
        <v>108</v>
      </c>
      <c r="Q3" s="19" t="s">
        <v>109</v>
      </c>
      <c r="R3" s="44"/>
      <c r="S3" s="44"/>
      <c r="T3" s="229" t="s">
        <v>104</v>
      </c>
      <c r="U3" s="230"/>
      <c r="V3" s="231"/>
      <c r="W3" s="30" t="s">
        <v>107</v>
      </c>
      <c r="X3" s="30" t="s">
        <v>108</v>
      </c>
      <c r="Y3" s="30" t="s">
        <v>109</v>
      </c>
      <c r="Z3" s="227" t="s">
        <v>104</v>
      </c>
      <c r="AA3" s="228"/>
      <c r="AB3" s="28" t="s">
        <v>107</v>
      </c>
      <c r="AC3" s="28" t="s">
        <v>108</v>
      </c>
      <c r="AD3" s="28" t="s">
        <v>109</v>
      </c>
      <c r="AE3" s="220" t="s">
        <v>104</v>
      </c>
    </row>
    <row r="4" spans="1:35" ht="34.950000000000003" customHeight="1" thickBot="1">
      <c r="A4" s="55"/>
      <c r="B4" s="20" t="s">
        <v>71</v>
      </c>
      <c r="C4" s="22" t="s">
        <v>75</v>
      </c>
      <c r="D4" s="22" t="s">
        <v>72</v>
      </c>
      <c r="E4" s="22" t="s">
        <v>256</v>
      </c>
      <c r="F4" s="22" t="s">
        <v>100</v>
      </c>
      <c r="G4" s="23" t="s">
        <v>258</v>
      </c>
      <c r="H4" s="22" t="s">
        <v>257</v>
      </c>
      <c r="I4" s="22" t="s">
        <v>74</v>
      </c>
      <c r="J4" s="22" t="s">
        <v>100</v>
      </c>
      <c r="K4" s="23" t="s">
        <v>258</v>
      </c>
      <c r="L4" s="21" t="s">
        <v>98</v>
      </c>
      <c r="M4" s="21" t="s">
        <v>110</v>
      </c>
      <c r="N4" s="163" t="s">
        <v>111</v>
      </c>
      <c r="O4" s="21" t="s">
        <v>111</v>
      </c>
      <c r="P4" s="21" t="s">
        <v>111</v>
      </c>
      <c r="Q4" s="21" t="s">
        <v>111</v>
      </c>
      <c r="R4" s="21" t="s">
        <v>169</v>
      </c>
      <c r="S4" s="21" t="s">
        <v>167</v>
      </c>
      <c r="T4" s="31" t="s">
        <v>98</v>
      </c>
      <c r="U4" s="31" t="s">
        <v>110</v>
      </c>
      <c r="V4" s="31" t="s">
        <v>111</v>
      </c>
      <c r="W4" s="31" t="s">
        <v>111</v>
      </c>
      <c r="X4" s="31" t="s">
        <v>111</v>
      </c>
      <c r="Y4" s="31" t="s">
        <v>111</v>
      </c>
      <c r="Z4" s="168" t="s">
        <v>156</v>
      </c>
      <c r="AA4" s="29" t="s">
        <v>157</v>
      </c>
      <c r="AB4" s="29" t="s">
        <v>157</v>
      </c>
      <c r="AC4" s="29" t="s">
        <v>157</v>
      </c>
      <c r="AD4" s="29" t="s">
        <v>157</v>
      </c>
      <c r="AE4" s="266" t="s">
        <v>156</v>
      </c>
      <c r="AG4" s="40" t="s">
        <v>158</v>
      </c>
    </row>
    <row r="5" spans="1:35">
      <c r="A5" s="56">
        <v>1</v>
      </c>
      <c r="B5" s="77" t="s">
        <v>76</v>
      </c>
      <c r="C5" s="57" t="s">
        <v>77</v>
      </c>
      <c r="D5" s="214">
        <v>4324</v>
      </c>
      <c r="E5" s="214">
        <v>84479</v>
      </c>
      <c r="F5" s="215">
        <f>D5/H5</f>
        <v>4.8714540005858363E-2</v>
      </c>
      <c r="G5" s="215">
        <f>E5/H5</f>
        <v>0.95174736936977533</v>
      </c>
      <c r="H5" s="214">
        <v>88762</v>
      </c>
      <c r="I5" s="57">
        <v>439903</v>
      </c>
      <c r="J5" s="58">
        <f t="shared" ref="J5:J19" si="0">D5/I5</f>
        <v>9.8294396719276755E-3</v>
      </c>
      <c r="K5" s="59">
        <f>E5/I5</f>
        <v>0.19204006337760823</v>
      </c>
      <c r="L5" s="36">
        <v>0.94169999999999998</v>
      </c>
      <c r="M5" s="36">
        <v>0.94720000000000004</v>
      </c>
      <c r="N5" s="164">
        <v>0.96340000000000003</v>
      </c>
      <c r="O5" s="36">
        <v>0.95120000000000005</v>
      </c>
      <c r="P5" s="36">
        <v>0.9768</v>
      </c>
      <c r="Q5" s="36">
        <v>0.96350000000000002</v>
      </c>
      <c r="R5" s="36">
        <v>0.95979999999999999</v>
      </c>
      <c r="S5" s="36">
        <v>0.94630000000000003</v>
      </c>
      <c r="T5" s="32">
        <v>0.9587</v>
      </c>
      <c r="U5" s="75">
        <v>0.96179999999999999</v>
      </c>
      <c r="V5" s="75">
        <v>0.96809999999999996</v>
      </c>
      <c r="W5" s="32" t="s">
        <v>114</v>
      </c>
      <c r="X5" s="32" t="s">
        <v>112</v>
      </c>
      <c r="Y5" s="32" t="s">
        <v>113</v>
      </c>
      <c r="Z5" s="169">
        <v>0.96479999999999999</v>
      </c>
      <c r="AA5" s="38">
        <v>0.96530000000000005</v>
      </c>
      <c r="AB5" s="38">
        <v>0.96389999999999998</v>
      </c>
      <c r="AC5" s="38">
        <v>0.96660000000000001</v>
      </c>
      <c r="AD5" s="38">
        <v>0.96530000000000005</v>
      </c>
      <c r="AE5" s="265">
        <v>0.96870000000000001</v>
      </c>
      <c r="AG5" s="60">
        <v>636.26</v>
      </c>
      <c r="AI5" s="61"/>
    </row>
    <row r="6" spans="1:35">
      <c r="A6" s="62">
        <v>2</v>
      </c>
      <c r="B6" s="78" t="s">
        <v>55</v>
      </c>
      <c r="C6" s="52" t="s">
        <v>63</v>
      </c>
      <c r="D6" s="216">
        <v>5573</v>
      </c>
      <c r="E6" s="216">
        <v>63334</v>
      </c>
      <c r="F6" s="218">
        <f t="shared" ref="F6:F19" si="1">D6/H6</f>
        <v>8.0878297971149107E-2</v>
      </c>
      <c r="G6" s="218">
        <f>E6/H6</f>
        <v>0.91913621455315941</v>
      </c>
      <c r="H6" s="216">
        <v>68906</v>
      </c>
      <c r="I6" s="52">
        <v>432961</v>
      </c>
      <c r="J6" s="58">
        <f t="shared" si="0"/>
        <v>1.2871829102390285E-2</v>
      </c>
      <c r="K6" s="59">
        <f t="shared" ref="K6:K19" si="2">E6/I6</f>
        <v>0.14628107381496255</v>
      </c>
      <c r="L6" s="37">
        <v>0.99390000000000001</v>
      </c>
      <c r="M6" s="48">
        <v>0.995</v>
      </c>
      <c r="N6" s="165">
        <v>0.99570000000000003</v>
      </c>
      <c r="O6" s="37">
        <v>0.99360000000000004</v>
      </c>
      <c r="P6" s="37">
        <v>0.99790000000000001</v>
      </c>
      <c r="Q6" s="37">
        <v>0.99570000000000003</v>
      </c>
      <c r="R6" s="37">
        <v>0.99529999999999996</v>
      </c>
      <c r="S6" s="37">
        <v>0.99280000000000002</v>
      </c>
      <c r="T6" s="33">
        <v>0.99390000000000001</v>
      </c>
      <c r="U6" s="76">
        <v>0.995</v>
      </c>
      <c r="V6" s="74">
        <v>0.99570000000000003</v>
      </c>
      <c r="W6" s="33" t="s">
        <v>115</v>
      </c>
      <c r="X6" s="33" t="s">
        <v>116</v>
      </c>
      <c r="Y6" s="33" t="s">
        <v>103</v>
      </c>
      <c r="Z6" s="170">
        <v>0.99319999999999997</v>
      </c>
      <c r="AA6" s="39">
        <v>0.99390000000000001</v>
      </c>
      <c r="AB6" s="39">
        <v>0.99360000000000004</v>
      </c>
      <c r="AC6" s="39">
        <v>0.99429999999999996</v>
      </c>
      <c r="AD6" s="39">
        <v>0.99390000000000001</v>
      </c>
      <c r="AE6" s="220">
        <v>0.99319999999999997</v>
      </c>
      <c r="AG6" s="60">
        <v>988.08</v>
      </c>
    </row>
    <row r="7" spans="1:35">
      <c r="A7" s="63">
        <v>3</v>
      </c>
      <c r="B7" s="79" t="s">
        <v>56</v>
      </c>
      <c r="C7" s="52" t="s">
        <v>64</v>
      </c>
      <c r="D7" s="216">
        <v>4313</v>
      </c>
      <c r="E7" s="216">
        <v>89525</v>
      </c>
      <c r="F7" s="215">
        <f t="shared" si="1"/>
        <v>4.5962190157505488E-2</v>
      </c>
      <c r="G7" s="215">
        <f t="shared" ref="G7:G18" si="3">E7/H7</f>
        <v>0.95403780984249453</v>
      </c>
      <c r="H7" s="216">
        <v>93838</v>
      </c>
      <c r="I7" s="52">
        <v>456515</v>
      </c>
      <c r="J7" s="58">
        <f t="shared" si="0"/>
        <v>9.4476632750292982E-3</v>
      </c>
      <c r="K7" s="59">
        <f>E7/I7</f>
        <v>0.19610527583978621</v>
      </c>
      <c r="L7" s="74">
        <v>0.77049999999999996</v>
      </c>
      <c r="M7" s="74">
        <v>0.78900000000000003</v>
      </c>
      <c r="N7" s="166">
        <v>0.82750000000000001</v>
      </c>
      <c r="O7" s="37">
        <v>0.88439999999999996</v>
      </c>
      <c r="P7" s="37">
        <v>0.75560000000000005</v>
      </c>
      <c r="Q7" s="37">
        <v>0.82399999999999995</v>
      </c>
      <c r="R7" s="37">
        <v>0.80759999999999998</v>
      </c>
      <c r="S7" s="37">
        <v>0.75849999999999995</v>
      </c>
      <c r="T7" s="33">
        <v>0.75839999999999996</v>
      </c>
      <c r="U7" s="74">
        <v>0.76249999999999996</v>
      </c>
      <c r="V7" s="74">
        <v>0.77539999999999998</v>
      </c>
      <c r="W7" s="33" t="s">
        <v>117</v>
      </c>
      <c r="X7" s="33" t="s">
        <v>118</v>
      </c>
      <c r="Y7" s="33" t="s">
        <v>119</v>
      </c>
      <c r="Z7" s="170">
        <v>0.80059999999999998</v>
      </c>
      <c r="AA7" s="39">
        <v>0.78669999999999995</v>
      </c>
      <c r="AB7" s="39">
        <v>0.81159999999999999</v>
      </c>
      <c r="AC7" s="39">
        <v>0.76980000000000004</v>
      </c>
      <c r="AD7" s="39">
        <v>0.78749999999999998</v>
      </c>
      <c r="AE7" s="220">
        <v>0.7742</v>
      </c>
      <c r="AG7" s="64">
        <v>635.5</v>
      </c>
    </row>
    <row r="8" spans="1:35">
      <c r="A8" s="56">
        <v>4</v>
      </c>
      <c r="B8" s="78" t="s">
        <v>57</v>
      </c>
      <c r="C8" s="52" t="s">
        <v>65</v>
      </c>
      <c r="D8" s="216">
        <v>4549</v>
      </c>
      <c r="E8" s="216">
        <v>84172</v>
      </c>
      <c r="F8" s="215">
        <f t="shared" si="1"/>
        <v>5.1275403812121693E-2</v>
      </c>
      <c r="G8" s="215">
        <f t="shared" si="3"/>
        <v>0.94876968337522682</v>
      </c>
      <c r="H8" s="216">
        <v>88717</v>
      </c>
      <c r="I8" s="52">
        <v>421942</v>
      </c>
      <c r="J8" s="58">
        <f t="shared" si="0"/>
        <v>1.0781102615999355E-2</v>
      </c>
      <c r="K8" s="59">
        <f t="shared" si="2"/>
        <v>0.19948713330268142</v>
      </c>
      <c r="L8" s="74">
        <v>0.8</v>
      </c>
      <c r="M8" s="74">
        <v>0.81100000000000005</v>
      </c>
      <c r="N8" s="166">
        <v>0.84309999999999996</v>
      </c>
      <c r="O8" s="37">
        <v>0.83550000000000002</v>
      </c>
      <c r="P8" s="37">
        <v>0.84819999999999995</v>
      </c>
      <c r="Q8" s="37">
        <v>0.84319999999999995</v>
      </c>
      <c r="R8" s="37">
        <v>0.84970000000000001</v>
      </c>
      <c r="S8" s="37">
        <v>0.80700000000000005</v>
      </c>
      <c r="T8" s="33">
        <v>0.80389999999999995</v>
      </c>
      <c r="U8" s="74">
        <v>0.80989999999999995</v>
      </c>
      <c r="V8" s="74">
        <v>0.82969999999999999</v>
      </c>
      <c r="W8" s="33" t="s">
        <v>120</v>
      </c>
      <c r="X8" s="33" t="s">
        <v>121</v>
      </c>
      <c r="Y8" s="33" t="s">
        <v>122</v>
      </c>
      <c r="Z8" s="170">
        <v>0.83819999999999995</v>
      </c>
      <c r="AA8" s="39">
        <v>0.84</v>
      </c>
      <c r="AB8" s="39">
        <v>0.82699999999999996</v>
      </c>
      <c r="AC8" s="39">
        <v>0.85360000000000003</v>
      </c>
      <c r="AD8" s="39">
        <v>0.84019999999999995</v>
      </c>
      <c r="AE8" s="220">
        <v>0.83330000000000004</v>
      </c>
      <c r="AG8" s="60">
        <v>642.45000000000005</v>
      </c>
    </row>
    <row r="9" spans="1:35">
      <c r="A9" s="56">
        <v>5</v>
      </c>
      <c r="B9" s="78" t="s">
        <v>58</v>
      </c>
      <c r="C9" s="52" t="s">
        <v>66</v>
      </c>
      <c r="D9" s="216">
        <v>1833</v>
      </c>
      <c r="E9" s="216">
        <v>37106</v>
      </c>
      <c r="F9" s="215">
        <f t="shared" si="1"/>
        <v>4.7073627982228611E-2</v>
      </c>
      <c r="G9" s="215">
        <f t="shared" si="3"/>
        <v>0.95292637201777142</v>
      </c>
      <c r="H9" s="216">
        <v>38939</v>
      </c>
      <c r="I9" s="52">
        <v>192741</v>
      </c>
      <c r="J9" s="58">
        <f t="shared" si="0"/>
        <v>9.5101716811679931E-3</v>
      </c>
      <c r="K9" s="59">
        <f>E9/I9</f>
        <v>0.1925174197498197</v>
      </c>
      <c r="L9" s="74">
        <v>0.76880000000000004</v>
      </c>
      <c r="M9" s="74">
        <v>0.78720000000000001</v>
      </c>
      <c r="N9" s="166">
        <v>0.78190000000000004</v>
      </c>
      <c r="O9" s="37">
        <v>0.77159999999999995</v>
      </c>
      <c r="P9" s="37">
        <v>0.79869999999999997</v>
      </c>
      <c r="Q9" s="37">
        <v>0.78190000000000004</v>
      </c>
      <c r="R9" s="37">
        <v>0.78520000000000001</v>
      </c>
      <c r="S9" s="37">
        <v>0.76549999999999996</v>
      </c>
      <c r="T9" s="33">
        <v>0.73960000000000004</v>
      </c>
      <c r="U9" s="74">
        <v>0.75</v>
      </c>
      <c r="V9" s="74">
        <v>0.747</v>
      </c>
      <c r="W9" s="33" t="s">
        <v>123</v>
      </c>
      <c r="X9" s="33" t="s">
        <v>124</v>
      </c>
      <c r="Y9" s="33" t="s">
        <v>125</v>
      </c>
      <c r="Z9" s="170">
        <v>0.78949999999999998</v>
      </c>
      <c r="AA9" s="39">
        <v>0.79169999999999996</v>
      </c>
      <c r="AB9" s="39">
        <v>0.79820000000000002</v>
      </c>
      <c r="AC9" s="39">
        <v>0.77900000000000003</v>
      </c>
      <c r="AD9" s="39">
        <v>0.79169999999999996</v>
      </c>
      <c r="AE9" s="267">
        <v>0.753</v>
      </c>
      <c r="AG9" s="60">
        <v>560.27</v>
      </c>
    </row>
    <row r="10" spans="1:35">
      <c r="A10" s="56">
        <v>6</v>
      </c>
      <c r="B10" s="78" t="s">
        <v>59</v>
      </c>
      <c r="C10" s="52" t="s">
        <v>67</v>
      </c>
      <c r="D10" s="216">
        <v>888</v>
      </c>
      <c r="E10" s="216">
        <v>18015</v>
      </c>
      <c r="F10" s="215">
        <f t="shared" si="1"/>
        <v>4.6981641183006191E-2</v>
      </c>
      <c r="G10" s="215">
        <f t="shared" si="3"/>
        <v>0.95312417332416277</v>
      </c>
      <c r="H10" s="216">
        <v>18901</v>
      </c>
      <c r="I10" s="52">
        <v>91550</v>
      </c>
      <c r="J10" s="58">
        <f t="shared" si="0"/>
        <v>9.6996176952484983E-3</v>
      </c>
      <c r="K10" s="59">
        <f t="shared" si="2"/>
        <v>0.19677771709448388</v>
      </c>
      <c r="L10" s="37">
        <v>0.95050000000000001</v>
      </c>
      <c r="M10" s="37">
        <v>0.95269999999999999</v>
      </c>
      <c r="N10" s="165">
        <v>0.96399999999999997</v>
      </c>
      <c r="O10" s="37">
        <v>0.95579999999999998</v>
      </c>
      <c r="P10" s="37">
        <v>0.97299999999999998</v>
      </c>
      <c r="Q10" s="37">
        <v>0.96399999999999997</v>
      </c>
      <c r="R10" s="37">
        <v>0.9617</v>
      </c>
      <c r="S10" s="37">
        <v>0.94820000000000004</v>
      </c>
      <c r="T10" s="33">
        <v>0.93120000000000003</v>
      </c>
      <c r="U10" s="74">
        <v>0.94569999999999999</v>
      </c>
      <c r="V10" s="74">
        <v>0.96379999999999999</v>
      </c>
      <c r="W10" s="33" t="s">
        <v>126</v>
      </c>
      <c r="X10" s="33" t="s">
        <v>127</v>
      </c>
      <c r="Y10" s="33" t="s">
        <v>128</v>
      </c>
      <c r="Z10" s="170">
        <v>0.97750000000000004</v>
      </c>
      <c r="AA10" s="39">
        <v>0.97299999999999998</v>
      </c>
      <c r="AB10" s="39">
        <v>0.97729999999999995</v>
      </c>
      <c r="AC10" s="39">
        <v>0.96850000000000003</v>
      </c>
      <c r="AD10" s="39">
        <v>0.97299999999999998</v>
      </c>
      <c r="AE10" s="220">
        <v>0.96379999999999999</v>
      </c>
      <c r="AG10" s="60">
        <v>601.73</v>
      </c>
    </row>
    <row r="11" spans="1:35">
      <c r="A11" s="63">
        <v>7</v>
      </c>
      <c r="B11" s="78" t="s">
        <v>78</v>
      </c>
      <c r="C11" s="52" t="s">
        <v>79</v>
      </c>
      <c r="D11" s="216">
        <v>5156</v>
      </c>
      <c r="E11" s="216">
        <v>101582</v>
      </c>
      <c r="F11" s="215">
        <f t="shared" si="1"/>
        <v>4.8306101034327684E-2</v>
      </c>
      <c r="G11" s="215">
        <f t="shared" si="3"/>
        <v>0.95171263678608908</v>
      </c>
      <c r="H11" s="216">
        <v>106736</v>
      </c>
      <c r="I11" s="52">
        <v>528137</v>
      </c>
      <c r="J11" s="58">
        <f t="shared" si="0"/>
        <v>9.7626184115106492E-3</v>
      </c>
      <c r="K11" s="59">
        <f>E11/I11</f>
        <v>0.19234024505005329</v>
      </c>
      <c r="L11" s="74">
        <v>0.78520000000000001</v>
      </c>
      <c r="M11" s="74">
        <v>0.82110000000000005</v>
      </c>
      <c r="N11" s="166">
        <v>0.85499999999999998</v>
      </c>
      <c r="O11" s="37">
        <v>0.90210000000000001</v>
      </c>
      <c r="P11" s="37">
        <v>0.80149999999999999</v>
      </c>
      <c r="Q11" s="37">
        <v>0.85580000000000001</v>
      </c>
      <c r="R11" s="37">
        <v>0.82940000000000003</v>
      </c>
      <c r="S11" s="37">
        <v>0.78010000000000002</v>
      </c>
      <c r="T11" s="33">
        <v>0.78359999999999996</v>
      </c>
      <c r="U11" s="74">
        <v>0.78779999999999994</v>
      </c>
      <c r="V11" s="74">
        <v>0.80959999999999999</v>
      </c>
      <c r="W11" s="33" t="s">
        <v>129</v>
      </c>
      <c r="X11" s="33" t="s">
        <v>130</v>
      </c>
      <c r="Y11" s="33" t="s">
        <v>131</v>
      </c>
      <c r="Z11" s="170">
        <v>0.82240000000000002</v>
      </c>
      <c r="AA11" s="39">
        <v>0.81810000000000005</v>
      </c>
      <c r="AB11" s="39">
        <v>0.82930000000000004</v>
      </c>
      <c r="AC11" s="39">
        <v>0.80840000000000001</v>
      </c>
      <c r="AD11" s="39">
        <v>0.81830000000000003</v>
      </c>
      <c r="AE11" s="220">
        <v>0.8085</v>
      </c>
      <c r="AG11" s="60">
        <v>640.74</v>
      </c>
    </row>
    <row r="12" spans="1:35">
      <c r="A12" s="56">
        <v>8</v>
      </c>
      <c r="B12" s="78" t="s">
        <v>80</v>
      </c>
      <c r="C12" s="52" t="s">
        <v>81</v>
      </c>
      <c r="D12" s="216">
        <v>4240</v>
      </c>
      <c r="E12" s="216">
        <v>80127</v>
      </c>
      <c r="F12" s="215">
        <f t="shared" si="1"/>
        <v>5.0258999798489856E-2</v>
      </c>
      <c r="G12" s="215">
        <f t="shared" si="3"/>
        <v>0.94978841435226347</v>
      </c>
      <c r="H12" s="216">
        <v>84363</v>
      </c>
      <c r="I12" s="52">
        <v>417866</v>
      </c>
      <c r="J12" s="58">
        <f t="shared" si="0"/>
        <v>1.0146793469676882E-2</v>
      </c>
      <c r="K12" s="59">
        <f t="shared" si="2"/>
        <v>0.19175285857188668</v>
      </c>
      <c r="L12" s="37">
        <v>0.95240000000000002</v>
      </c>
      <c r="M12" s="37">
        <v>0.95289999999999997</v>
      </c>
      <c r="N12" s="165">
        <v>0.96609999999999996</v>
      </c>
      <c r="O12" s="37">
        <v>0.95079999999999998</v>
      </c>
      <c r="P12" s="37">
        <v>0.98429999999999995</v>
      </c>
      <c r="Q12" s="37">
        <v>0.9657</v>
      </c>
      <c r="R12" s="37">
        <v>0.96230000000000004</v>
      </c>
      <c r="S12" s="37">
        <v>0.95289999999999997</v>
      </c>
      <c r="T12" s="74">
        <v>0.94799999999999995</v>
      </c>
      <c r="U12" s="74">
        <v>0.95499999999999996</v>
      </c>
      <c r="V12" s="74">
        <v>0.96879999999999999</v>
      </c>
      <c r="W12" s="33" t="s">
        <v>132</v>
      </c>
      <c r="X12" s="33" t="s">
        <v>133</v>
      </c>
      <c r="Y12" s="33" t="s">
        <v>134</v>
      </c>
      <c r="Z12" s="170">
        <v>0.97829999999999995</v>
      </c>
      <c r="AA12" s="39">
        <v>0.97689999999999999</v>
      </c>
      <c r="AB12" s="39">
        <v>0.97250000000000003</v>
      </c>
      <c r="AC12" s="39">
        <v>0.98240000000000005</v>
      </c>
      <c r="AD12" s="39">
        <v>0.9768</v>
      </c>
      <c r="AE12" s="220">
        <v>0.9778</v>
      </c>
      <c r="AG12" s="60">
        <v>559.28</v>
      </c>
    </row>
    <row r="13" spans="1:35">
      <c r="A13" s="56">
        <v>9</v>
      </c>
      <c r="B13" s="78" t="s">
        <v>60</v>
      </c>
      <c r="C13" s="52" t="s">
        <v>68</v>
      </c>
      <c r="D13" s="216">
        <v>1579</v>
      </c>
      <c r="E13" s="216">
        <v>24629</v>
      </c>
      <c r="F13" s="215">
        <f t="shared" si="1"/>
        <v>6.0264875386435629E-2</v>
      </c>
      <c r="G13" s="215">
        <f t="shared" si="3"/>
        <v>0.94000228998893176</v>
      </c>
      <c r="H13" s="216">
        <v>26201</v>
      </c>
      <c r="I13" s="52">
        <v>158484</v>
      </c>
      <c r="J13" s="58">
        <f t="shared" si="0"/>
        <v>9.9631508543449182E-3</v>
      </c>
      <c r="K13" s="59">
        <f t="shared" si="2"/>
        <v>0.15540370005805001</v>
      </c>
      <c r="L13" s="37">
        <v>0.93120000000000003</v>
      </c>
      <c r="M13" s="37">
        <v>0.94099999999999995</v>
      </c>
      <c r="N13" s="165">
        <v>0.94240000000000002</v>
      </c>
      <c r="O13" s="37">
        <v>0.9395</v>
      </c>
      <c r="P13" s="37">
        <v>0.93059999999999998</v>
      </c>
      <c r="Q13" s="37">
        <v>0.94120000000000004</v>
      </c>
      <c r="R13" s="37">
        <v>0.94379999999999997</v>
      </c>
      <c r="S13" s="37">
        <v>0.93820000000000003</v>
      </c>
      <c r="T13" s="33">
        <v>0.94979999999999998</v>
      </c>
      <c r="U13" s="74">
        <v>0.94779999999999998</v>
      </c>
      <c r="V13" s="74">
        <v>0.95189999999999997</v>
      </c>
      <c r="W13" s="33" t="s">
        <v>136</v>
      </c>
      <c r="X13" s="33" t="s">
        <v>137</v>
      </c>
      <c r="Y13" s="33" t="s">
        <v>138</v>
      </c>
      <c r="Z13" s="170">
        <v>0.95640000000000003</v>
      </c>
      <c r="AA13" s="39">
        <v>0.95369999999999999</v>
      </c>
      <c r="AB13" s="39">
        <v>0.96099999999999997</v>
      </c>
      <c r="AC13" s="39">
        <v>0.93379999999999996</v>
      </c>
      <c r="AD13" s="39">
        <v>0.95169999999999999</v>
      </c>
      <c r="AE13" s="220">
        <v>0.94769999999999999</v>
      </c>
      <c r="AG13" s="60">
        <v>617.73</v>
      </c>
    </row>
    <row r="14" spans="1:35">
      <c r="A14" s="56">
        <v>10</v>
      </c>
      <c r="B14" s="78" t="s">
        <v>61</v>
      </c>
      <c r="C14" s="52" t="s">
        <v>69</v>
      </c>
      <c r="D14" s="216">
        <v>2727</v>
      </c>
      <c r="E14" s="216">
        <v>49209</v>
      </c>
      <c r="F14" s="215">
        <f t="shared" si="1"/>
        <v>5.2475609521427061E-2</v>
      </c>
      <c r="G14" s="215">
        <f t="shared" si="3"/>
        <v>0.94692785806377122</v>
      </c>
      <c r="H14" s="216">
        <v>51967</v>
      </c>
      <c r="I14" s="52">
        <v>311305</v>
      </c>
      <c r="J14" s="58">
        <f t="shared" si="0"/>
        <v>8.7598978493760131E-3</v>
      </c>
      <c r="K14" s="59">
        <f t="shared" si="2"/>
        <v>0.15807327219286552</v>
      </c>
      <c r="L14" s="37">
        <v>0.94579999999999997</v>
      </c>
      <c r="M14" s="37">
        <v>0.95009999999999994</v>
      </c>
      <c r="N14" s="165">
        <v>0.95589999999999997</v>
      </c>
      <c r="O14" s="37">
        <v>0.93940000000000001</v>
      </c>
      <c r="P14" s="37">
        <v>0.97940000000000005</v>
      </c>
      <c r="Q14" s="37">
        <v>0.9546</v>
      </c>
      <c r="R14" s="37">
        <v>0.94940000000000002</v>
      </c>
      <c r="S14" s="37">
        <v>0.94359999999999999</v>
      </c>
      <c r="T14" s="33">
        <v>0.94430000000000003</v>
      </c>
      <c r="U14" s="74">
        <v>0.94540000000000002</v>
      </c>
      <c r="V14" s="74">
        <v>0.95740000000000003</v>
      </c>
      <c r="W14" s="33" t="s">
        <v>135</v>
      </c>
      <c r="X14" s="33" t="s">
        <v>139</v>
      </c>
      <c r="Y14" s="33" t="s">
        <v>140</v>
      </c>
      <c r="Z14" s="170">
        <v>0.96530000000000005</v>
      </c>
      <c r="AA14" s="39">
        <v>0.96750000000000003</v>
      </c>
      <c r="AB14" s="39">
        <v>0.97</v>
      </c>
      <c r="AC14" s="39">
        <v>0.96840000000000004</v>
      </c>
      <c r="AD14" s="39">
        <v>0.96740000000000004</v>
      </c>
      <c r="AE14" s="220">
        <v>0.9607</v>
      </c>
      <c r="AG14" s="60">
        <v>520.52</v>
      </c>
    </row>
    <row r="15" spans="1:35">
      <c r="A15" s="62">
        <v>11</v>
      </c>
      <c r="B15" s="78" t="s">
        <v>82</v>
      </c>
      <c r="C15" s="52" t="s">
        <v>83</v>
      </c>
      <c r="D15" s="216">
        <v>3886</v>
      </c>
      <c r="E15" s="216">
        <v>44658</v>
      </c>
      <c r="F15" s="218">
        <f t="shared" si="1"/>
        <v>8.0052736748861833E-2</v>
      </c>
      <c r="G15" s="218">
        <f t="shared" si="3"/>
        <v>0.91996786354366233</v>
      </c>
      <c r="H15" s="216">
        <v>48543</v>
      </c>
      <c r="I15" s="52">
        <v>274405</v>
      </c>
      <c r="J15" s="58">
        <f t="shared" si="0"/>
        <v>1.4161549534447258E-2</v>
      </c>
      <c r="K15" s="59">
        <f t="shared" si="2"/>
        <v>0.16274484794373281</v>
      </c>
      <c r="L15" s="37">
        <v>0.9758</v>
      </c>
      <c r="M15" s="37">
        <v>0.9768</v>
      </c>
      <c r="N15" s="165">
        <v>0.97889999999999999</v>
      </c>
      <c r="O15" s="37">
        <v>0.96630000000000005</v>
      </c>
      <c r="P15" s="37">
        <v>0.9929</v>
      </c>
      <c r="Q15" s="37">
        <v>0.9788</v>
      </c>
      <c r="R15" s="37">
        <v>0.97840000000000005</v>
      </c>
      <c r="S15" s="37">
        <v>0.97529999999999994</v>
      </c>
      <c r="T15" s="33">
        <v>0.98180000000000001</v>
      </c>
      <c r="U15" s="74">
        <v>0.98399999999999999</v>
      </c>
      <c r="V15" s="74">
        <v>0.98240000000000005</v>
      </c>
      <c r="W15" s="33" t="s">
        <v>142</v>
      </c>
      <c r="X15" s="33" t="s">
        <v>143</v>
      </c>
      <c r="Y15" s="33" t="s">
        <v>144</v>
      </c>
      <c r="Z15" s="170">
        <v>0.98099999999999998</v>
      </c>
      <c r="AA15" s="27">
        <v>0.97989999999999999</v>
      </c>
      <c r="AB15" s="27">
        <v>0.97189999999999999</v>
      </c>
      <c r="AC15" s="27">
        <v>0.98880000000000001</v>
      </c>
      <c r="AD15" s="27">
        <v>0.9798</v>
      </c>
      <c r="AE15" s="220">
        <v>0.97809999999999997</v>
      </c>
      <c r="AG15" s="60">
        <v>880.83</v>
      </c>
    </row>
    <row r="16" spans="1:35">
      <c r="A16" s="56">
        <v>12</v>
      </c>
      <c r="B16" s="78" t="s">
        <v>84</v>
      </c>
      <c r="C16" s="52" t="s">
        <v>85</v>
      </c>
      <c r="D16" s="216">
        <v>3599</v>
      </c>
      <c r="E16" s="216">
        <v>73262</v>
      </c>
      <c r="F16" s="215">
        <f t="shared" si="1"/>
        <v>4.6824787603596103E-2</v>
      </c>
      <c r="G16" s="215">
        <f t="shared" si="3"/>
        <v>0.9531752123964039</v>
      </c>
      <c r="H16" s="216">
        <v>76861</v>
      </c>
      <c r="I16" s="52">
        <v>427150</v>
      </c>
      <c r="J16" s="58">
        <f t="shared" si="0"/>
        <v>8.4256116118459554E-3</v>
      </c>
      <c r="K16" s="59">
        <f t="shared" si="2"/>
        <v>0.17151351984080535</v>
      </c>
      <c r="L16" s="37">
        <v>0.95720000000000005</v>
      </c>
      <c r="M16" s="37">
        <v>0.96</v>
      </c>
      <c r="N16" s="165">
        <v>0.97</v>
      </c>
      <c r="O16" s="37">
        <v>0.95299999999999996</v>
      </c>
      <c r="P16" s="37">
        <v>0.99019999999999997</v>
      </c>
      <c r="Q16" s="37">
        <v>0.96950000000000003</v>
      </c>
      <c r="R16" s="37">
        <v>0.96719999999999995</v>
      </c>
      <c r="S16" s="37">
        <v>0.96060000000000001</v>
      </c>
      <c r="T16" s="33">
        <v>0.96840000000000004</v>
      </c>
      <c r="U16" s="74">
        <v>0.97399999999999998</v>
      </c>
      <c r="V16" s="74">
        <v>0.98219999999999996</v>
      </c>
      <c r="W16" s="33" t="s">
        <v>145</v>
      </c>
      <c r="X16" s="33" t="s">
        <v>146</v>
      </c>
      <c r="Y16" s="33" t="s">
        <v>147</v>
      </c>
      <c r="Z16" s="171">
        <v>0.98219999999999996</v>
      </c>
      <c r="AA16" s="27">
        <v>0.98329999999999995</v>
      </c>
      <c r="AB16" s="27">
        <v>0.98260000000000003</v>
      </c>
      <c r="AC16" s="27">
        <v>0.98480000000000001</v>
      </c>
      <c r="AD16" s="27">
        <v>0.98329999999999995</v>
      </c>
      <c r="AE16" s="220">
        <v>0.97970000000000002</v>
      </c>
      <c r="AG16" s="64">
        <v>560.70000000000005</v>
      </c>
    </row>
    <row r="17" spans="1:33">
      <c r="A17" s="56">
        <v>13</v>
      </c>
      <c r="B17" s="78" t="s">
        <v>86</v>
      </c>
      <c r="C17" s="52" t="s">
        <v>87</v>
      </c>
      <c r="D17" s="216">
        <v>3906</v>
      </c>
      <c r="E17" s="216">
        <v>64518</v>
      </c>
      <c r="F17" s="215">
        <f t="shared" si="1"/>
        <v>5.7085233251490702E-2</v>
      </c>
      <c r="G17" s="215">
        <f t="shared" si="3"/>
        <v>0.94291476674850927</v>
      </c>
      <c r="H17" s="216">
        <v>68424</v>
      </c>
      <c r="I17" s="52">
        <v>386086</v>
      </c>
      <c r="J17" s="58">
        <f t="shared" si="0"/>
        <v>1.0116916956325793E-2</v>
      </c>
      <c r="K17" s="59">
        <f t="shared" si="2"/>
        <v>0.1671078464383583</v>
      </c>
      <c r="L17" s="37">
        <v>0.96160000000000001</v>
      </c>
      <c r="M17" s="37">
        <v>0.96830000000000005</v>
      </c>
      <c r="N17" s="165">
        <v>0.97950000000000004</v>
      </c>
      <c r="O17" s="37">
        <v>0.97209999999999996</v>
      </c>
      <c r="P17" s="37">
        <v>0.9879</v>
      </c>
      <c r="Q17" s="37">
        <v>0.97940000000000005</v>
      </c>
      <c r="R17" s="37">
        <v>0.97699999999999998</v>
      </c>
      <c r="S17" s="37">
        <v>0.9657</v>
      </c>
      <c r="T17" s="33">
        <v>0.97230000000000005</v>
      </c>
      <c r="U17" s="74">
        <v>0.97340000000000004</v>
      </c>
      <c r="V17" s="74">
        <v>0.97399999999999998</v>
      </c>
      <c r="W17" s="33" t="s">
        <v>148</v>
      </c>
      <c r="X17" s="33" t="s">
        <v>141</v>
      </c>
      <c r="Y17" s="33" t="s">
        <v>149</v>
      </c>
      <c r="Z17" s="171">
        <v>0.98060000000000003</v>
      </c>
      <c r="AA17" s="27">
        <v>0.97850000000000004</v>
      </c>
      <c r="AB17" s="27">
        <v>0.9778</v>
      </c>
      <c r="AC17" s="27">
        <v>0.9798</v>
      </c>
      <c r="AD17" s="27">
        <v>0.97850000000000004</v>
      </c>
      <c r="AE17" s="220">
        <v>0.9728</v>
      </c>
      <c r="AG17" s="60">
        <v>801.44</v>
      </c>
    </row>
    <row r="18" spans="1:33">
      <c r="A18" s="56">
        <v>14</v>
      </c>
      <c r="B18" s="78" t="s">
        <v>88</v>
      </c>
      <c r="C18" s="52" t="s">
        <v>89</v>
      </c>
      <c r="D18" s="216">
        <v>2867</v>
      </c>
      <c r="E18" s="216">
        <v>52780</v>
      </c>
      <c r="F18" s="215">
        <f t="shared" si="1"/>
        <v>5.1523047892892443E-2</v>
      </c>
      <c r="G18" s="215">
        <f t="shared" si="3"/>
        <v>0.94851289424027319</v>
      </c>
      <c r="H18" s="216">
        <v>55645</v>
      </c>
      <c r="I18" s="52">
        <v>294519</v>
      </c>
      <c r="J18" s="58">
        <f t="shared" si="0"/>
        <v>9.7345162790855606E-3</v>
      </c>
      <c r="K18" s="59">
        <f t="shared" si="2"/>
        <v>0.17920745350894171</v>
      </c>
      <c r="L18" s="37">
        <v>0.97560000000000002</v>
      </c>
      <c r="M18" s="37">
        <v>0.97909999999999997</v>
      </c>
      <c r="N18" s="165">
        <v>0.98329999999999995</v>
      </c>
      <c r="O18" s="37">
        <v>0.97609999999999997</v>
      </c>
      <c r="P18" s="37">
        <v>0.9919</v>
      </c>
      <c r="Q18" s="37">
        <v>0.98299999999999998</v>
      </c>
      <c r="R18" s="37">
        <v>0.98399999999999999</v>
      </c>
      <c r="S18" s="37">
        <v>0.98329999999999995</v>
      </c>
      <c r="T18" s="33">
        <v>0.97519999999999996</v>
      </c>
      <c r="U18" s="74">
        <v>0.97840000000000005</v>
      </c>
      <c r="V18" s="74">
        <v>0.98709999999999998</v>
      </c>
      <c r="W18" s="33" t="s">
        <v>150</v>
      </c>
      <c r="X18" s="33" t="s">
        <v>150</v>
      </c>
      <c r="Y18" s="33" t="s">
        <v>144</v>
      </c>
      <c r="Z18" s="171">
        <v>0.99229999999999996</v>
      </c>
      <c r="AA18" s="27">
        <v>0.9909</v>
      </c>
      <c r="AB18" s="27">
        <v>0.9879</v>
      </c>
      <c r="AC18" s="27">
        <v>0.99409999999999998</v>
      </c>
      <c r="AD18" s="27">
        <v>0.99080000000000001</v>
      </c>
      <c r="AE18" s="220">
        <v>0.98380000000000001</v>
      </c>
      <c r="AG18" s="60">
        <v>561.30999999999995</v>
      </c>
    </row>
    <row r="19" spans="1:33">
      <c r="A19" s="63">
        <v>15</v>
      </c>
      <c r="B19" s="78" t="s">
        <v>62</v>
      </c>
      <c r="C19" s="52" t="s">
        <v>70</v>
      </c>
      <c r="D19" s="216">
        <v>5779</v>
      </c>
      <c r="E19" s="216">
        <v>86260</v>
      </c>
      <c r="F19" s="215">
        <f t="shared" si="1"/>
        <v>6.2788600484577184E-2</v>
      </c>
      <c r="G19" s="215">
        <f>E19/H19</f>
        <v>0.93721139951542276</v>
      </c>
      <c r="H19" s="216">
        <v>92039</v>
      </c>
      <c r="I19" s="52">
        <v>451214</v>
      </c>
      <c r="J19" s="58">
        <f t="shared" si="0"/>
        <v>1.2807669974779152E-2</v>
      </c>
      <c r="K19" s="59">
        <f t="shared" si="2"/>
        <v>0.19117314622329981</v>
      </c>
      <c r="L19" s="74">
        <v>0.78029999999999999</v>
      </c>
      <c r="M19" s="74">
        <v>0.82110000000000005</v>
      </c>
      <c r="N19" s="166">
        <v>0.85009999999999997</v>
      </c>
      <c r="O19" s="37">
        <v>0.91839999999999999</v>
      </c>
      <c r="P19" s="37">
        <v>0.77410000000000001</v>
      </c>
      <c r="Q19" s="37">
        <v>0.85150000000000003</v>
      </c>
      <c r="R19" s="37">
        <v>0.84430000000000005</v>
      </c>
      <c r="S19" s="37">
        <v>0.78029999999999999</v>
      </c>
      <c r="T19" s="33">
        <v>0.7621</v>
      </c>
      <c r="U19" s="74">
        <v>0.76629999999999998</v>
      </c>
      <c r="V19" s="74">
        <v>0.78769999999999996</v>
      </c>
      <c r="W19" s="33" t="s">
        <v>151</v>
      </c>
      <c r="X19" s="33" t="s">
        <v>152</v>
      </c>
      <c r="Y19" s="33" t="s">
        <v>153</v>
      </c>
      <c r="Z19" s="171">
        <v>0.80830000000000002</v>
      </c>
      <c r="AA19" s="27">
        <v>0.79649999999999999</v>
      </c>
      <c r="AB19" s="27">
        <v>0.81810000000000005</v>
      </c>
      <c r="AC19" s="27">
        <v>0.77139999999999997</v>
      </c>
      <c r="AD19" s="27">
        <v>0.79700000000000004</v>
      </c>
      <c r="AE19" s="220">
        <v>0.77849999999999997</v>
      </c>
      <c r="AG19" s="60">
        <v>648.22</v>
      </c>
    </row>
    <row r="20" spans="1:33">
      <c r="A20" s="66"/>
      <c r="B20" s="66"/>
      <c r="C20" s="66"/>
      <c r="D20" s="66"/>
      <c r="E20" s="66"/>
      <c r="F20" s="66"/>
      <c r="G20" s="66"/>
      <c r="I20" s="66"/>
      <c r="J20" s="66"/>
      <c r="K20" s="66"/>
      <c r="L20" s="80">
        <f t="shared" ref="L20:R20" si="4">SUM(L5:L19)/15</f>
        <v>0.89936666666666676</v>
      </c>
      <c r="M20" s="80">
        <f t="shared" si="4"/>
        <v>0.91016666666666668</v>
      </c>
      <c r="N20" s="167">
        <f t="shared" si="4"/>
        <v>0.92378666666666664</v>
      </c>
      <c r="O20" s="82">
        <f t="shared" si="4"/>
        <v>0.92731999999999992</v>
      </c>
      <c r="P20" s="81">
        <f t="shared" si="4"/>
        <v>0.91886666666666661</v>
      </c>
      <c r="Q20" s="82">
        <f t="shared" si="4"/>
        <v>0.92345333333333324</v>
      </c>
      <c r="R20" s="82">
        <f t="shared" si="4"/>
        <v>0.91967333333333345</v>
      </c>
      <c r="S20" s="82">
        <f>SUM(S5:S19)/15</f>
        <v>0.89988666666666672</v>
      </c>
      <c r="T20" s="82">
        <f>SUM(T5:T19)/15</f>
        <v>0.8980800000000001</v>
      </c>
      <c r="U20" s="82">
        <f>SUM(U5:U19)/15</f>
        <v>0.90246666666666664</v>
      </c>
      <c r="V20" s="82">
        <f>SUM(V5:V19)/15</f>
        <v>0.91205333333333327</v>
      </c>
      <c r="Z20" s="198">
        <f>SUM(Z5:Z19)/15</f>
        <v>0.9220400000000003</v>
      </c>
      <c r="AA20" s="82">
        <f t="shared" ref="AA20:AD20" si="5">SUM(AA5:AA19)/15</f>
        <v>0.91972666666666669</v>
      </c>
      <c r="AB20" s="1">
        <f t="shared" si="5"/>
        <v>0.92284666666666659</v>
      </c>
      <c r="AC20" s="1">
        <f t="shared" si="5"/>
        <v>0.91624666666666665</v>
      </c>
      <c r="AD20" s="1">
        <f t="shared" si="5"/>
        <v>0.91968000000000005</v>
      </c>
      <c r="AG20" s="67"/>
    </row>
    <row r="21" spans="1:33">
      <c r="A21" s="66"/>
      <c r="B21" s="66"/>
      <c r="C21" s="65" t="s">
        <v>102</v>
      </c>
      <c r="D21" s="53">
        <f t="shared" ref="D21:I21" si="6">SUM(D5:D19)/15</f>
        <v>3681.2666666666669</v>
      </c>
      <c r="E21" s="53">
        <f t="shared" si="6"/>
        <v>63577.066666666666</v>
      </c>
      <c r="F21" s="217">
        <f t="shared" si="6"/>
        <v>5.5364379522264535E-2</v>
      </c>
      <c r="G21" s="217">
        <f t="shared" si="6"/>
        <v>0.94466366387452794</v>
      </c>
      <c r="H21" s="53">
        <f t="shared" si="6"/>
        <v>67256.133333333331</v>
      </c>
      <c r="I21" s="53">
        <f t="shared" si="6"/>
        <v>352318.53333333333</v>
      </c>
      <c r="J21" s="54">
        <f t="shared" ref="J21" si="7">SUM(J5:J19)/15</f>
        <v>1.0401236598877019E-2</v>
      </c>
      <c r="K21" s="54"/>
      <c r="L21" s="68"/>
      <c r="M21" s="68"/>
      <c r="N21" s="68"/>
    </row>
    <row r="23" spans="1:33" ht="15" customHeight="1">
      <c r="J23" s="224" t="s">
        <v>160</v>
      </c>
      <c r="K23" s="224"/>
      <c r="L23" s="69">
        <v>0.88300000000000001</v>
      </c>
      <c r="M23" s="39">
        <v>0.89</v>
      </c>
      <c r="N23" s="39">
        <v>0.90449999999999997</v>
      </c>
      <c r="O23" s="39" t="s">
        <v>161</v>
      </c>
      <c r="P23" s="39" t="s">
        <v>162</v>
      </c>
      <c r="Q23" s="39" t="s">
        <v>163</v>
      </c>
      <c r="R23" s="45"/>
      <c r="S23" s="232" t="s">
        <v>236</v>
      </c>
      <c r="T23" s="232"/>
      <c r="U23" s="209"/>
      <c r="X23" s="223" t="s">
        <v>99</v>
      </c>
      <c r="Y23" s="223"/>
      <c r="Z23" s="170">
        <v>0.89600000000000002</v>
      </c>
      <c r="AA23" s="207">
        <v>0.89759999999999995</v>
      </c>
      <c r="AB23" s="171">
        <v>0.87819999999999998</v>
      </c>
      <c r="AC23" s="171">
        <v>0.89170000000000005</v>
      </c>
      <c r="AD23" s="171">
        <v>0.89739999999999998</v>
      </c>
      <c r="AE23" s="219" t="s">
        <v>159</v>
      </c>
    </row>
    <row r="24" spans="1:33" ht="16.95" customHeight="1">
      <c r="J24" s="223" t="s">
        <v>99</v>
      </c>
      <c r="K24" s="223"/>
      <c r="L24" s="170">
        <v>0.89670000000000005</v>
      </c>
      <c r="M24" s="170">
        <v>0.89970000000000006</v>
      </c>
      <c r="N24" s="170">
        <v>0.91369999999999996</v>
      </c>
      <c r="O24" s="170">
        <v>0.93230000000000002</v>
      </c>
      <c r="P24" s="170">
        <v>0.89019999999999999</v>
      </c>
      <c r="Q24" s="170">
        <v>0.91339999999999999</v>
      </c>
      <c r="R24" s="45"/>
      <c r="S24" s="232" t="s">
        <v>255</v>
      </c>
      <c r="T24" s="232"/>
      <c r="U24" s="209"/>
      <c r="X24" s="224" t="s">
        <v>160</v>
      </c>
      <c r="Y24" s="224"/>
      <c r="Z24" s="208"/>
    </row>
    <row r="25" spans="1:33" ht="16.05" customHeight="1">
      <c r="J25" s="243" t="s">
        <v>164</v>
      </c>
      <c r="K25" s="243"/>
      <c r="L25" s="42">
        <v>0.95569999999999999</v>
      </c>
      <c r="M25" s="42">
        <v>0.9516</v>
      </c>
      <c r="N25" s="42">
        <v>0.96760000000000002</v>
      </c>
      <c r="O25" s="42">
        <v>0.9405</v>
      </c>
      <c r="P25" s="42">
        <v>0.999</v>
      </c>
      <c r="Q25" s="42">
        <v>0.96730000000000005</v>
      </c>
      <c r="R25" s="45"/>
      <c r="S25" s="45"/>
      <c r="T25" s="25"/>
      <c r="U25" s="70"/>
      <c r="X25" s="224" t="s">
        <v>236</v>
      </c>
      <c r="Y25" s="224"/>
      <c r="Z25" s="208"/>
    </row>
    <row r="26" spans="1:33" ht="16.05" customHeight="1">
      <c r="J26" s="225" t="s">
        <v>165</v>
      </c>
      <c r="K26" s="226"/>
      <c r="L26" s="42">
        <v>0.96</v>
      </c>
      <c r="M26" s="42">
        <v>0.96109999999999995</v>
      </c>
      <c r="N26" s="42">
        <v>0.96889999999999998</v>
      </c>
      <c r="O26" s="42">
        <v>0.95379999999999998</v>
      </c>
      <c r="P26" s="42">
        <v>0.98699999999999999</v>
      </c>
      <c r="Q26" s="42">
        <v>0.96850000000000003</v>
      </c>
      <c r="R26" s="45"/>
      <c r="S26" s="45"/>
      <c r="T26" s="25"/>
      <c r="U26" s="70"/>
      <c r="X26" s="224" t="s">
        <v>255</v>
      </c>
      <c r="Y26" s="224"/>
      <c r="Z26" s="208"/>
    </row>
    <row r="27" spans="1:33" ht="16.05" customHeight="1">
      <c r="J27" s="241" t="s">
        <v>165</v>
      </c>
      <c r="K27" s="242"/>
      <c r="L27" s="43">
        <v>0.9577</v>
      </c>
      <c r="M27" s="43">
        <v>0.95889999999999997</v>
      </c>
      <c r="N27" s="43">
        <v>0.96830000000000005</v>
      </c>
      <c r="O27" s="43">
        <v>0.94899999999999995</v>
      </c>
      <c r="P27" s="43">
        <v>0.99129999999999996</v>
      </c>
      <c r="Q27" s="43">
        <v>0.96779999999999999</v>
      </c>
      <c r="R27" s="45"/>
      <c r="S27" s="45"/>
      <c r="T27" s="25"/>
      <c r="U27" s="70"/>
    </row>
    <row r="28" spans="1:33">
      <c r="J28" s="244" t="s">
        <v>175</v>
      </c>
      <c r="K28" s="244"/>
      <c r="L28" s="43">
        <v>0.9798</v>
      </c>
      <c r="M28" s="43">
        <v>0.98050000000000004</v>
      </c>
      <c r="N28" s="43">
        <v>0.98399999999999999</v>
      </c>
      <c r="O28" s="43">
        <v>0.97740000000000005</v>
      </c>
      <c r="P28" s="43">
        <v>0.9919</v>
      </c>
      <c r="Q28" s="43">
        <v>0.98370000000000002</v>
      </c>
      <c r="R28" s="45"/>
      <c r="S28" s="45"/>
      <c r="T28" s="25"/>
      <c r="U28" s="70"/>
    </row>
    <row r="29" spans="1:33">
      <c r="I29" s="205" t="s">
        <v>252</v>
      </c>
      <c r="J29" s="239" t="s">
        <v>174</v>
      </c>
      <c r="K29" s="240"/>
      <c r="L29" s="206">
        <v>0.93799999999999994</v>
      </c>
      <c r="M29" s="206">
        <v>0.94220000000000004</v>
      </c>
      <c r="N29" s="206">
        <v>0.96209999999999996</v>
      </c>
      <c r="O29" s="206">
        <v>0.94379999999999997</v>
      </c>
      <c r="P29" s="206">
        <v>0.98240000000000005</v>
      </c>
      <c r="Q29" s="206">
        <v>0.96209999999999996</v>
      </c>
      <c r="R29" s="45"/>
      <c r="S29" s="45"/>
      <c r="T29" s="25"/>
      <c r="U29" s="70"/>
    </row>
    <row r="30" spans="1:33">
      <c r="I30" s="205" t="s">
        <v>252</v>
      </c>
      <c r="J30" s="245" t="s">
        <v>172</v>
      </c>
      <c r="K30" s="245"/>
      <c r="L30" s="206">
        <v>0.79320000000000002</v>
      </c>
      <c r="M30" s="206">
        <v>0.82340000000000002</v>
      </c>
      <c r="N30" s="206">
        <v>0.83960000000000001</v>
      </c>
      <c r="O30" s="206">
        <v>0.9294</v>
      </c>
      <c r="P30" s="206">
        <v>0.74929999999999997</v>
      </c>
      <c r="Q30" s="206">
        <v>0.84370000000000001</v>
      </c>
      <c r="R30" s="45"/>
      <c r="S30" s="45"/>
      <c r="T30" s="25"/>
      <c r="U30" s="70"/>
    </row>
    <row r="31" spans="1:33">
      <c r="J31" s="234" t="s">
        <v>164</v>
      </c>
      <c r="K31" s="234"/>
      <c r="L31" s="41">
        <v>0.96960000000000002</v>
      </c>
      <c r="M31" s="41">
        <v>0.96603000000000006</v>
      </c>
      <c r="N31" s="41">
        <v>0.97735000000000005</v>
      </c>
      <c r="O31" s="41">
        <v>0.95979999999999999</v>
      </c>
      <c r="P31" s="41">
        <v>0.99690000000000001</v>
      </c>
      <c r="Q31" s="41">
        <v>0.97716000000000003</v>
      </c>
      <c r="R31" s="45"/>
      <c r="S31" s="45"/>
      <c r="T31" s="25"/>
      <c r="U31" s="70"/>
    </row>
    <row r="32" spans="1:33">
      <c r="J32" s="234" t="s">
        <v>166</v>
      </c>
      <c r="K32" s="234"/>
      <c r="L32" s="41">
        <v>0.96779999999999999</v>
      </c>
      <c r="M32" s="41">
        <v>0.9698</v>
      </c>
      <c r="N32" s="41">
        <v>0.97699999999999998</v>
      </c>
      <c r="O32" s="41">
        <v>0.97289999999999999</v>
      </c>
      <c r="P32" s="41">
        <v>0.98180000000000001</v>
      </c>
      <c r="Q32" s="41">
        <v>0.97689999999999999</v>
      </c>
      <c r="R32" s="45"/>
      <c r="S32" s="45"/>
      <c r="T32" s="25"/>
      <c r="U32" s="70"/>
    </row>
    <row r="33" spans="10:22">
      <c r="S33" s="70"/>
      <c r="T33" s="70"/>
      <c r="U33" s="70"/>
    </row>
    <row r="34" spans="10:22">
      <c r="L34" s="47"/>
      <c r="M34" s="49" t="s">
        <v>168</v>
      </c>
      <c r="N34" s="238" t="s">
        <v>170</v>
      </c>
      <c r="O34" s="238"/>
      <c r="P34" s="238"/>
      <c r="Q34" s="238"/>
      <c r="R34" s="49" t="s">
        <v>171</v>
      </c>
      <c r="S34" s="49" t="s">
        <v>172</v>
      </c>
      <c r="T34" s="49" t="s">
        <v>173</v>
      </c>
      <c r="U34" s="47"/>
      <c r="V34" s="47"/>
    </row>
    <row r="35" spans="10:22">
      <c r="L35" s="47"/>
      <c r="M35" s="160"/>
      <c r="N35" s="160" t="s">
        <v>248</v>
      </c>
      <c r="O35" s="160" t="s">
        <v>249</v>
      </c>
      <c r="P35" s="160" t="s">
        <v>108</v>
      </c>
      <c r="Q35" s="160" t="s">
        <v>250</v>
      </c>
      <c r="R35" s="160" t="s">
        <v>248</v>
      </c>
      <c r="S35" s="160" t="s">
        <v>248</v>
      </c>
      <c r="T35" s="160" t="s">
        <v>248</v>
      </c>
      <c r="U35" s="47"/>
      <c r="V35" s="47"/>
    </row>
    <row r="36" spans="10:22">
      <c r="J36" s="3"/>
      <c r="L36" s="47"/>
      <c r="M36" s="49">
        <v>100</v>
      </c>
      <c r="N36" s="51">
        <v>0.96020000000000005</v>
      </c>
      <c r="O36" s="51">
        <v>0.95089999999999997</v>
      </c>
      <c r="P36" s="51">
        <v>0.97030000000000005</v>
      </c>
      <c r="Q36" s="51">
        <v>0.96030000000000004</v>
      </c>
      <c r="R36" s="51">
        <v>0.99529999999999996</v>
      </c>
      <c r="S36" s="51">
        <v>0.82750000000000001</v>
      </c>
      <c r="T36" s="51">
        <v>0.78410000000000002</v>
      </c>
      <c r="U36" s="47"/>
      <c r="V36" s="47"/>
    </row>
    <row r="37" spans="10:22" ht="16.95" customHeight="1">
      <c r="L37" s="47"/>
      <c r="M37" s="49">
        <v>200</v>
      </c>
      <c r="N37" s="199">
        <v>0.96350000000000002</v>
      </c>
      <c r="O37" s="199">
        <v>0.95120000000000005</v>
      </c>
      <c r="P37" s="51">
        <v>0.9768</v>
      </c>
      <c r="Q37" s="51">
        <v>0.96350000000000002</v>
      </c>
      <c r="R37" s="51">
        <v>0.99570000000000003</v>
      </c>
      <c r="S37" s="51">
        <v>0.82520000000000004</v>
      </c>
      <c r="T37" s="71">
        <v>0.78300000000000003</v>
      </c>
      <c r="U37" s="72"/>
      <c r="V37" s="72"/>
    </row>
    <row r="38" spans="10:22">
      <c r="L38" s="47"/>
      <c r="M38" s="49">
        <v>300</v>
      </c>
      <c r="N38" s="199">
        <v>0.96350000000000002</v>
      </c>
      <c r="O38" s="199">
        <v>0.95120000000000005</v>
      </c>
      <c r="P38" s="51">
        <v>0.9768</v>
      </c>
      <c r="Q38" s="51">
        <v>0.96350000000000002</v>
      </c>
      <c r="R38" s="51">
        <v>0.99570000000000003</v>
      </c>
      <c r="S38" s="51">
        <v>0.81830000000000003</v>
      </c>
      <c r="T38" s="51">
        <v>0.78190000000000004</v>
      </c>
      <c r="U38" s="47"/>
      <c r="V38" s="47"/>
    </row>
    <row r="39" spans="10:22">
      <c r="L39" s="24"/>
      <c r="M39" s="49">
        <v>400</v>
      </c>
      <c r="N39" s="73">
        <v>0.95979999999999999</v>
      </c>
      <c r="O39" s="51">
        <v>0.94510000000000005</v>
      </c>
      <c r="P39" s="51">
        <v>0.97589999999999999</v>
      </c>
      <c r="Q39" s="51">
        <v>0.95979999999999999</v>
      </c>
      <c r="R39" s="51">
        <v>0.99529999999999996</v>
      </c>
      <c r="S39" s="51">
        <v>0.81589999999999996</v>
      </c>
      <c r="T39" s="50">
        <v>0.78300000000000003</v>
      </c>
      <c r="U39" s="24"/>
      <c r="V39" s="24"/>
    </row>
    <row r="40" spans="10:22">
      <c r="L40" s="25"/>
      <c r="M40" s="49">
        <v>500</v>
      </c>
      <c r="N40" s="51">
        <v>0.96160000000000001</v>
      </c>
      <c r="O40" s="51">
        <v>0.94610000000000005</v>
      </c>
      <c r="P40" s="51">
        <v>0.97860000000000003</v>
      </c>
      <c r="Q40" s="51">
        <v>0.9617</v>
      </c>
      <c r="R40" s="51">
        <v>0.99529999999999996</v>
      </c>
      <c r="S40" s="51">
        <v>0.81779999999999997</v>
      </c>
      <c r="T40" s="51">
        <v>0.78190000000000004</v>
      </c>
      <c r="U40" s="25"/>
      <c r="V40" s="25"/>
    </row>
    <row r="41" spans="10:22">
      <c r="L41" s="25"/>
      <c r="M41" s="49">
        <v>600</v>
      </c>
      <c r="N41" s="51">
        <v>0.95650000000000002</v>
      </c>
      <c r="O41" s="51">
        <v>0.93769999999999998</v>
      </c>
      <c r="P41" s="51">
        <v>0.97770000000000001</v>
      </c>
      <c r="Q41" s="51">
        <v>0.95660000000000001</v>
      </c>
      <c r="R41" s="51">
        <v>0.99529999999999996</v>
      </c>
      <c r="S41" s="51">
        <v>0.81320000000000003</v>
      </c>
      <c r="T41" s="51">
        <v>0.78839999999999999</v>
      </c>
      <c r="U41" s="26"/>
      <c r="V41" s="25"/>
    </row>
    <row r="42" spans="10:22">
      <c r="L42" s="25"/>
      <c r="M42" s="49">
        <v>700</v>
      </c>
      <c r="N42" s="51">
        <v>0.95879999999999999</v>
      </c>
      <c r="O42" s="51">
        <v>0.94110000000000005</v>
      </c>
      <c r="P42" s="51">
        <v>0.97860000000000003</v>
      </c>
      <c r="Q42" s="51">
        <v>0.95889999999999997</v>
      </c>
      <c r="R42" s="51">
        <v>0.99529999999999996</v>
      </c>
      <c r="S42" s="51">
        <v>0.8085</v>
      </c>
      <c r="T42" s="71">
        <v>0.78300000000000003</v>
      </c>
      <c r="U42" s="25"/>
      <c r="V42" s="25"/>
    </row>
    <row r="43" spans="10:22">
      <c r="L43" s="25"/>
      <c r="M43" s="49">
        <v>800</v>
      </c>
      <c r="N43" s="51">
        <v>0.95979999999999999</v>
      </c>
      <c r="O43" s="51">
        <v>0.94279999999999997</v>
      </c>
      <c r="P43" s="51">
        <v>0.97860000000000003</v>
      </c>
      <c r="Q43" s="51">
        <v>0.95979999999999999</v>
      </c>
      <c r="R43" s="51">
        <v>0.99460000000000004</v>
      </c>
      <c r="S43" s="51">
        <v>0.81179999999999997</v>
      </c>
      <c r="T43" s="51">
        <v>0.78520000000000001</v>
      </c>
      <c r="U43" s="25"/>
      <c r="V43" s="25"/>
    </row>
    <row r="44" spans="10:22">
      <c r="L44" s="25"/>
      <c r="M44" s="49">
        <v>1000</v>
      </c>
      <c r="N44" s="51">
        <v>0.95740000000000003</v>
      </c>
      <c r="O44" s="51">
        <v>0.93930000000000002</v>
      </c>
      <c r="P44" s="51">
        <v>0.97770000000000001</v>
      </c>
      <c r="Q44" s="51">
        <v>0.95750000000000002</v>
      </c>
      <c r="R44" s="51">
        <v>0.99570000000000003</v>
      </c>
      <c r="S44" s="51">
        <v>0.80989999999999995</v>
      </c>
      <c r="T44" s="51">
        <v>0.78520000000000001</v>
      </c>
      <c r="U44" s="25"/>
      <c r="V44" s="25"/>
    </row>
    <row r="45" spans="10:22">
      <c r="L45" s="25"/>
      <c r="M45" s="49">
        <v>1200</v>
      </c>
      <c r="N45" s="51">
        <v>0.95479999999999998</v>
      </c>
      <c r="O45" s="51">
        <v>0.93359999999999999</v>
      </c>
      <c r="P45" s="51">
        <v>0.97860000000000003</v>
      </c>
      <c r="Q45" s="51">
        <v>0.95479999999999998</v>
      </c>
      <c r="R45" s="51">
        <v>0.99529999999999996</v>
      </c>
      <c r="S45" s="51">
        <v>0.80620000000000003</v>
      </c>
      <c r="T45" s="51">
        <v>0.78949999999999998</v>
      </c>
      <c r="U45" s="25"/>
      <c r="V45" s="25"/>
    </row>
    <row r="46" spans="10:22">
      <c r="K46" s="47"/>
      <c r="L46" s="25"/>
      <c r="M46" s="49">
        <v>1400</v>
      </c>
      <c r="N46" s="51">
        <v>0.95650000000000002</v>
      </c>
      <c r="O46" s="51">
        <v>0.93459999999999999</v>
      </c>
      <c r="P46" s="199" t="s">
        <v>251</v>
      </c>
      <c r="Q46" s="51">
        <v>0.95660000000000001</v>
      </c>
      <c r="R46" s="71">
        <v>0.995</v>
      </c>
      <c r="S46" s="51">
        <v>0.80530000000000002</v>
      </c>
      <c r="T46" s="71">
        <v>0.78300000000000003</v>
      </c>
      <c r="U46" s="25"/>
      <c r="V46" s="25"/>
    </row>
    <row r="47" spans="10:22">
      <c r="K47" s="47"/>
      <c r="L47" s="25"/>
      <c r="M47" s="46"/>
      <c r="N47" s="46"/>
      <c r="O47" s="46"/>
      <c r="P47" s="46"/>
      <c r="Q47" s="46"/>
      <c r="R47" s="47"/>
      <c r="S47" s="47"/>
      <c r="T47" s="25"/>
      <c r="U47" s="25"/>
      <c r="V47" s="25"/>
    </row>
    <row r="48" spans="10:22">
      <c r="K48" s="47"/>
      <c r="L48" s="25"/>
      <c r="M48" s="25"/>
      <c r="N48" s="25"/>
      <c r="O48" s="47"/>
      <c r="P48" s="47"/>
      <c r="Q48" s="47"/>
      <c r="R48" s="47"/>
      <c r="S48" s="47"/>
      <c r="T48" s="25"/>
      <c r="U48" s="25"/>
      <c r="V48" s="25"/>
    </row>
    <row r="49" spans="11:22">
      <c r="K49" s="47"/>
      <c r="L49" s="25"/>
      <c r="M49" s="25"/>
      <c r="N49" s="25"/>
      <c r="O49" s="47"/>
      <c r="P49" s="47"/>
      <c r="Q49" s="47"/>
      <c r="R49" s="47"/>
      <c r="S49" s="47"/>
      <c r="T49" s="25"/>
      <c r="U49" s="25"/>
      <c r="V49" s="25"/>
    </row>
    <row r="50" spans="11:22">
      <c r="K50" s="47"/>
      <c r="L50" s="25"/>
      <c r="M50" s="25"/>
      <c r="N50" s="25"/>
      <c r="O50" s="47"/>
      <c r="P50" s="47"/>
      <c r="Q50" s="47"/>
      <c r="R50" s="47"/>
      <c r="S50" s="47"/>
      <c r="T50" s="25"/>
      <c r="U50" s="25"/>
      <c r="V50" s="25"/>
    </row>
    <row r="51" spans="11:22">
      <c r="K51" s="47"/>
      <c r="L51" s="25"/>
      <c r="M51" s="25"/>
      <c r="N51" s="25"/>
      <c r="O51" s="47"/>
      <c r="P51" s="47"/>
      <c r="Q51" s="47"/>
      <c r="R51" s="47"/>
      <c r="S51" s="47"/>
      <c r="T51" s="25"/>
      <c r="U51" s="25"/>
      <c r="V51" s="25"/>
    </row>
    <row r="52" spans="11:22">
      <c r="K52" s="47"/>
      <c r="L52" s="25"/>
      <c r="M52" s="25"/>
      <c r="N52" s="25"/>
      <c r="O52" s="47"/>
      <c r="P52" s="47"/>
      <c r="Q52" s="47"/>
      <c r="R52" s="47"/>
      <c r="S52" s="47"/>
      <c r="T52" s="25"/>
      <c r="U52" s="25"/>
      <c r="V52" s="25"/>
    </row>
    <row r="53" spans="11:22">
      <c r="K53" s="47"/>
      <c r="L53" s="25"/>
      <c r="M53" s="25"/>
      <c r="N53" s="25"/>
      <c r="O53" s="47"/>
      <c r="P53" s="47"/>
      <c r="Q53" s="47"/>
      <c r="R53" s="47"/>
      <c r="S53" s="47"/>
      <c r="T53" s="25"/>
      <c r="U53" s="25"/>
      <c r="V53" s="25"/>
    </row>
    <row r="54" spans="11:22">
      <c r="K54" s="47"/>
      <c r="L54" s="25"/>
      <c r="M54" s="25"/>
      <c r="N54" s="25"/>
      <c r="O54" s="47"/>
      <c r="P54" s="47"/>
      <c r="Q54" s="47"/>
      <c r="R54" s="47"/>
      <c r="S54" s="47"/>
      <c r="T54" s="25"/>
      <c r="U54" s="25"/>
      <c r="V54" s="25"/>
    </row>
    <row r="55" spans="11:22">
      <c r="K55" s="47"/>
      <c r="L55" s="47"/>
      <c r="M55" s="47"/>
      <c r="N55" s="47"/>
      <c r="O55" s="47"/>
      <c r="P55" s="47"/>
      <c r="Q55" s="47"/>
      <c r="R55" s="47"/>
      <c r="S55" s="47"/>
      <c r="T55" s="47"/>
      <c r="U55" s="47"/>
      <c r="V55" s="47"/>
    </row>
    <row r="56" spans="11:22">
      <c r="K56" s="47"/>
      <c r="L56" s="47"/>
      <c r="M56" s="47"/>
      <c r="N56" s="47"/>
      <c r="O56" s="47"/>
      <c r="P56" s="47"/>
      <c r="Q56" s="47"/>
      <c r="R56" s="47"/>
      <c r="S56" s="47"/>
      <c r="T56" s="47"/>
      <c r="U56" s="47"/>
      <c r="V56" s="47"/>
    </row>
    <row r="57" spans="11:22">
      <c r="K57" s="47"/>
      <c r="L57" s="47"/>
      <c r="M57" s="47"/>
      <c r="N57" s="47"/>
      <c r="O57" s="47"/>
      <c r="P57" s="47"/>
      <c r="Q57" s="47"/>
      <c r="R57" s="47"/>
      <c r="S57" s="47"/>
      <c r="T57" s="47"/>
      <c r="U57" s="47"/>
      <c r="V57" s="47"/>
    </row>
    <row r="58" spans="11:22">
      <c r="K58" s="47"/>
      <c r="L58" s="47"/>
      <c r="M58" s="47"/>
      <c r="N58" s="47"/>
      <c r="O58" s="47"/>
      <c r="P58" s="47"/>
      <c r="Q58" s="47"/>
      <c r="R58" s="47"/>
      <c r="S58" s="47"/>
      <c r="T58" s="47"/>
      <c r="U58" s="47"/>
      <c r="V58" s="47"/>
    </row>
    <row r="59" spans="11:22">
      <c r="K59" s="47"/>
      <c r="L59" s="47"/>
      <c r="M59" s="47"/>
      <c r="N59" s="47"/>
      <c r="O59" s="47"/>
      <c r="P59" s="47"/>
      <c r="Q59" s="47"/>
      <c r="R59" s="47"/>
      <c r="S59" s="47"/>
      <c r="T59" s="47"/>
      <c r="U59" s="47"/>
      <c r="V59" s="47"/>
    </row>
    <row r="60" spans="11:22">
      <c r="K60" s="47"/>
      <c r="L60" s="47"/>
      <c r="M60" s="47"/>
      <c r="N60" s="47"/>
      <c r="O60" s="47"/>
      <c r="P60" s="47"/>
      <c r="Q60" s="47"/>
      <c r="R60" s="47"/>
      <c r="S60" s="47"/>
      <c r="T60" s="47"/>
      <c r="U60" s="47"/>
      <c r="V60" s="47"/>
    </row>
    <row r="61" spans="11:22">
      <c r="K61" s="47"/>
      <c r="L61" s="47"/>
      <c r="M61" s="47"/>
      <c r="N61" s="47"/>
      <c r="O61" s="47"/>
      <c r="P61" s="47"/>
      <c r="Q61" s="47"/>
      <c r="R61" s="47"/>
      <c r="S61" s="47"/>
      <c r="T61" s="47"/>
      <c r="U61" s="47"/>
      <c r="V61" s="47"/>
    </row>
    <row r="62" spans="11:22">
      <c r="K62" s="47"/>
      <c r="L62" s="47"/>
      <c r="M62" s="47"/>
      <c r="N62" s="47"/>
      <c r="O62" s="47"/>
      <c r="P62" s="47"/>
      <c r="Q62" s="47"/>
      <c r="R62" s="47"/>
      <c r="S62" s="47"/>
      <c r="T62" s="47"/>
      <c r="U62" s="47"/>
      <c r="V62" s="47"/>
    </row>
    <row r="63" spans="11:22">
      <c r="K63" s="47"/>
      <c r="L63" s="47"/>
      <c r="M63" s="47"/>
      <c r="N63" s="47"/>
      <c r="O63" s="47"/>
      <c r="P63" s="47"/>
      <c r="Q63" s="47"/>
      <c r="R63" s="47"/>
      <c r="S63" s="47"/>
      <c r="T63" s="47"/>
      <c r="U63" s="47"/>
      <c r="V63" s="47"/>
    </row>
    <row r="64" spans="11:22">
      <c r="K64" s="47"/>
      <c r="L64" s="47"/>
      <c r="M64" s="47"/>
      <c r="N64" s="47"/>
      <c r="O64" s="47"/>
      <c r="P64" s="47"/>
      <c r="Q64" s="47"/>
      <c r="R64" s="47"/>
      <c r="S64" s="47"/>
      <c r="T64" s="47"/>
      <c r="U64" s="47"/>
      <c r="V64" s="47"/>
    </row>
    <row r="65" spans="11:22">
      <c r="K65" s="47"/>
      <c r="L65" s="47"/>
      <c r="M65" s="47"/>
      <c r="N65" s="47"/>
      <c r="O65" s="47"/>
      <c r="P65" s="47"/>
      <c r="Q65" s="47"/>
      <c r="R65" s="47"/>
      <c r="S65" s="47"/>
      <c r="T65" s="47"/>
      <c r="U65" s="47"/>
      <c r="V65" s="47"/>
    </row>
    <row r="66" spans="11:22">
      <c r="K66" s="47"/>
      <c r="L66" s="47"/>
      <c r="M66" s="47"/>
      <c r="N66" s="47"/>
      <c r="O66" s="47"/>
      <c r="P66" s="47"/>
      <c r="Q66" s="47"/>
      <c r="R66" s="47"/>
      <c r="S66" s="47"/>
      <c r="T66" s="47"/>
      <c r="U66" s="47"/>
      <c r="V66" s="47"/>
    </row>
    <row r="67" spans="11:22">
      <c r="K67" s="47"/>
      <c r="L67" s="47"/>
      <c r="M67" s="47"/>
      <c r="N67" s="47"/>
      <c r="O67" s="47"/>
      <c r="P67" s="47"/>
      <c r="Q67" s="47"/>
      <c r="R67" s="47"/>
      <c r="S67" s="47"/>
      <c r="T67" s="47"/>
      <c r="U67" s="47"/>
      <c r="V67" s="47"/>
    </row>
    <row r="68" spans="11:22">
      <c r="K68" s="47"/>
      <c r="L68" s="47"/>
      <c r="M68" s="47"/>
      <c r="N68" s="47"/>
      <c r="O68" s="47"/>
      <c r="P68" s="47"/>
      <c r="Q68" s="47"/>
      <c r="R68" s="47"/>
      <c r="S68" s="47"/>
      <c r="T68" s="47"/>
      <c r="U68" s="47"/>
      <c r="V68" s="47"/>
    </row>
    <row r="69" spans="11:22">
      <c r="K69" s="47"/>
      <c r="L69" s="47"/>
      <c r="M69" s="47"/>
      <c r="N69" s="47"/>
      <c r="O69" s="47"/>
      <c r="P69" s="47"/>
      <c r="Q69" s="47"/>
      <c r="R69" s="47"/>
      <c r="S69" s="47"/>
      <c r="T69" s="47"/>
      <c r="U69" s="47"/>
      <c r="V69" s="47"/>
    </row>
    <row r="70" spans="11:22">
      <c r="K70" s="47"/>
      <c r="L70" s="47"/>
      <c r="M70" s="47"/>
      <c r="N70" s="47"/>
      <c r="O70" s="47"/>
      <c r="P70" s="47"/>
      <c r="Q70" s="47"/>
      <c r="R70" s="47"/>
      <c r="S70" s="47"/>
      <c r="T70" s="47"/>
      <c r="U70" s="47"/>
      <c r="V70" s="47"/>
    </row>
    <row r="71" spans="11:22">
      <c r="K71" s="47"/>
      <c r="L71" s="47"/>
      <c r="M71" s="47"/>
      <c r="N71" s="47"/>
      <c r="O71" s="47"/>
      <c r="P71" s="47"/>
      <c r="Q71" s="47"/>
      <c r="R71" s="47"/>
      <c r="S71" s="47"/>
      <c r="T71" s="47"/>
      <c r="U71" s="47"/>
      <c r="V71" s="47"/>
    </row>
  </sheetData>
  <mergeCells count="25">
    <mergeCell ref="J32:K32"/>
    <mergeCell ref="L2:S2"/>
    <mergeCell ref="N34:Q34"/>
    <mergeCell ref="J29:K29"/>
    <mergeCell ref="J27:K27"/>
    <mergeCell ref="J25:K25"/>
    <mergeCell ref="J28:K28"/>
    <mergeCell ref="J30:K30"/>
    <mergeCell ref="J31:K31"/>
    <mergeCell ref="J24:K24"/>
    <mergeCell ref="X23:Y23"/>
    <mergeCell ref="J23:K23"/>
    <mergeCell ref="J26:K26"/>
    <mergeCell ref="Z3:AA3"/>
    <mergeCell ref="Z2:AD2"/>
    <mergeCell ref="T2:Y2"/>
    <mergeCell ref="L3:N3"/>
    <mergeCell ref="T3:V3"/>
    <mergeCell ref="L1:Y1"/>
    <mergeCell ref="X24:Y24"/>
    <mergeCell ref="X25:Y25"/>
    <mergeCell ref="X26:Y26"/>
    <mergeCell ref="S23:T23"/>
    <mergeCell ref="S24:T24"/>
    <mergeCell ref="Z1:AE1"/>
  </mergeCells>
  <pageMargins left="0.7" right="0.7" top="0.75" bottom="0.75" header="0.3" footer="0.3"/>
  <pageSetup paperSize="9" orientation="portrait" verticalDpi="0" r:id="rId1"/>
  <headerFooter>
    <oddFooter>&amp;L_x000D_&amp;1#&amp;"Calibri"&amp;10&amp;K000000 Classified: 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90D4-5B34-BD4F-8BD5-91D4D7A4AEAF}">
  <dimension ref="A1:Z91"/>
  <sheetViews>
    <sheetView zoomScale="80" zoomScaleNormal="80" workbookViewId="0">
      <pane xSplit="1" topLeftCell="C1" activePane="topRight" state="frozen"/>
      <selection pane="topRight" activeCell="C29" sqref="C29"/>
    </sheetView>
  </sheetViews>
  <sheetFormatPr baseColWidth="10" defaultRowHeight="15.6"/>
  <cols>
    <col min="1" max="1" width="5.19921875" style="35" customWidth="1"/>
    <col min="2" max="2" width="27.69921875" customWidth="1"/>
    <col min="3" max="3" width="19" customWidth="1"/>
    <col min="6" max="6" width="9.19921875" customWidth="1"/>
    <col min="7" max="7" width="14.296875" customWidth="1"/>
    <col min="8" max="8" width="17.296875" customWidth="1"/>
    <col min="9" max="9" width="17" customWidth="1"/>
    <col min="10" max="10" width="14.296875" customWidth="1"/>
    <col min="11" max="11" width="16.19921875" customWidth="1"/>
    <col min="12" max="12" width="11.796875" customWidth="1"/>
    <col min="13" max="13" width="11" customWidth="1"/>
    <col min="14" max="14" width="24.796875" customWidth="1"/>
    <col min="15" max="15" width="14.69921875" customWidth="1"/>
    <col min="16" max="16" width="12.296875" customWidth="1"/>
    <col min="17" max="17" width="19.19921875" customWidth="1"/>
    <col min="18" max="18" width="12.796875" customWidth="1"/>
    <col min="20" max="20" width="14" customWidth="1"/>
    <col min="21" max="21" width="19.296875" customWidth="1"/>
    <col min="25" max="25" width="7" customWidth="1"/>
  </cols>
  <sheetData>
    <row r="1" spans="1:26">
      <c r="A1" s="84"/>
      <c r="B1" s="4"/>
      <c r="C1" s="4"/>
      <c r="D1" s="4"/>
      <c r="E1" s="4"/>
      <c r="F1" s="4"/>
      <c r="G1" s="4"/>
      <c r="H1" s="99"/>
      <c r="I1" s="99"/>
      <c r="J1" s="99"/>
      <c r="K1" s="99"/>
      <c r="L1" s="99"/>
      <c r="M1" s="99"/>
      <c r="N1" s="99"/>
      <c r="O1" s="99"/>
      <c r="P1" s="99"/>
      <c r="Q1" s="99"/>
      <c r="R1" s="99"/>
    </row>
    <row r="2" spans="1:26" ht="16.05" customHeight="1">
      <c r="A2" s="150"/>
      <c r="B2" s="34" t="s">
        <v>223</v>
      </c>
      <c r="C2" s="4"/>
      <c r="D2" s="4"/>
      <c r="E2" s="4"/>
      <c r="F2" s="4"/>
      <c r="G2" s="4"/>
      <c r="H2" s="260" t="s">
        <v>231</v>
      </c>
      <c r="I2" s="260"/>
      <c r="J2" s="99"/>
      <c r="K2" s="99"/>
      <c r="L2" s="99"/>
      <c r="M2" s="136"/>
      <c r="N2" s="100"/>
      <c r="O2" s="100"/>
      <c r="P2" s="100"/>
      <c r="Q2" s="100"/>
      <c r="R2" s="100"/>
    </row>
    <row r="3" spans="1:26" ht="51" customHeight="1" thickBot="1">
      <c r="B3" s="4"/>
      <c r="C3" s="4"/>
      <c r="D3" s="4"/>
      <c r="E3" s="4"/>
      <c r="F3" s="4"/>
      <c r="G3" s="4"/>
      <c r="H3" s="162" t="s">
        <v>253</v>
      </c>
      <c r="I3" s="162" t="s">
        <v>232</v>
      </c>
      <c r="J3" s="156"/>
      <c r="K3" s="157" t="s">
        <v>222</v>
      </c>
      <c r="L3" s="157" t="s">
        <v>104</v>
      </c>
      <c r="M3" s="190" t="s">
        <v>254</v>
      </c>
      <c r="N3" s="161"/>
      <c r="O3" s="181" t="s">
        <v>233</v>
      </c>
      <c r="P3" s="177" t="s">
        <v>234</v>
      </c>
      <c r="Q3" s="98"/>
      <c r="Z3" s="191" t="s">
        <v>239</v>
      </c>
    </row>
    <row r="4" spans="1:26" ht="16.2" thickBot="1">
      <c r="B4" s="85" t="s">
        <v>75</v>
      </c>
      <c r="C4" s="85" t="s">
        <v>72</v>
      </c>
      <c r="D4" s="85" t="s">
        <v>73</v>
      </c>
      <c r="E4" s="85" t="s">
        <v>74</v>
      </c>
      <c r="F4" s="85" t="s">
        <v>100</v>
      </c>
      <c r="G4" s="147" t="s">
        <v>101</v>
      </c>
      <c r="H4" s="96" t="s">
        <v>104</v>
      </c>
      <c r="I4" s="96" t="s">
        <v>104</v>
      </c>
      <c r="J4" s="46"/>
      <c r="K4" s="145" t="s">
        <v>160</v>
      </c>
      <c r="L4" s="145">
        <v>0.8921</v>
      </c>
      <c r="M4" s="190">
        <f>SUM(H5:H14)/10</f>
        <v>0.90534999999999999</v>
      </c>
      <c r="N4" s="212">
        <f>SUM(O4:O13)/10</f>
        <v>0.90950000000000009</v>
      </c>
      <c r="O4" s="172">
        <v>0.96340000000000003</v>
      </c>
      <c r="P4" s="178">
        <v>0.96479999999999999</v>
      </c>
      <c r="Q4" s="213">
        <f>SUM(P4:P13)/10</f>
        <v>0.90862000000000021</v>
      </c>
      <c r="U4" s="103" t="s">
        <v>181</v>
      </c>
      <c r="V4" s="103">
        <v>0.82720000000000005</v>
      </c>
      <c r="X4">
        <v>1</v>
      </c>
      <c r="Y4" s="192">
        <v>4324</v>
      </c>
      <c r="Z4" s="193">
        <f t="shared" ref="Z4:Z18" si="0">Y4*2</f>
        <v>8648</v>
      </c>
    </row>
    <row r="5" spans="1:26">
      <c r="A5" s="149">
        <v>1</v>
      </c>
      <c r="B5" s="86" t="s">
        <v>77</v>
      </c>
      <c r="C5" s="90">
        <v>4324</v>
      </c>
      <c r="D5" s="90">
        <v>84479</v>
      </c>
      <c r="E5" s="90">
        <v>439903</v>
      </c>
      <c r="F5" s="91">
        <f>C5/E5</f>
        <v>9.8294396719276755E-3</v>
      </c>
      <c r="G5" s="148">
        <f>D5/E5</f>
        <v>0.19204006337760823</v>
      </c>
      <c r="H5" s="143">
        <v>0.9405</v>
      </c>
      <c r="I5" s="144">
        <v>0.92249999999999999</v>
      </c>
      <c r="J5" s="46"/>
      <c r="K5" s="145" t="s">
        <v>99</v>
      </c>
      <c r="L5" s="195">
        <v>0.878</v>
      </c>
      <c r="M5" s="190">
        <f>SUM(H5:H9)/5</f>
        <v>0.8857799999999999</v>
      </c>
      <c r="N5" s="210">
        <f>SUM(O4:O8)/5</f>
        <v>0.88231999999999999</v>
      </c>
      <c r="O5" s="172">
        <v>0.99570000000000003</v>
      </c>
      <c r="P5" s="179">
        <v>0.99319999999999997</v>
      </c>
      <c r="Q5" s="213">
        <f>SUM(P4:P8)/5</f>
        <v>0.87726000000000004</v>
      </c>
      <c r="U5" s="103" t="s">
        <v>182</v>
      </c>
      <c r="V5" s="103">
        <v>0.77610000000000001</v>
      </c>
      <c r="X5">
        <v>2</v>
      </c>
      <c r="Y5" s="192">
        <v>5573</v>
      </c>
      <c r="Z5" s="193">
        <f t="shared" si="0"/>
        <v>11146</v>
      </c>
    </row>
    <row r="6" spans="1:26" ht="16.05" customHeight="1">
      <c r="A6" s="104">
        <v>2</v>
      </c>
      <c r="B6" s="87" t="s">
        <v>63</v>
      </c>
      <c r="C6" s="92">
        <v>5573</v>
      </c>
      <c r="D6" s="92">
        <v>63334</v>
      </c>
      <c r="E6" s="92">
        <v>432961</v>
      </c>
      <c r="F6" s="91">
        <f t="shared" ref="F6:F19" si="1">C6/E6</f>
        <v>1.2871829102390285E-2</v>
      </c>
      <c r="G6" s="148">
        <f t="shared" ref="G6:G19" si="2">D6/E6</f>
        <v>0.14628107381496255</v>
      </c>
      <c r="H6" s="143">
        <v>0.96460000000000001</v>
      </c>
      <c r="I6" s="144">
        <v>0.96860000000000002</v>
      </c>
      <c r="J6" s="46" t="s">
        <v>237</v>
      </c>
      <c r="K6" s="186" t="s">
        <v>235</v>
      </c>
      <c r="L6" s="194">
        <v>0.83399999999999996</v>
      </c>
      <c r="M6" s="190">
        <v>0.8397</v>
      </c>
      <c r="N6" s="210">
        <v>0.83150000000000002</v>
      </c>
      <c r="O6" s="173">
        <v>0.82750000000000001</v>
      </c>
      <c r="P6" s="182">
        <v>0.80059999999999998</v>
      </c>
      <c r="Q6" s="211">
        <v>0.81179999999999997</v>
      </c>
      <c r="U6" s="103" t="s">
        <v>183</v>
      </c>
      <c r="V6" s="103">
        <v>0.78439999999999999</v>
      </c>
      <c r="X6">
        <v>3</v>
      </c>
      <c r="Y6" s="192">
        <v>4313</v>
      </c>
      <c r="Z6" s="193">
        <f t="shared" si="0"/>
        <v>8626</v>
      </c>
    </row>
    <row r="7" spans="1:26" ht="16.05" customHeight="1">
      <c r="A7" s="35">
        <v>3</v>
      </c>
      <c r="B7" s="87" t="s">
        <v>64</v>
      </c>
      <c r="C7" s="92">
        <v>4313</v>
      </c>
      <c r="D7" s="92">
        <v>89525</v>
      </c>
      <c r="E7" s="92">
        <v>456515</v>
      </c>
      <c r="F7" s="91">
        <f t="shared" si="1"/>
        <v>9.4476632750292982E-3</v>
      </c>
      <c r="G7" s="148">
        <f>D7/E7</f>
        <v>0.19610527583978621</v>
      </c>
      <c r="H7" s="51">
        <v>0.81569999999999998</v>
      </c>
      <c r="I7" s="188">
        <v>0.79769999999999996</v>
      </c>
      <c r="J7" s="24" t="s">
        <v>238</v>
      </c>
      <c r="K7" s="145" t="s">
        <v>236</v>
      </c>
      <c r="L7" s="146">
        <v>0.95469999999999999</v>
      </c>
      <c r="M7" s="24">
        <v>0.96009999999999995</v>
      </c>
      <c r="N7" s="210">
        <v>0.97760000000000002</v>
      </c>
      <c r="O7" s="173">
        <v>0.84309999999999996</v>
      </c>
      <c r="P7" s="182">
        <v>0.83819999999999995</v>
      </c>
      <c r="Q7" s="211">
        <v>0.98450000000000004</v>
      </c>
      <c r="X7">
        <v>4</v>
      </c>
      <c r="Y7" s="192">
        <v>4549</v>
      </c>
      <c r="Z7" s="193">
        <f t="shared" si="0"/>
        <v>9098</v>
      </c>
    </row>
    <row r="8" spans="1:26" ht="16.05" customHeight="1">
      <c r="A8" s="35">
        <v>4</v>
      </c>
      <c r="B8" s="87" t="s">
        <v>65</v>
      </c>
      <c r="C8" s="92">
        <v>4549</v>
      </c>
      <c r="D8" s="92">
        <v>84172</v>
      </c>
      <c r="E8" s="92">
        <v>421942</v>
      </c>
      <c r="F8" s="91">
        <f t="shared" si="1"/>
        <v>1.0781102615999355E-2</v>
      </c>
      <c r="G8" s="148">
        <f t="shared" si="2"/>
        <v>0.19948713330268142</v>
      </c>
      <c r="H8" s="51">
        <v>0.88519999999999999</v>
      </c>
      <c r="I8" s="188">
        <v>0.86909999999999998</v>
      </c>
      <c r="J8" s="24"/>
      <c r="K8" s="46"/>
      <c r="L8" s="24"/>
      <c r="M8" s="24"/>
      <c r="N8" s="175"/>
      <c r="O8" s="173">
        <v>0.78190000000000004</v>
      </c>
      <c r="P8" s="182">
        <v>0.78949999999999998</v>
      </c>
      <c r="X8">
        <v>5</v>
      </c>
      <c r="Y8" s="192">
        <v>1833</v>
      </c>
      <c r="Z8" s="193">
        <f t="shared" si="0"/>
        <v>3666</v>
      </c>
    </row>
    <row r="9" spans="1:26">
      <c r="A9" s="35">
        <v>5</v>
      </c>
      <c r="B9" s="87" t="s">
        <v>66</v>
      </c>
      <c r="C9" s="92">
        <v>1833</v>
      </c>
      <c r="D9" s="92">
        <v>37106</v>
      </c>
      <c r="E9" s="92">
        <v>192741</v>
      </c>
      <c r="F9" s="91">
        <f t="shared" si="1"/>
        <v>9.5101716811679931E-3</v>
      </c>
      <c r="G9" s="148">
        <f>D9/E9</f>
        <v>0.1925174197498197</v>
      </c>
      <c r="H9" s="51">
        <v>0.82289999999999996</v>
      </c>
      <c r="I9" s="188">
        <v>0.72860000000000003</v>
      </c>
      <c r="J9" s="46"/>
      <c r="K9" s="46"/>
      <c r="L9" s="46"/>
      <c r="M9" s="97"/>
      <c r="N9" s="175"/>
      <c r="O9" s="172">
        <v>0.96399999999999997</v>
      </c>
      <c r="P9" s="179">
        <v>0.97750000000000004</v>
      </c>
      <c r="X9">
        <v>6</v>
      </c>
      <c r="Y9" s="192">
        <v>888</v>
      </c>
      <c r="Z9" s="193">
        <f t="shared" si="0"/>
        <v>1776</v>
      </c>
    </row>
    <row r="10" spans="1:26">
      <c r="A10" s="35">
        <v>6</v>
      </c>
      <c r="B10" s="87" t="s">
        <v>67</v>
      </c>
      <c r="C10" s="92">
        <v>888</v>
      </c>
      <c r="D10" s="92">
        <v>18015</v>
      </c>
      <c r="E10" s="92">
        <v>91550</v>
      </c>
      <c r="F10" s="91">
        <f t="shared" si="1"/>
        <v>9.6996176952484983E-3</v>
      </c>
      <c r="G10" s="148">
        <f t="shared" si="2"/>
        <v>0.19677771709448388</v>
      </c>
      <c r="H10" s="143">
        <v>0.9466</v>
      </c>
      <c r="I10" s="144">
        <v>0.90949999999999998</v>
      </c>
      <c r="J10" s="46"/>
      <c r="K10" s="46"/>
      <c r="L10" s="47"/>
      <c r="N10" s="175"/>
      <c r="O10" s="173">
        <v>0.85499999999999998</v>
      </c>
      <c r="P10" s="182">
        <v>0.82240000000000002</v>
      </c>
      <c r="X10">
        <v>7</v>
      </c>
      <c r="Y10" s="192">
        <v>5156</v>
      </c>
      <c r="Z10" s="193">
        <f t="shared" si="0"/>
        <v>10312</v>
      </c>
    </row>
    <row r="11" spans="1:26">
      <c r="A11" s="35">
        <v>7</v>
      </c>
      <c r="B11" s="87" t="s">
        <v>79</v>
      </c>
      <c r="C11" s="92">
        <v>5156</v>
      </c>
      <c r="D11" s="92">
        <v>101582</v>
      </c>
      <c r="E11" s="92">
        <v>528137</v>
      </c>
      <c r="F11" s="91">
        <f t="shared" si="1"/>
        <v>9.7626184115106492E-3</v>
      </c>
      <c r="G11" s="148">
        <f>D11/E11</f>
        <v>0.19234024505005329</v>
      </c>
      <c r="H11" s="51">
        <v>0.85070000000000001</v>
      </c>
      <c r="I11" s="188">
        <v>0.83509999999999995</v>
      </c>
      <c r="J11" s="46"/>
      <c r="K11" s="46"/>
      <c r="L11" s="47"/>
      <c r="N11" s="175"/>
      <c r="O11" s="172">
        <v>0.96609999999999996</v>
      </c>
      <c r="P11" s="179">
        <v>0.97829999999999995</v>
      </c>
      <c r="X11">
        <v>8</v>
      </c>
      <c r="Y11" s="192">
        <v>4240</v>
      </c>
      <c r="Z11" s="193">
        <f t="shared" si="0"/>
        <v>8480</v>
      </c>
    </row>
    <row r="12" spans="1:26">
      <c r="A12" s="35">
        <v>8</v>
      </c>
      <c r="B12" s="87" t="s">
        <v>81</v>
      </c>
      <c r="C12" s="92">
        <v>4240</v>
      </c>
      <c r="D12" s="92">
        <v>80127</v>
      </c>
      <c r="E12" s="92">
        <v>417866</v>
      </c>
      <c r="F12" s="91">
        <f>C12/E12</f>
        <v>1.0146793469676882E-2</v>
      </c>
      <c r="G12" s="148">
        <f t="shared" si="2"/>
        <v>0.19175285857188668</v>
      </c>
      <c r="H12" s="143">
        <v>0.95989999999999998</v>
      </c>
      <c r="I12" s="144">
        <v>0.95840000000000003</v>
      </c>
      <c r="J12" s="46"/>
      <c r="K12" s="46"/>
      <c r="L12" s="47"/>
      <c r="N12" s="175"/>
      <c r="O12" s="172">
        <v>0.94240000000000002</v>
      </c>
      <c r="P12" s="179">
        <v>0.95640000000000003</v>
      </c>
      <c r="X12">
        <v>9</v>
      </c>
      <c r="Y12" s="192">
        <v>1579</v>
      </c>
      <c r="Z12" s="193">
        <f t="shared" si="0"/>
        <v>3158</v>
      </c>
    </row>
    <row r="13" spans="1:26">
      <c r="A13" s="149">
        <v>9</v>
      </c>
      <c r="B13" s="87" t="s">
        <v>68</v>
      </c>
      <c r="C13" s="92">
        <v>1579</v>
      </c>
      <c r="D13" s="92">
        <v>24629</v>
      </c>
      <c r="E13" s="92">
        <v>158484</v>
      </c>
      <c r="F13" s="91">
        <f t="shared" si="1"/>
        <v>9.9631508543449182E-3</v>
      </c>
      <c r="G13" s="148">
        <f t="shared" si="2"/>
        <v>0.15540370005805001</v>
      </c>
      <c r="H13" s="143">
        <v>0.93330000000000002</v>
      </c>
      <c r="I13" s="144">
        <v>0.92949999999999999</v>
      </c>
      <c r="J13" s="46"/>
      <c r="K13" s="46"/>
      <c r="L13" s="47"/>
      <c r="N13" s="175"/>
      <c r="O13" s="172">
        <v>0.95589999999999997</v>
      </c>
      <c r="P13" s="179">
        <v>0.96530000000000005</v>
      </c>
      <c r="X13">
        <v>10</v>
      </c>
      <c r="Y13" s="192">
        <v>2727</v>
      </c>
      <c r="Z13" s="193">
        <f t="shared" si="0"/>
        <v>5454</v>
      </c>
    </row>
    <row r="14" spans="1:26">
      <c r="A14" s="35">
        <v>10</v>
      </c>
      <c r="B14" s="87" t="s">
        <v>69</v>
      </c>
      <c r="C14" s="92">
        <v>2727</v>
      </c>
      <c r="D14" s="92">
        <v>49209</v>
      </c>
      <c r="E14" s="92">
        <v>311305</v>
      </c>
      <c r="F14" s="91">
        <f t="shared" si="1"/>
        <v>8.7598978493760131E-3</v>
      </c>
      <c r="G14" s="148">
        <f t="shared" si="2"/>
        <v>0.15807327219286552</v>
      </c>
      <c r="H14" s="143">
        <v>0.93410000000000004</v>
      </c>
      <c r="I14" s="144">
        <v>0.91539999999999999</v>
      </c>
      <c r="K14" s="46"/>
      <c r="L14" s="187"/>
      <c r="N14" s="175"/>
      <c r="O14" s="172">
        <v>0.97889999999999999</v>
      </c>
      <c r="P14" s="179">
        <v>0.98099999999999998</v>
      </c>
      <c r="X14">
        <v>11</v>
      </c>
      <c r="Y14" s="192">
        <v>3886</v>
      </c>
      <c r="Z14" s="193">
        <f t="shared" si="0"/>
        <v>7772</v>
      </c>
    </row>
    <row r="15" spans="1:26">
      <c r="A15" s="35">
        <v>11</v>
      </c>
      <c r="B15" s="87" t="s">
        <v>83</v>
      </c>
      <c r="C15" s="92">
        <v>3886</v>
      </c>
      <c r="D15" s="92">
        <v>44658</v>
      </c>
      <c r="E15" s="92">
        <v>274405</v>
      </c>
      <c r="F15" s="91">
        <f t="shared" si="1"/>
        <v>1.4161549534447258E-2</v>
      </c>
      <c r="G15" s="148">
        <f t="shared" si="2"/>
        <v>0.16274484794373281</v>
      </c>
      <c r="H15" s="143">
        <v>0.95050000000000001</v>
      </c>
      <c r="I15" s="144">
        <v>0.95789999999999997</v>
      </c>
      <c r="K15" s="46"/>
      <c r="L15" s="187"/>
      <c r="N15" s="175"/>
      <c r="O15" s="172">
        <v>0.97</v>
      </c>
      <c r="P15" s="180">
        <v>0.98219999999999996</v>
      </c>
      <c r="X15">
        <v>12</v>
      </c>
      <c r="Y15" s="192">
        <v>3599</v>
      </c>
      <c r="Z15" s="193">
        <f t="shared" si="0"/>
        <v>7198</v>
      </c>
    </row>
    <row r="16" spans="1:26">
      <c r="A16" s="35">
        <v>12</v>
      </c>
      <c r="B16" s="87" t="s">
        <v>85</v>
      </c>
      <c r="C16" s="92">
        <v>3599</v>
      </c>
      <c r="D16" s="92">
        <v>73262</v>
      </c>
      <c r="E16" s="92">
        <v>427150</v>
      </c>
      <c r="F16" s="91">
        <f t="shared" si="1"/>
        <v>8.4256116118459554E-3</v>
      </c>
      <c r="G16" s="148">
        <f t="shared" si="2"/>
        <v>0.17151351984080535</v>
      </c>
      <c r="H16" s="143">
        <v>0.94930000000000003</v>
      </c>
      <c r="I16" s="144">
        <v>0.94530000000000003</v>
      </c>
      <c r="K16" s="46"/>
      <c r="L16" s="187"/>
      <c r="N16" s="175"/>
      <c r="O16" s="172">
        <v>0.97950000000000004</v>
      </c>
      <c r="P16" s="180">
        <v>0.98060000000000003</v>
      </c>
      <c r="X16">
        <v>13</v>
      </c>
      <c r="Y16" s="192">
        <v>3906</v>
      </c>
      <c r="Z16" s="193">
        <f t="shared" si="0"/>
        <v>7812</v>
      </c>
    </row>
    <row r="17" spans="1:26">
      <c r="A17" s="35">
        <v>13</v>
      </c>
      <c r="B17" s="87" t="s">
        <v>87</v>
      </c>
      <c r="C17" s="92">
        <v>3906</v>
      </c>
      <c r="D17" s="92">
        <v>64518</v>
      </c>
      <c r="E17" s="92">
        <v>386086</v>
      </c>
      <c r="F17" s="91">
        <f t="shared" si="1"/>
        <v>1.0116916956325793E-2</v>
      </c>
      <c r="G17" s="148">
        <f t="shared" si="2"/>
        <v>0.1671078464383583</v>
      </c>
      <c r="H17" s="143">
        <v>0.92959999999999998</v>
      </c>
      <c r="I17" s="144">
        <v>0.92989999999999995</v>
      </c>
      <c r="N17" s="175"/>
      <c r="O17" s="172">
        <v>0.98329999999999995</v>
      </c>
      <c r="P17" s="180">
        <v>0.99229999999999996</v>
      </c>
      <c r="X17">
        <v>14</v>
      </c>
      <c r="Y17" s="192">
        <v>2867</v>
      </c>
      <c r="Z17" s="193">
        <f t="shared" si="0"/>
        <v>5734</v>
      </c>
    </row>
    <row r="18" spans="1:26">
      <c r="A18" s="35">
        <v>14</v>
      </c>
      <c r="B18" s="87" t="s">
        <v>89</v>
      </c>
      <c r="C18" s="92">
        <v>2867</v>
      </c>
      <c r="D18" s="92">
        <v>52780</v>
      </c>
      <c r="E18" s="92">
        <v>294519</v>
      </c>
      <c r="F18" s="91">
        <f t="shared" si="1"/>
        <v>9.7345162790855606E-3</v>
      </c>
      <c r="G18" s="148">
        <f t="shared" si="2"/>
        <v>0.17920745350894171</v>
      </c>
      <c r="H18" s="184">
        <v>0.97899999999999998</v>
      </c>
      <c r="I18" s="144">
        <v>0.97030000000000005</v>
      </c>
      <c r="N18" s="175"/>
      <c r="O18" s="173">
        <v>0.85009999999999997</v>
      </c>
      <c r="P18" s="183">
        <v>0.80830000000000002</v>
      </c>
      <c r="X18">
        <v>15</v>
      </c>
      <c r="Y18" s="192">
        <v>5779</v>
      </c>
      <c r="Z18" s="193">
        <f t="shared" si="0"/>
        <v>11558</v>
      </c>
    </row>
    <row r="19" spans="1:26">
      <c r="A19" s="35">
        <v>15</v>
      </c>
      <c r="B19" s="87" t="s">
        <v>70</v>
      </c>
      <c r="C19" s="92">
        <v>5779</v>
      </c>
      <c r="D19" s="92">
        <v>86260</v>
      </c>
      <c r="E19" s="92">
        <v>451214</v>
      </c>
      <c r="F19" s="91">
        <f t="shared" si="1"/>
        <v>1.2807669974779152E-2</v>
      </c>
      <c r="G19" s="148">
        <f t="shared" si="2"/>
        <v>0.19117314622329981</v>
      </c>
      <c r="H19" s="71">
        <v>0.82399999999999995</v>
      </c>
      <c r="I19" s="188">
        <v>0.81789999999999996</v>
      </c>
      <c r="N19" s="176"/>
      <c r="O19" s="81">
        <f t="shared" ref="O19" si="3">SUM(O4:O18)/15</f>
        <v>0.92378666666666664</v>
      </c>
      <c r="P19" s="174">
        <f>SUM(P4:P18)/15</f>
        <v>0.9220400000000003</v>
      </c>
    </row>
    <row r="20" spans="1:26">
      <c r="B20" s="88"/>
      <c r="C20" s="93"/>
      <c r="D20" s="93"/>
      <c r="E20" s="93"/>
      <c r="F20" s="93"/>
      <c r="G20" s="93"/>
      <c r="H20" s="4"/>
    </row>
    <row r="21" spans="1:26">
      <c r="B21" s="89" t="s">
        <v>102</v>
      </c>
      <c r="C21" s="92">
        <v>3681</v>
      </c>
      <c r="D21" s="92">
        <v>63577</v>
      </c>
      <c r="E21" s="94">
        <f>SUM(E5:E19)/15</f>
        <v>352318.53333333333</v>
      </c>
      <c r="F21" s="95">
        <f t="shared" ref="F21:G21" si="4">SUM(F5:F19)/15</f>
        <v>1.0401236598877019E-2</v>
      </c>
      <c r="G21" s="95">
        <f t="shared" si="4"/>
        <v>0.17950170486715569</v>
      </c>
      <c r="H21" s="185">
        <f>SUM(H5:H19)/15</f>
        <v>0.91239333333333328</v>
      </c>
      <c r="I21" s="189">
        <f>SUM(I5:I19)/15</f>
        <v>0.89704666666666655</v>
      </c>
    </row>
    <row r="22" spans="1:26">
      <c r="B22" s="4"/>
      <c r="C22" s="4"/>
      <c r="D22" s="4"/>
      <c r="E22" s="4"/>
      <c r="F22" s="4"/>
      <c r="G22" s="4"/>
      <c r="H22" s="4"/>
    </row>
    <row r="23" spans="1:26">
      <c r="B23" s="4"/>
      <c r="C23" s="4"/>
      <c r="D23" s="4"/>
      <c r="E23" s="4"/>
      <c r="F23" s="4"/>
      <c r="G23" s="4"/>
      <c r="H23" s="4"/>
    </row>
    <row r="24" spans="1:26">
      <c r="B24" s="4"/>
      <c r="C24" s="4"/>
      <c r="D24" s="4"/>
      <c r="E24" s="4"/>
      <c r="F24" s="4"/>
      <c r="G24" s="4"/>
      <c r="H24" s="4"/>
    </row>
    <row r="25" spans="1:26">
      <c r="B25" s="100"/>
      <c r="C25" s="100"/>
      <c r="D25" s="100"/>
      <c r="E25">
        <v>87</v>
      </c>
      <c r="G25" s="262" t="s">
        <v>189</v>
      </c>
      <c r="H25" s="262"/>
      <c r="I25" s="262"/>
      <c r="J25" s="262"/>
      <c r="K25" s="262"/>
      <c r="L25" s="262"/>
      <c r="M25" s="262"/>
      <c r="N25" s="262"/>
      <c r="O25" s="262"/>
      <c r="P25" s="100"/>
      <c r="Q25" s="100"/>
      <c r="R25" s="100"/>
      <c r="S25" s="100"/>
      <c r="T25" s="100"/>
    </row>
    <row r="26" spans="1:26">
      <c r="B26" s="250" t="s">
        <v>226</v>
      </c>
      <c r="C26" s="250"/>
      <c r="D26" s="250"/>
    </row>
    <row r="27" spans="1:26">
      <c r="B27" s="204"/>
      <c r="C27" s="204"/>
      <c r="D27" s="204"/>
      <c r="G27" s="255" t="s">
        <v>184</v>
      </c>
      <c r="H27" s="256"/>
      <c r="I27" s="256"/>
      <c r="J27" s="256"/>
      <c r="K27" s="256"/>
      <c r="L27" s="257"/>
      <c r="M27" s="1"/>
      <c r="N27" s="261" t="s">
        <v>184</v>
      </c>
      <c r="O27" s="261"/>
      <c r="P27" s="101"/>
    </row>
    <row r="28" spans="1:26" s="1" customFormat="1" ht="30" customHeight="1">
      <c r="A28" s="133"/>
      <c r="B28" s="252" t="s">
        <v>211</v>
      </c>
      <c r="C28" s="252"/>
      <c r="D28" s="252"/>
      <c r="G28" s="122" t="s">
        <v>193</v>
      </c>
      <c r="H28" s="118" t="s">
        <v>186</v>
      </c>
      <c r="I28" s="46" t="s">
        <v>190</v>
      </c>
      <c r="J28" s="253" t="s">
        <v>104</v>
      </c>
      <c r="K28" s="253"/>
      <c r="L28" s="254"/>
      <c r="N28" s="200" t="s">
        <v>188</v>
      </c>
      <c r="O28" s="34" t="s">
        <v>104</v>
      </c>
      <c r="P28" s="133"/>
      <c r="T28" s="83" t="s">
        <v>192</v>
      </c>
    </row>
    <row r="29" spans="1:26" s="1" customFormat="1" ht="16.8" customHeight="1">
      <c r="A29" s="159"/>
      <c r="B29" s="160" t="s">
        <v>205</v>
      </c>
      <c r="C29" s="160" t="s">
        <v>210</v>
      </c>
      <c r="D29" s="160" t="s">
        <v>217</v>
      </c>
      <c r="G29" s="122" t="s">
        <v>201</v>
      </c>
      <c r="H29" s="118">
        <v>200</v>
      </c>
      <c r="I29" s="128">
        <f>SUM(J29:L29)/3</f>
        <v>0.92423333333333335</v>
      </c>
      <c r="J29" s="123">
        <v>0.92889999999999995</v>
      </c>
      <c r="K29" s="123">
        <v>0.93179999999999996</v>
      </c>
      <c r="L29" s="140">
        <v>0.91200000000000003</v>
      </c>
      <c r="N29" s="111">
        <v>15</v>
      </c>
      <c r="O29" s="201">
        <v>0.93930000000000002</v>
      </c>
      <c r="P29" s="159"/>
      <c r="T29" s="83"/>
    </row>
    <row r="30" spans="1:26">
      <c r="B30" s="102" t="s">
        <v>221</v>
      </c>
      <c r="C30" s="34">
        <v>128</v>
      </c>
      <c r="D30" s="34" t="s">
        <v>206</v>
      </c>
      <c r="G30" s="139" t="s">
        <v>201</v>
      </c>
      <c r="H30" s="46">
        <v>400</v>
      </c>
      <c r="I30" s="128">
        <f>SUM(J30:L30)/3</f>
        <v>0.93949999999999989</v>
      </c>
      <c r="J30" s="123">
        <v>0.9405</v>
      </c>
      <c r="K30" s="123">
        <v>0.93989999999999996</v>
      </c>
      <c r="L30" s="120">
        <v>0.93810000000000004</v>
      </c>
      <c r="N30" s="112">
        <v>20</v>
      </c>
      <c r="O30" s="202">
        <v>0.94220000000000004</v>
      </c>
      <c r="P30" s="97"/>
    </row>
    <row r="31" spans="1:26">
      <c r="B31" s="130" t="s">
        <v>207</v>
      </c>
      <c r="C31" s="34">
        <v>1E-3</v>
      </c>
      <c r="D31" s="34" t="s">
        <v>213</v>
      </c>
      <c r="G31" s="122" t="s">
        <v>199</v>
      </c>
      <c r="H31" s="46">
        <v>800</v>
      </c>
      <c r="I31" s="128">
        <f>SUM(J31:L31)/3</f>
        <v>0.93756666666666666</v>
      </c>
      <c r="J31" s="123">
        <v>0.93759999999999999</v>
      </c>
      <c r="K31" s="123">
        <v>0.94159999999999999</v>
      </c>
      <c r="L31" s="120">
        <v>0.9335</v>
      </c>
      <c r="N31" s="113">
        <v>50</v>
      </c>
      <c r="O31" s="203">
        <v>0.93520000000000003</v>
      </c>
      <c r="P31" s="84"/>
    </row>
    <row r="32" spans="1:26">
      <c r="B32" s="130" t="s">
        <v>208</v>
      </c>
      <c r="C32" s="131" t="s">
        <v>216</v>
      </c>
      <c r="D32" s="34" t="s">
        <v>220</v>
      </c>
      <c r="G32" s="122" t="s">
        <v>194</v>
      </c>
      <c r="H32" s="46">
        <v>1200</v>
      </c>
      <c r="I32" s="128">
        <f>SUM(J32:L32)/3</f>
        <v>0.9290666666666666</v>
      </c>
      <c r="J32" s="123">
        <v>0.94330000000000003</v>
      </c>
      <c r="K32" s="123">
        <v>0.90580000000000005</v>
      </c>
      <c r="L32" s="120">
        <v>0.93810000000000004</v>
      </c>
      <c r="M32" s="108"/>
      <c r="N32" s="134"/>
      <c r="O32" s="121"/>
      <c r="P32" s="97"/>
    </row>
    <row r="33" spans="1:20">
      <c r="B33" s="130" t="s">
        <v>209</v>
      </c>
      <c r="C33" s="131">
        <v>0.8</v>
      </c>
      <c r="D33" s="17"/>
      <c r="G33" s="122" t="s">
        <v>200</v>
      </c>
      <c r="H33" s="46">
        <v>1600</v>
      </c>
      <c r="I33" s="128">
        <f>SUM(J33:L33)/3</f>
        <v>0.92406666666666659</v>
      </c>
      <c r="J33" s="123">
        <v>0.93059999999999998</v>
      </c>
      <c r="K33" s="123">
        <v>0.93759999999999999</v>
      </c>
      <c r="L33" s="140">
        <v>0.90400000000000003</v>
      </c>
      <c r="M33" s="104"/>
      <c r="N33" s="134"/>
      <c r="O33" s="121"/>
      <c r="P33" s="97"/>
    </row>
    <row r="34" spans="1:20">
      <c r="B34" s="132" t="s">
        <v>214</v>
      </c>
      <c r="C34" s="131">
        <v>25</v>
      </c>
      <c r="D34" s="130"/>
      <c r="G34" s="122" t="s">
        <v>195</v>
      </c>
      <c r="H34" s="119">
        <v>2000</v>
      </c>
      <c r="I34" s="128">
        <f t="shared" ref="I34:I35" si="5">SUM(J34:L34)/3</f>
        <v>0.9204</v>
      </c>
      <c r="J34" s="123">
        <v>0.89939999999999998</v>
      </c>
      <c r="K34" s="123">
        <v>0.93820000000000003</v>
      </c>
      <c r="L34" s="120">
        <v>0.92359999999999998</v>
      </c>
      <c r="M34" s="104"/>
      <c r="N34" s="121"/>
      <c r="O34" s="121"/>
      <c r="P34" s="97"/>
    </row>
    <row r="35" spans="1:20">
      <c r="A35" s="84"/>
      <c r="B35" s="70"/>
      <c r="C35" s="135" t="s">
        <v>215</v>
      </c>
      <c r="D35" s="135">
        <v>0.49830000000000002</v>
      </c>
      <c r="G35" s="141" t="s">
        <v>202</v>
      </c>
      <c r="H35" s="151" t="s">
        <v>191</v>
      </c>
      <c r="I35" s="138">
        <f t="shared" si="5"/>
        <v>0.92370000000000008</v>
      </c>
      <c r="J35" s="142">
        <v>0.93700000000000006</v>
      </c>
      <c r="K35" s="125">
        <v>0.93869999999999998</v>
      </c>
      <c r="L35" s="126">
        <v>0.89539999999999997</v>
      </c>
      <c r="M35" s="104"/>
      <c r="N35" s="97"/>
      <c r="O35" s="97"/>
      <c r="P35" s="97"/>
    </row>
    <row r="36" spans="1:20">
      <c r="C36" s="137"/>
      <c r="D36" s="137"/>
      <c r="G36" s="119"/>
      <c r="H36" s="119"/>
      <c r="I36" s="119"/>
      <c r="J36" s="119"/>
      <c r="K36" s="119"/>
      <c r="L36" s="119"/>
      <c r="M36" s="108"/>
    </row>
    <row r="37" spans="1:20">
      <c r="B37" s="258" t="s">
        <v>225</v>
      </c>
      <c r="C37" s="258"/>
      <c r="D37" s="258"/>
      <c r="G37" s="235" t="s">
        <v>185</v>
      </c>
      <c r="H37" s="236"/>
      <c r="I37" s="236"/>
      <c r="J37" s="236"/>
      <c r="K37" s="236"/>
      <c r="L37" s="237"/>
      <c r="M37" s="108"/>
      <c r="N37" s="235" t="s">
        <v>185</v>
      </c>
      <c r="O37" s="237"/>
      <c r="P37" s="104"/>
    </row>
    <row r="38" spans="1:20" ht="39.6" customHeight="1">
      <c r="G38" s="122" t="s">
        <v>193</v>
      </c>
      <c r="H38" s="118" t="s">
        <v>187</v>
      </c>
      <c r="I38" s="46" t="s">
        <v>190</v>
      </c>
      <c r="J38" s="253" t="s">
        <v>104</v>
      </c>
      <c r="K38" s="253"/>
      <c r="L38" s="254"/>
      <c r="M38" s="104"/>
      <c r="N38" s="109" t="s">
        <v>188</v>
      </c>
      <c r="O38" s="110" t="s">
        <v>104</v>
      </c>
      <c r="P38" s="84"/>
      <c r="R38" s="1"/>
      <c r="S38" s="1"/>
      <c r="T38" s="84" t="s">
        <v>190</v>
      </c>
    </row>
    <row r="39" spans="1:20">
      <c r="B39" s="252" t="s">
        <v>211</v>
      </c>
      <c r="C39" s="252"/>
      <c r="D39" s="252"/>
      <c r="G39" s="122" t="s">
        <v>203</v>
      </c>
      <c r="H39" s="46">
        <v>1000</v>
      </c>
      <c r="I39" s="128">
        <f t="shared" ref="I39:I45" si="6">SUM(J39:L39)/3</f>
        <v>0.87453333333333327</v>
      </c>
      <c r="J39" s="123">
        <v>0.87219999999999998</v>
      </c>
      <c r="K39" s="123">
        <v>0.89710000000000001</v>
      </c>
      <c r="L39" s="120">
        <v>0.85429999999999995</v>
      </c>
      <c r="M39" s="106"/>
      <c r="N39" s="111">
        <v>50</v>
      </c>
      <c r="O39" s="114">
        <v>0.75749999999999995</v>
      </c>
      <c r="P39" s="105">
        <v>0.86009999999999998</v>
      </c>
      <c r="Q39" s="105">
        <v>0.76529999999999998</v>
      </c>
      <c r="R39" s="105">
        <v>0.6421</v>
      </c>
      <c r="S39" s="105">
        <v>0.76239999999999997</v>
      </c>
      <c r="T39" s="107">
        <f>SUM(P39:S39)/4</f>
        <v>0.75747500000000001</v>
      </c>
    </row>
    <row r="40" spans="1:20">
      <c r="B40" s="96" t="s">
        <v>205</v>
      </c>
      <c r="C40" s="96" t="s">
        <v>210</v>
      </c>
      <c r="D40" s="96" t="s">
        <v>217</v>
      </c>
      <c r="G40" s="122" t="s">
        <v>196</v>
      </c>
      <c r="H40" s="46">
        <v>2000</v>
      </c>
      <c r="I40" s="128">
        <f t="shared" si="6"/>
        <v>0.85663333333333336</v>
      </c>
      <c r="J40" s="123">
        <v>0.86929999999999996</v>
      </c>
      <c r="K40" s="124">
        <v>0.83699999999999997</v>
      </c>
      <c r="L40" s="120">
        <v>0.86360000000000003</v>
      </c>
      <c r="M40" s="106"/>
      <c r="N40" s="115">
        <v>100</v>
      </c>
      <c r="O40" s="110">
        <v>0.89710000000000001</v>
      </c>
      <c r="P40" s="84"/>
    </row>
    <row r="41" spans="1:20">
      <c r="B41" s="102" t="s">
        <v>221</v>
      </c>
      <c r="C41" s="34">
        <v>352</v>
      </c>
      <c r="D41" s="34" t="s">
        <v>206</v>
      </c>
      <c r="G41" s="122" t="s">
        <v>219</v>
      </c>
      <c r="H41" s="46">
        <v>3000</v>
      </c>
      <c r="I41" s="127">
        <f t="shared" si="6"/>
        <v>0.83639999999999992</v>
      </c>
      <c r="J41" s="123">
        <v>0.80169999999999997</v>
      </c>
      <c r="K41" s="124">
        <v>0.83699999999999997</v>
      </c>
      <c r="L41" s="120">
        <v>0.87050000000000005</v>
      </c>
      <c r="M41" s="108"/>
      <c r="N41" s="116">
        <v>500</v>
      </c>
      <c r="O41" s="117">
        <v>0.89249999999999996</v>
      </c>
      <c r="P41" s="84"/>
    </row>
    <row r="42" spans="1:20">
      <c r="B42" s="130" t="s">
        <v>207</v>
      </c>
      <c r="C42" s="34">
        <v>1E-4</v>
      </c>
      <c r="D42" s="34" t="s">
        <v>213</v>
      </c>
      <c r="G42" s="122" t="s">
        <v>218</v>
      </c>
      <c r="H42" s="46">
        <v>4000</v>
      </c>
      <c r="I42" s="128">
        <f t="shared" si="6"/>
        <v>0.83986666666666665</v>
      </c>
      <c r="J42" s="123">
        <v>0.84209999999999996</v>
      </c>
      <c r="K42" s="123">
        <v>0.85780000000000001</v>
      </c>
      <c r="L42" s="120">
        <v>0.81969999999999998</v>
      </c>
      <c r="M42" s="108"/>
      <c r="N42" s="97"/>
      <c r="O42" s="97"/>
      <c r="P42" s="97"/>
    </row>
    <row r="43" spans="1:20">
      <c r="B43" s="130" t="s">
        <v>208</v>
      </c>
      <c r="C43" s="131" t="s">
        <v>224</v>
      </c>
      <c r="D43" s="34" t="s">
        <v>220</v>
      </c>
      <c r="G43" s="122" t="s">
        <v>197</v>
      </c>
      <c r="H43" s="46">
        <v>5000</v>
      </c>
      <c r="I43" s="128">
        <f t="shared" si="6"/>
        <v>0.85163333333333335</v>
      </c>
      <c r="J43" s="123">
        <v>0.83240000000000003</v>
      </c>
      <c r="K43" s="123">
        <v>0.85780000000000001</v>
      </c>
      <c r="L43" s="120">
        <v>0.86470000000000002</v>
      </c>
      <c r="M43" s="108"/>
      <c r="N43" s="97"/>
      <c r="O43" s="97"/>
      <c r="P43" s="97"/>
    </row>
    <row r="44" spans="1:20">
      <c r="B44" s="130" t="s">
        <v>209</v>
      </c>
      <c r="C44" s="131">
        <v>0.5</v>
      </c>
      <c r="D44" s="17"/>
      <c r="G44" s="122" t="s">
        <v>198</v>
      </c>
      <c r="H44" s="46">
        <v>6000</v>
      </c>
      <c r="I44" s="128">
        <f t="shared" si="6"/>
        <v>0.8310333333333334</v>
      </c>
      <c r="J44" s="123">
        <v>0.86709999999999998</v>
      </c>
      <c r="K44" s="123">
        <v>0.85840000000000005</v>
      </c>
      <c r="L44" s="120">
        <v>0.76759999999999995</v>
      </c>
      <c r="M44" s="108"/>
    </row>
    <row r="45" spans="1:20">
      <c r="B45" s="132" t="s">
        <v>214</v>
      </c>
      <c r="C45" s="131">
        <v>37</v>
      </c>
      <c r="D45" s="130"/>
      <c r="G45" s="141" t="s">
        <v>204</v>
      </c>
      <c r="H45" s="152" t="s">
        <v>191</v>
      </c>
      <c r="I45" s="129">
        <f t="shared" si="6"/>
        <v>0.82350000000000001</v>
      </c>
      <c r="J45" s="125">
        <v>0.83760000000000001</v>
      </c>
      <c r="K45" s="125">
        <v>0.84740000000000004</v>
      </c>
      <c r="L45" s="126">
        <v>0.78549999999999998</v>
      </c>
      <c r="M45" s="108"/>
    </row>
    <row r="46" spans="1:20">
      <c r="B46" s="70"/>
      <c r="C46" s="135" t="s">
        <v>215</v>
      </c>
      <c r="D46" s="135">
        <v>0.92830000000000001</v>
      </c>
      <c r="M46" s="108"/>
    </row>
    <row r="47" spans="1:20">
      <c r="M47" s="108"/>
    </row>
    <row r="48" spans="1:20">
      <c r="M48" s="108"/>
    </row>
    <row r="49" spans="2:4">
      <c r="B49" s="250" t="s">
        <v>227</v>
      </c>
      <c r="C49" s="250"/>
      <c r="D49" s="250"/>
    </row>
    <row r="51" spans="2:4">
      <c r="B51" s="153" t="s">
        <v>212</v>
      </c>
      <c r="C51" s="154"/>
      <c r="D51" s="155"/>
    </row>
    <row r="52" spans="2:4">
      <c r="B52" s="96" t="s">
        <v>205</v>
      </c>
      <c r="C52" s="96" t="s">
        <v>210</v>
      </c>
      <c r="D52" s="96" t="s">
        <v>217</v>
      </c>
    </row>
    <row r="53" spans="2:4">
      <c r="B53" s="102" t="s">
        <v>221</v>
      </c>
      <c r="C53" s="34">
        <v>288</v>
      </c>
      <c r="D53" s="34" t="s">
        <v>220</v>
      </c>
    </row>
    <row r="54" spans="2:4">
      <c r="B54" s="130" t="s">
        <v>207</v>
      </c>
      <c r="C54" s="34">
        <v>1E-4</v>
      </c>
      <c r="D54" s="34" t="s">
        <v>206</v>
      </c>
    </row>
    <row r="55" spans="2:4">
      <c r="B55" s="130" t="s">
        <v>208</v>
      </c>
      <c r="C55" s="131" t="s">
        <v>216</v>
      </c>
      <c r="D55" s="34" t="s">
        <v>213</v>
      </c>
    </row>
    <row r="56" spans="2:4">
      <c r="B56" s="130" t="s">
        <v>209</v>
      </c>
      <c r="C56" s="131">
        <v>0.6</v>
      </c>
      <c r="D56" s="34"/>
    </row>
    <row r="57" spans="2:4">
      <c r="B57" s="132" t="s">
        <v>214</v>
      </c>
      <c r="C57" s="34">
        <v>18</v>
      </c>
      <c r="D57" s="131"/>
    </row>
    <row r="58" spans="2:4">
      <c r="C58" s="135" t="s">
        <v>215</v>
      </c>
      <c r="D58" s="135">
        <v>0.93530000000000002</v>
      </c>
    </row>
    <row r="59" spans="2:4">
      <c r="C59" s="137"/>
      <c r="D59" s="137"/>
    </row>
    <row r="60" spans="2:4">
      <c r="B60" s="259" t="s">
        <v>228</v>
      </c>
      <c r="C60" s="259"/>
      <c r="D60" s="259"/>
    </row>
    <row r="62" spans="2:4">
      <c r="B62" s="246" t="s">
        <v>212</v>
      </c>
      <c r="C62" s="247"/>
      <c r="D62" s="248"/>
    </row>
    <row r="63" spans="2:4">
      <c r="B63" s="96" t="s">
        <v>205</v>
      </c>
      <c r="C63" s="96" t="s">
        <v>210</v>
      </c>
      <c r="D63" s="96" t="s">
        <v>217</v>
      </c>
    </row>
    <row r="64" spans="2:4">
      <c r="B64" s="102" t="s">
        <v>221</v>
      </c>
      <c r="C64" s="34">
        <v>320</v>
      </c>
      <c r="D64" s="34" t="s">
        <v>220</v>
      </c>
    </row>
    <row r="65" spans="2:4">
      <c r="B65" s="130" t="s">
        <v>207</v>
      </c>
      <c r="C65" s="34">
        <v>1E-4</v>
      </c>
      <c r="D65" s="34" t="s">
        <v>206</v>
      </c>
    </row>
    <row r="66" spans="2:4">
      <c r="B66" s="130" t="s">
        <v>208</v>
      </c>
      <c r="C66" s="131" t="s">
        <v>216</v>
      </c>
      <c r="D66" s="34" t="s">
        <v>213</v>
      </c>
    </row>
    <row r="67" spans="2:4">
      <c r="B67" s="130" t="s">
        <v>209</v>
      </c>
      <c r="C67" s="131">
        <v>0.1</v>
      </c>
      <c r="D67" s="34"/>
    </row>
    <row r="68" spans="2:4">
      <c r="B68" s="132" t="s">
        <v>214</v>
      </c>
      <c r="C68" s="34">
        <v>25</v>
      </c>
      <c r="D68" s="131"/>
    </row>
    <row r="69" spans="2:4">
      <c r="C69" s="135" t="s">
        <v>215</v>
      </c>
      <c r="D69" s="158">
        <v>0.94099999999999995</v>
      </c>
    </row>
    <row r="71" spans="2:4">
      <c r="B71" s="249" t="s">
        <v>229</v>
      </c>
      <c r="C71" s="249"/>
      <c r="D71" s="249"/>
    </row>
    <row r="73" spans="2:4">
      <c r="B73" s="246" t="s">
        <v>212</v>
      </c>
      <c r="C73" s="247"/>
      <c r="D73" s="248"/>
    </row>
    <row r="74" spans="2:4">
      <c r="B74" s="96" t="s">
        <v>205</v>
      </c>
      <c r="C74" s="96" t="s">
        <v>210</v>
      </c>
      <c r="D74" s="96" t="s">
        <v>217</v>
      </c>
    </row>
    <row r="75" spans="2:4">
      <c r="B75" s="102" t="s">
        <v>221</v>
      </c>
      <c r="C75" s="34">
        <v>32</v>
      </c>
      <c r="D75" s="34" t="s">
        <v>220</v>
      </c>
    </row>
    <row r="76" spans="2:4">
      <c r="B76" s="130" t="s">
        <v>207</v>
      </c>
      <c r="C76" s="34">
        <v>1E-3</v>
      </c>
      <c r="D76" s="34" t="s">
        <v>206</v>
      </c>
    </row>
    <row r="77" spans="2:4">
      <c r="B77" s="130" t="s">
        <v>208</v>
      </c>
      <c r="C77" s="131" t="s">
        <v>224</v>
      </c>
      <c r="D77" s="34" t="s">
        <v>213</v>
      </c>
    </row>
    <row r="78" spans="2:4">
      <c r="B78" s="130" t="s">
        <v>209</v>
      </c>
      <c r="C78" s="131">
        <v>0.4</v>
      </c>
      <c r="D78" s="34"/>
    </row>
    <row r="79" spans="2:4">
      <c r="B79" s="132" t="s">
        <v>214</v>
      </c>
      <c r="C79" s="34">
        <v>4</v>
      </c>
      <c r="D79" s="131"/>
    </row>
    <row r="80" spans="2:4">
      <c r="C80" s="135" t="s">
        <v>215</v>
      </c>
      <c r="D80" s="135">
        <v>0.94740000000000002</v>
      </c>
    </row>
    <row r="82" spans="2:4">
      <c r="B82" s="251" t="s">
        <v>230</v>
      </c>
      <c r="C82" s="251"/>
      <c r="D82" s="251"/>
    </row>
    <row r="84" spans="2:4">
      <c r="B84" s="246" t="s">
        <v>212</v>
      </c>
      <c r="C84" s="247"/>
      <c r="D84" s="248"/>
    </row>
    <row r="85" spans="2:4">
      <c r="B85" s="96" t="s">
        <v>205</v>
      </c>
      <c r="C85" s="96" t="s">
        <v>210</v>
      </c>
      <c r="D85" s="96" t="s">
        <v>217</v>
      </c>
    </row>
    <row r="86" spans="2:4">
      <c r="B86" s="102" t="s">
        <v>221</v>
      </c>
      <c r="C86" s="34">
        <v>128</v>
      </c>
      <c r="D86" s="34" t="s">
        <v>220</v>
      </c>
    </row>
    <row r="87" spans="2:4">
      <c r="B87" s="130" t="s">
        <v>207</v>
      </c>
      <c r="C87" s="34">
        <v>1E-3</v>
      </c>
      <c r="D87" s="34" t="s">
        <v>206</v>
      </c>
    </row>
    <row r="88" spans="2:4">
      <c r="B88" s="130" t="s">
        <v>208</v>
      </c>
      <c r="C88" s="131" t="s">
        <v>216</v>
      </c>
      <c r="D88" s="34" t="s">
        <v>213</v>
      </c>
    </row>
    <row r="89" spans="2:4">
      <c r="B89" s="130" t="s">
        <v>209</v>
      </c>
      <c r="C89" s="131">
        <v>0.2</v>
      </c>
      <c r="D89" s="34"/>
    </row>
    <row r="90" spans="2:4">
      <c r="B90" s="132" t="s">
        <v>214</v>
      </c>
      <c r="C90" s="34">
        <v>13</v>
      </c>
      <c r="D90" s="131"/>
    </row>
    <row r="91" spans="2:4">
      <c r="C91" s="135" t="s">
        <v>215</v>
      </c>
      <c r="D91" s="135">
        <v>0.82040000000000002</v>
      </c>
    </row>
  </sheetData>
  <mergeCells count="19">
    <mergeCell ref="B39:D39"/>
    <mergeCell ref="B62:D62"/>
    <mergeCell ref="B60:D60"/>
    <mergeCell ref="H2:I2"/>
    <mergeCell ref="N27:O27"/>
    <mergeCell ref="N37:O37"/>
    <mergeCell ref="G25:O25"/>
    <mergeCell ref="J28:L28"/>
    <mergeCell ref="B28:D28"/>
    <mergeCell ref="B26:D26"/>
    <mergeCell ref="J38:L38"/>
    <mergeCell ref="G27:L27"/>
    <mergeCell ref="G37:L37"/>
    <mergeCell ref="B37:D37"/>
    <mergeCell ref="B84:D84"/>
    <mergeCell ref="B71:D71"/>
    <mergeCell ref="B73:D73"/>
    <mergeCell ref="B49:D49"/>
    <mergeCell ref="B82:D82"/>
  </mergeCells>
  <pageMargins left="0.7" right="0.7" top="0.75" bottom="0.75" header="0.3" footer="0.3"/>
  <pageSetup paperSize="9" orientation="portrait" verticalDpi="0" r:id="rId1"/>
  <headerFooter>
    <oddFooter>&amp;L_x000D_&amp;1#&amp;"Calibri"&amp;10&amp;K000000 Classified: General Business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Månedsplan</vt:lpstr>
      <vt:lpstr>Kilder</vt:lpstr>
      <vt:lpstr>Results RF</vt:lpstr>
      <vt:lpstr>Results RNN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Yva Sandvik</cp:lastModifiedBy>
  <dcterms:created xsi:type="dcterms:W3CDTF">2022-01-03T10:42:04Z</dcterms:created>
  <dcterms:modified xsi:type="dcterms:W3CDTF">2022-05-11T15:02:56Z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2022-01-03T10:42:05Z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e68b4e48-e77b-486d-8bff-b5ba7c62b818</vt:lpwstr>
  </property>
  <property fmtid="{D5CDD505-2E9C-101B-9397-08002B2CF9AE}" pid="8" name="MSIP_Label_d0484126-3486-41a9-802e-7f1e2277276c_ContentBits">
    <vt:lpwstr>0</vt:lpwstr>
  </property>
  <property fmtid="{D5CDD505-2E9C-101B-9397-08002B2CF9AE}" pid="9" name="MSIP_Label_f0e726ee-e78c-4f89-89b8-3dcd0cc07248_Enabled">
    <vt:lpwstr>true</vt:lpwstr>
  </property>
  <property fmtid="{D5CDD505-2E9C-101B-9397-08002B2CF9AE}" pid="10" name="MSIP_Label_f0e726ee-e78c-4f89-89b8-3dcd0cc07248_SetDate">
    <vt:lpwstr>2022-04-26T19:07:11Z</vt:lpwstr>
  </property>
  <property fmtid="{D5CDD505-2E9C-101B-9397-08002B2CF9AE}" pid="11" name="MSIP_Label_f0e726ee-e78c-4f89-89b8-3dcd0cc07248_Method">
    <vt:lpwstr>Standard</vt:lpwstr>
  </property>
  <property fmtid="{D5CDD505-2E9C-101B-9397-08002B2CF9AE}" pid="12" name="MSIP_Label_f0e726ee-e78c-4f89-89b8-3dcd0cc07248_Name">
    <vt:lpwstr>General Business</vt:lpwstr>
  </property>
  <property fmtid="{D5CDD505-2E9C-101B-9397-08002B2CF9AE}" pid="13" name="MSIP_Label_f0e726ee-e78c-4f89-89b8-3dcd0cc07248_SiteId">
    <vt:lpwstr>80184e22-072c-440e-a8a9-22f52b82646d</vt:lpwstr>
  </property>
  <property fmtid="{D5CDD505-2E9C-101B-9397-08002B2CF9AE}" pid="14" name="MSIP_Label_f0e726ee-e78c-4f89-89b8-3dcd0cc07248_ActionId">
    <vt:lpwstr>4f524bd4-0bfb-45f3-8b14-9729eda8aad0</vt:lpwstr>
  </property>
  <property fmtid="{D5CDD505-2E9C-101B-9397-08002B2CF9AE}" pid="15" name="MSIP_Label_f0e726ee-e78c-4f89-89b8-3dcd0cc07248_ContentBits">
    <vt:lpwstr>2</vt:lpwstr>
  </property>
</Properties>
</file>