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75" windowWidth="27795" windowHeight="1206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H7" i="1" l="1"/>
  <c r="G7" i="1"/>
  <c r="F7" i="1"/>
  <c r="E7" i="1"/>
  <c r="D7" i="1"/>
  <c r="C7" i="1"/>
  <c r="G6" i="1"/>
  <c r="F6" i="1"/>
  <c r="E6" i="1"/>
  <c r="D6" i="1"/>
  <c r="C6" i="1"/>
  <c r="G5" i="1"/>
  <c r="F5" i="1"/>
  <c r="E5" i="1"/>
  <c r="D5" i="1"/>
  <c r="C5" i="1"/>
  <c r="G4" i="1"/>
  <c r="F4" i="1"/>
  <c r="E4" i="1"/>
  <c r="D4" i="1"/>
  <c r="C4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<sst xmlns="http://schemas.openxmlformats.org/spreadsheetml/2006/main" count="22" uniqueCount="22">
  <si>
    <t>资产组合公式</t>
    <phoneticPr fontId="2" type="noConversion"/>
  </si>
  <si>
    <t>再平衡后</t>
    <phoneticPr fontId="2" type="noConversion"/>
  </si>
  <si>
    <t>资产总额</t>
    <phoneticPr fontId="2" type="noConversion"/>
  </si>
  <si>
    <t>信用债</t>
    <phoneticPr fontId="2" type="noConversion"/>
  </si>
  <si>
    <t>利率债</t>
    <phoneticPr fontId="2" type="noConversion"/>
  </si>
  <si>
    <t>沪深300/上证50</t>
    <phoneticPr fontId="2" type="noConversion"/>
  </si>
  <si>
    <t>南方中证500/创业板etf</t>
    <phoneticPr fontId="2" type="noConversion"/>
  </si>
  <si>
    <t>博时标普</t>
    <phoneticPr fontId="2" type="noConversion"/>
  </si>
  <si>
    <t>黄金/石油</t>
    <phoneticPr fontId="2" type="noConversion"/>
  </si>
  <si>
    <t>保守</t>
    <phoneticPr fontId="2" type="noConversion"/>
  </si>
  <si>
    <t>中低风险</t>
    <phoneticPr fontId="2" type="noConversion"/>
  </si>
  <si>
    <t>中高风险</t>
    <phoneticPr fontId="2" type="noConversion"/>
  </si>
  <si>
    <t>高风险</t>
    <phoneticPr fontId="2" type="noConversion"/>
  </si>
  <si>
    <t>达利欧</t>
    <phoneticPr fontId="2" type="noConversion"/>
  </si>
  <si>
    <t>达利欧</t>
    <phoneticPr fontId="2" type="noConversion"/>
  </si>
  <si>
    <t>黄金石油</t>
    <phoneticPr fontId="2" type="noConversion"/>
  </si>
  <si>
    <t>海外股票</t>
    <phoneticPr fontId="2" type="noConversion"/>
  </si>
  <si>
    <t>小股票</t>
    <phoneticPr fontId="2" type="noConversion"/>
  </si>
  <si>
    <t>大股票</t>
    <phoneticPr fontId="2" type="noConversion"/>
  </si>
  <si>
    <t>信用债</t>
    <phoneticPr fontId="2" type="noConversion"/>
  </si>
  <si>
    <t>利率债</t>
    <phoneticPr fontId="2" type="noConversion"/>
  </si>
  <si>
    <t>配置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</si>
</sst>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1" xfId="1" applyBorder="1">
      <alignment vertical="center"/>
    </xf>
    <xf numFmtId="0" fontId="0" fillId="0" borderId="1" xfId="0" applyBorder="1">
      <alignment vertical="center"/>
    </xf>
    <xf numFmtId="0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9" fontId="0" fillId="0" borderId="0" xfId="0" applyNumberFormat="1">
      <alignment vertical="center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达利欧配置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explosion val="25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[1]读财报!$C$15:$H$15</c:f>
              <c:strCache>
                <c:ptCount val="6"/>
                <c:pt idx="0">
                  <c:v>黄金石油</c:v>
                </c:pt>
                <c:pt idx="1">
                  <c:v>海外股票</c:v>
                </c:pt>
                <c:pt idx="2">
                  <c:v>小股票</c:v>
                </c:pt>
                <c:pt idx="3">
                  <c:v>大股票</c:v>
                </c:pt>
                <c:pt idx="4">
                  <c:v>信用债</c:v>
                </c:pt>
                <c:pt idx="5">
                  <c:v>利率债</c:v>
                </c:pt>
              </c:strCache>
            </c:strRef>
          </c:cat>
          <c:val>
            <c:numRef>
              <c:f>[1]读财报!$C$16:$H$16</c:f>
              <c:numCache>
                <c:formatCode>0%</c:formatCode>
                <c:ptCount val="6"/>
                <c:pt idx="0">
                  <c:v>0.15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0.3</c:v>
                </c:pt>
                <c:pt idx="5">
                  <c:v>0.25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390524</xdr:colOff>
      <xdr:row>9</xdr:row>
      <xdr:rowOff>19050</xdr:rowOff>
    </xdr:from>
    <xdr:to>
      <xdr:col>16</xdr:col>
      <xdr:colOff>266699</xdr:colOff>
      <xdr:row>28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QK/Desktop/&#32929;&#24066;&#24066;&#30408;&#2957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市场估值"/>
      <sheetName val="财务自由"/>
      <sheetName val="股票估值"/>
      <sheetName val="读财报"/>
      <sheetName val="资产涨跌"/>
      <sheetName val="目标"/>
      <sheetName val="绩效"/>
      <sheetName val="Sheet2"/>
    </sheetNames>
    <sheetDataSet>
      <sheetData sheetId="0"/>
      <sheetData sheetId="1"/>
      <sheetData sheetId="2"/>
      <sheetData sheetId="3">
        <row r="15">
          <cell r="C15" t="str">
            <v>黄金石油</v>
          </cell>
          <cell r="D15" t="str">
            <v>海外股票</v>
          </cell>
          <cell r="E15" t="str">
            <v>小股票</v>
          </cell>
          <cell r="F15" t="str">
            <v>大股票</v>
          </cell>
          <cell r="G15" t="str">
            <v>信用债</v>
          </cell>
          <cell r="H15" t="str">
            <v>利率债</v>
          </cell>
        </row>
        <row r="16">
          <cell r="C16">
            <v>0.15</v>
          </cell>
          <cell r="D16">
            <v>0.1</v>
          </cell>
          <cell r="E16">
            <v>0.1</v>
          </cell>
          <cell r="F16">
            <v>0.1</v>
          </cell>
          <cell r="G16">
            <v>0.3</v>
          </cell>
          <cell r="H16">
            <v>0.25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abSelected="1" workbookViewId="0">
      <selection activeCell="F29" sqref="F29"/>
    </sheetView>
  </sheetViews>
  <sheetFormatPr defaultRowHeight="13.5" x14ac:dyDescent="0.15"/>
  <sheetData>
    <row r="1" spans="1:17" x14ac:dyDescent="0.15">
      <c r="A1" t="s">
        <v>0</v>
      </c>
    </row>
    <row r="2" spans="1:17" ht="40.5" customHeight="1" x14ac:dyDescent="0.1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L2" s="2"/>
      <c r="M2" s="2"/>
      <c r="N2" s="2"/>
      <c r="O2" s="2"/>
      <c r="P2" s="2"/>
      <c r="Q2" s="2"/>
    </row>
    <row r="3" spans="1:17" ht="46.5" customHeight="1" x14ac:dyDescent="0.15">
      <c r="A3" s="2" t="s">
        <v>9</v>
      </c>
      <c r="B3" s="2">
        <v>100</v>
      </c>
      <c r="C3" s="2">
        <f>B3*40%</f>
        <v>40</v>
      </c>
      <c r="D3" s="2">
        <f>B3*40%</f>
        <v>40</v>
      </c>
      <c r="E3" s="2">
        <f>B3*7%</f>
        <v>7.0000000000000009</v>
      </c>
      <c r="F3" s="2">
        <f>B3*7%</f>
        <v>7.0000000000000009</v>
      </c>
      <c r="G3" s="2">
        <f>B3*6%</f>
        <v>6</v>
      </c>
      <c r="H3" s="2"/>
      <c r="K3" s="2"/>
      <c r="L3" s="2"/>
      <c r="M3" s="2"/>
      <c r="N3" s="2"/>
      <c r="O3" s="2"/>
      <c r="P3" s="2"/>
      <c r="Q3" s="2"/>
    </row>
    <row r="4" spans="1:17" ht="27.75" customHeight="1" x14ac:dyDescent="0.15">
      <c r="A4" s="2" t="s">
        <v>10</v>
      </c>
      <c r="B4" s="2">
        <v>100</v>
      </c>
      <c r="C4" s="2">
        <f>B4*30%</f>
        <v>30</v>
      </c>
      <c r="D4" s="2">
        <f>B4*30%</f>
        <v>30</v>
      </c>
      <c r="E4" s="2">
        <f>B4*14%</f>
        <v>14.000000000000002</v>
      </c>
      <c r="F4" s="2">
        <f>B4*14%</f>
        <v>14.000000000000002</v>
      </c>
      <c r="G4" s="2">
        <f>B4*12%</f>
        <v>12</v>
      </c>
      <c r="H4" s="2"/>
    </row>
    <row r="5" spans="1:17" x14ac:dyDescent="0.15">
      <c r="A5" s="2" t="s">
        <v>11</v>
      </c>
      <c r="B5" s="2">
        <v>100</v>
      </c>
      <c r="C5" s="2">
        <f>B5*20%</f>
        <v>20</v>
      </c>
      <c r="D5" s="2">
        <f>B5*20%</f>
        <v>20</v>
      </c>
      <c r="E5" s="2">
        <f>B5*21%</f>
        <v>21</v>
      </c>
      <c r="F5" s="2">
        <f>B5*21%</f>
        <v>21</v>
      </c>
      <c r="G5" s="2">
        <f>B5*18%</f>
        <v>18</v>
      </c>
      <c r="H5" s="2"/>
    </row>
    <row r="6" spans="1:17" x14ac:dyDescent="0.15">
      <c r="A6" s="2" t="s">
        <v>12</v>
      </c>
      <c r="B6" s="2">
        <v>100</v>
      </c>
      <c r="C6" s="2">
        <f>B6*10%</f>
        <v>10</v>
      </c>
      <c r="D6" s="2">
        <f>B6*10%</f>
        <v>10</v>
      </c>
      <c r="E6" s="2">
        <f>B6*28%</f>
        <v>28.000000000000004</v>
      </c>
      <c r="F6" s="2">
        <f>B6*28%</f>
        <v>28.000000000000004</v>
      </c>
      <c r="G6" s="2">
        <f>B6*24%</f>
        <v>24</v>
      </c>
      <c r="H6" s="2"/>
    </row>
    <row r="7" spans="1:17" x14ac:dyDescent="0.15">
      <c r="A7" s="2" t="s">
        <v>13</v>
      </c>
      <c r="B7" s="2">
        <v>100</v>
      </c>
      <c r="C7" s="3">
        <f>B7*30%</f>
        <v>30</v>
      </c>
      <c r="D7" s="3">
        <f>B7*25%</f>
        <v>25</v>
      </c>
      <c r="E7" s="2">
        <f>B7*10%</f>
        <v>10</v>
      </c>
      <c r="F7" s="2">
        <f>B7*10%</f>
        <v>10</v>
      </c>
      <c r="G7" s="2">
        <f>B7*10%</f>
        <v>10</v>
      </c>
      <c r="H7" s="2">
        <f>B7*15%</f>
        <v>15</v>
      </c>
    </row>
    <row r="15" spans="1:17" x14ac:dyDescent="0.15">
      <c r="B15" t="s">
        <v>14</v>
      </c>
      <c r="C15" s="4" t="s">
        <v>15</v>
      </c>
      <c r="D15" s="4" t="s">
        <v>16</v>
      </c>
      <c r="E15" s="4" t="s">
        <v>17</v>
      </c>
      <c r="F15" s="4" t="s">
        <v>18</v>
      </c>
      <c r="G15" s="4" t="s">
        <v>19</v>
      </c>
      <c r="H15" s="4" t="s">
        <v>20</v>
      </c>
    </row>
    <row r="16" spans="1:17" x14ac:dyDescent="0.15">
      <c r="B16" t="s">
        <v>21</v>
      </c>
      <c r="C16" s="5">
        <v>0.15</v>
      </c>
      <c r="D16" s="5">
        <v>0.1</v>
      </c>
      <c r="E16" s="5">
        <v>0.1</v>
      </c>
      <c r="F16" s="5">
        <v>0.1</v>
      </c>
      <c r="G16" s="5">
        <v>0.3</v>
      </c>
      <c r="H16" s="5">
        <v>0.25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QK</dc:creator>
  <cp:lastModifiedBy>QK</cp:lastModifiedBy>
  <dcterms:created xsi:type="dcterms:W3CDTF">2019-01-31T09:45:19Z</dcterms:created>
  <dcterms:modified xsi:type="dcterms:W3CDTF">2019-01-31T09:45:45Z</dcterms:modified>
</cp:coreProperties>
</file>