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vesk\Documents\Academiejaar2019-2020\IOT\Project\"/>
    </mc:Choice>
  </mc:AlternateContent>
  <xr:revisionPtr revIDLastSave="0" documentId="13_ncr:1_{C5DA5E33-20EE-4BB3-99F5-04D75ACB3551}" xr6:coauthVersionLast="45" xr6:coauthVersionMax="45" xr10:uidLastSave="{00000000-0000-0000-0000-000000000000}"/>
  <bookViews>
    <workbookView xWindow="-108" yWindow="-108" windowWidth="23256" windowHeight="12576" xr2:uid="{D222B317-A152-457C-A683-A9C80EFD16FA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G9" i="1"/>
  <c r="G8" i="1"/>
  <c r="C8" i="1"/>
  <c r="D22" i="1" l="1"/>
  <c r="D23" i="1" s="1"/>
  <c r="D21" i="1"/>
  <c r="I37" i="1"/>
  <c r="C11" i="1"/>
  <c r="C12" i="1" s="1"/>
  <c r="D28" i="1"/>
  <c r="C15" i="1" l="1"/>
  <c r="H6" i="1" s="1"/>
  <c r="I6" i="1" s="1"/>
  <c r="J6" i="1" s="1"/>
  <c r="C13" i="1"/>
  <c r="H7" i="1" s="1"/>
  <c r="I7" i="1" s="1"/>
  <c r="J7" i="1" s="1"/>
  <c r="C16" i="1" l="1"/>
  <c r="H8" i="1"/>
  <c r="I8" i="1" s="1"/>
  <c r="J8" i="1" s="1"/>
  <c r="H9" i="1"/>
  <c r="I9" i="1" s="1"/>
  <c r="J9" i="1" s="1"/>
  <c r="H5" i="1" l="1"/>
  <c r="I5" i="1" s="1"/>
  <c r="J5" i="1" s="1"/>
  <c r="K5" i="1" s="1"/>
  <c r="L5" i="1" s="1"/>
  <c r="M5" i="1" s="1"/>
</calcChain>
</file>

<file path=xl/sharedStrings.xml><?xml version="1.0" encoding="utf-8"?>
<sst xmlns="http://schemas.openxmlformats.org/spreadsheetml/2006/main" count="57" uniqueCount="49">
  <si>
    <t>sleep mode</t>
  </si>
  <si>
    <t>active mode</t>
  </si>
  <si>
    <t>send mode</t>
  </si>
  <si>
    <t>active radio mode</t>
  </si>
  <si>
    <t>s/h</t>
  </si>
  <si>
    <t>s</t>
  </si>
  <si>
    <t>tx</t>
  </si>
  <si>
    <t>rx</t>
  </si>
  <si>
    <t>inactive</t>
  </si>
  <si>
    <t>current</t>
  </si>
  <si>
    <t>time</t>
  </si>
  <si>
    <t>mAh</t>
  </si>
  <si>
    <t>som</t>
  </si>
  <si>
    <t>waiting</t>
  </si>
  <si>
    <t>aantal keer gebruikt/dag</t>
  </si>
  <si>
    <t>aantal keer gebruikt/uur open</t>
  </si>
  <si>
    <t xml:space="preserve">receive mode </t>
  </si>
  <si>
    <t>battery life (dagen)</t>
  </si>
  <si>
    <t>battery life (uur)</t>
  </si>
  <si>
    <t>opens at</t>
  </si>
  <si>
    <t>assumptions</t>
  </si>
  <si>
    <t xml:space="preserve">closes at </t>
  </si>
  <si>
    <t>total hours open/ day</t>
  </si>
  <si>
    <t>total hours closed/ day</t>
  </si>
  <si>
    <t xml:space="preserve">gemiddeld aantal keer gebruikt/uur  </t>
  </si>
  <si>
    <t>gemiddeld aantal keer zenden/uur</t>
  </si>
  <si>
    <t xml:space="preserve">s active/uur </t>
  </si>
  <si>
    <t xml:space="preserve">s sleep/uur </t>
  </si>
  <si>
    <t>current drain (mA)</t>
  </si>
  <si>
    <t>dash7 (enkel morata module)</t>
  </si>
  <si>
    <t>lorawan (enkel morata module)</t>
  </si>
  <si>
    <t>nucleo+octa</t>
  </si>
  <si>
    <t>sleep</t>
  </si>
  <si>
    <t>active</t>
  </si>
  <si>
    <t>nucleo+octa + morata module</t>
  </si>
  <si>
    <t xml:space="preserve">Measurements </t>
  </si>
  <si>
    <t>*alle currents in mA</t>
  </si>
  <si>
    <t>tx dash7</t>
  </si>
  <si>
    <t>meting 1</t>
  </si>
  <si>
    <t>meting 2</t>
  </si>
  <si>
    <t>meting 3</t>
  </si>
  <si>
    <t>meting 4</t>
  </si>
  <si>
    <t>meting 5</t>
  </si>
  <si>
    <t>meting 6</t>
  </si>
  <si>
    <t>meting 7</t>
  </si>
  <si>
    <t>meting 8</t>
  </si>
  <si>
    <t>meting 9</t>
  </si>
  <si>
    <t>meting 10</t>
  </si>
  <si>
    <t>rx dash7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</si>
</sst>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5" xfId="0" applyFill="1" applyBorder="1"/>
    <xf numFmtId="0" fontId="0" fillId="2" borderId="7" xfId="0" applyFill="1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7" xfId="0" applyBorder="1"/>
    <xf numFmtId="0" fontId="0" fillId="0" borderId="1" xfId="0" applyBorder="1"/>
    <xf numFmtId="0" fontId="0" fillId="3" borderId="1" xfId="0" applyFill="1" applyBorder="1"/>
    <xf numFmtId="0" fontId="0" fillId="2" borderId="0" xfId="0" applyFill="1" applyBorder="1"/>
    <xf numFmtId="0" fontId="0" fillId="2" borderId="10" xfId="0" applyFill="1" applyBorder="1"/>
    <xf numFmtId="0" fontId="0" fillId="3" borderId="11" xfId="0" applyFill="1" applyBorder="1"/>
    <xf numFmtId="0" fontId="0" fillId="4" borderId="1" xfId="0" applyFill="1" applyBorder="1"/>
    <xf numFmtId="0" fontId="0" fillId="0" borderId="12" xfId="0" applyBorder="1"/>
    <xf numFmtId="0" fontId="0" fillId="0" borderId="13" xfId="0" applyBorder="1"/>
    <xf numFmtId="0" fontId="0" fillId="2" borderId="13" xfId="0" applyFill="1" applyBorder="1"/>
    <xf numFmtId="0" fontId="0" fillId="2" borderId="14" xfId="0" applyFill="1" applyBorder="1"/>
    <xf numFmtId="0" fontId="0" fillId="0" borderId="14" xfId="0" applyBorder="1"/>
    <xf numFmtId="0" fontId="0" fillId="0" borderId="0" xfId="0" applyBorder="1" applyAlignment="1"/>
    <xf numFmtId="0" fontId="0" fillId="0" borderId="10" xfId="0" applyBorder="1" applyAlignment="1"/>
    <xf numFmtId="0" fontId="1" fillId="7" borderId="16" xfId="0" applyFont="1" applyFill="1" applyBorder="1"/>
    <xf numFmtId="0" fontId="1" fillId="7" borderId="11" xfId="0" applyFont="1" applyFill="1" applyBorder="1"/>
    <xf numFmtId="0" fontId="1" fillId="6" borderId="15" xfId="0" applyFont="1" applyFill="1" applyBorder="1"/>
    <xf numFmtId="0" fontId="1" fillId="6" borderId="9" xfId="0" applyFont="1" applyFill="1" applyBorder="1"/>
    <xf numFmtId="2" fontId="2" fillId="5" borderId="3" xfId="0" applyNumberFormat="1" applyFont="1" applyFill="1" applyBorder="1" applyAlignment="1">
      <alignment horizontal="center" vertical="center"/>
    </xf>
    <xf numFmtId="2" fontId="2" fillId="5" borderId="5" xfId="0" applyNumberFormat="1" applyFont="1" applyFill="1" applyBorder="1" applyAlignment="1">
      <alignment horizontal="center" vertical="center"/>
    </xf>
    <xf numFmtId="2" fontId="2" fillId="5" borderId="7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2" fillId="5" borderId="2" xfId="0" applyNumberFormat="1" applyFont="1" applyFill="1" applyBorder="1" applyAlignment="1">
      <alignment horizontal="center" vertical="center"/>
    </xf>
    <xf numFmtId="2" fontId="2" fillId="5" borderId="4" xfId="0" applyNumberFormat="1" applyFont="1" applyFill="1" applyBorder="1" applyAlignment="1">
      <alignment horizontal="center" vertical="center"/>
    </xf>
    <xf numFmtId="2" fontId="2" fillId="5" borderId="6" xfId="0" applyNumberFormat="1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D63D0-C611-412B-950A-7B5D0B11FB75}">
  <dimension ref="B3:M45"/>
  <sheetViews>
    <sheetView tabSelected="1" workbookViewId="0">
      <selection activeCell="G14" sqref="G14"/>
    </sheetView>
  </sheetViews>
  <sheetFormatPr defaultRowHeight="14.4" x14ac:dyDescent="0.3"/>
  <cols>
    <col min="2" max="2" width="33.33203125" bestFit="1" customWidth="1"/>
    <col min="6" max="6" width="16.5546875" bestFit="1" customWidth="1"/>
    <col min="7" max="7" width="21.77734375" bestFit="1" customWidth="1"/>
    <col min="8" max="8" width="17.109375" bestFit="1" customWidth="1"/>
    <col min="10" max="10" width="11.5546875" bestFit="1" customWidth="1"/>
    <col min="12" max="12" width="15.44140625" bestFit="1" customWidth="1"/>
    <col min="13" max="14" width="17.88671875" bestFit="1" customWidth="1"/>
  </cols>
  <sheetData>
    <row r="3" spans="2:13" ht="15" thickBot="1" x14ac:dyDescent="0.35"/>
    <row r="4" spans="2:13" ht="15" thickBot="1" x14ac:dyDescent="0.35">
      <c r="B4" s="16" t="s">
        <v>20</v>
      </c>
      <c r="F4" s="11"/>
      <c r="G4" s="26" t="s">
        <v>28</v>
      </c>
      <c r="H4" s="26" t="s">
        <v>5</v>
      </c>
      <c r="I4" s="26" t="s">
        <v>4</v>
      </c>
      <c r="J4" s="26" t="s">
        <v>11</v>
      </c>
      <c r="K4" s="26" t="s">
        <v>12</v>
      </c>
      <c r="L4" s="26" t="s">
        <v>18</v>
      </c>
      <c r="M4" s="27" t="s">
        <v>17</v>
      </c>
    </row>
    <row r="5" spans="2:13" x14ac:dyDescent="0.3">
      <c r="B5" s="17" t="s">
        <v>19</v>
      </c>
      <c r="C5" s="1">
        <v>9</v>
      </c>
      <c r="F5" s="24" t="s">
        <v>0</v>
      </c>
      <c r="G5" s="8">
        <v>18</v>
      </c>
      <c r="H5" s="8">
        <f>C16</f>
        <v>3520</v>
      </c>
      <c r="I5" s="8">
        <f>H5/3600</f>
        <v>0.97777777777777775</v>
      </c>
      <c r="J5" s="22">
        <f>I5*G5</f>
        <v>17.599999999999998</v>
      </c>
      <c r="K5" s="32">
        <f>SUM(J5:J9)</f>
        <v>18.122186220138886</v>
      </c>
      <c r="L5" s="34">
        <f>3700/K5</f>
        <v>204.16962694535448</v>
      </c>
      <c r="M5" s="28">
        <f>L5/24</f>
        <v>8.5070677893897706</v>
      </c>
    </row>
    <row r="6" spans="2:13" x14ac:dyDescent="0.3">
      <c r="B6" s="18" t="s">
        <v>21</v>
      </c>
      <c r="C6" s="3">
        <v>9</v>
      </c>
      <c r="F6" s="24" t="s">
        <v>1</v>
      </c>
      <c r="G6" s="8">
        <v>21</v>
      </c>
      <c r="H6" s="8">
        <f>C15</f>
        <v>60</v>
      </c>
      <c r="I6" s="8">
        <f t="shared" ref="I6:I9" si="0">H6/3600</f>
        <v>1.6666666666666666E-2</v>
      </c>
      <c r="J6" s="22">
        <f t="shared" ref="J6:J9" si="1">I6*G6</f>
        <v>0.35</v>
      </c>
      <c r="K6" s="32"/>
      <c r="L6" s="35"/>
      <c r="M6" s="29"/>
    </row>
    <row r="7" spans="2:13" x14ac:dyDescent="0.3">
      <c r="B7" s="18" t="s">
        <v>22</v>
      </c>
      <c r="C7" s="3">
        <v>6</v>
      </c>
      <c r="F7" s="24" t="s">
        <v>3</v>
      </c>
      <c r="G7" s="8">
        <f>C23+(G6-3.3)</f>
        <v>34.200000000000003</v>
      </c>
      <c r="H7" s="8">
        <f>C13*D23</f>
        <v>17.57649</v>
      </c>
      <c r="I7" s="8">
        <f t="shared" si="0"/>
        <v>4.882358333333333E-3</v>
      </c>
      <c r="J7" s="22">
        <f t="shared" si="1"/>
        <v>0.166976655</v>
      </c>
      <c r="K7" s="32"/>
      <c r="L7" s="35"/>
      <c r="M7" s="29"/>
    </row>
    <row r="8" spans="2:13" x14ac:dyDescent="0.3">
      <c r="B8" s="18" t="s">
        <v>23</v>
      </c>
      <c r="C8" s="3">
        <f>24-C7</f>
        <v>18</v>
      </c>
      <c r="F8" s="24" t="s">
        <v>2</v>
      </c>
      <c r="G8" s="8">
        <f>C21+(G6-3.3)</f>
        <v>56.45</v>
      </c>
      <c r="H8" s="8">
        <f>C13*D21</f>
        <v>0.14117000000000002</v>
      </c>
      <c r="I8" s="8">
        <f t="shared" si="0"/>
        <v>3.9213888888888892E-5</v>
      </c>
      <c r="J8" s="22">
        <f t="shared" si="1"/>
        <v>2.2136240277777779E-3</v>
      </c>
      <c r="K8" s="32"/>
      <c r="L8" s="35"/>
      <c r="M8" s="29"/>
    </row>
    <row r="9" spans="2:13" ht="15" thickBot="1" x14ac:dyDescent="0.35">
      <c r="B9" s="18"/>
      <c r="C9" s="3"/>
      <c r="F9" s="25" t="s">
        <v>16</v>
      </c>
      <c r="G9" s="9">
        <f>C22+(G6-3.3)</f>
        <v>38.200000000000003</v>
      </c>
      <c r="H9" s="9">
        <f>C13*D22</f>
        <v>0.28234000000000004</v>
      </c>
      <c r="I9" s="9">
        <f t="shared" si="0"/>
        <v>7.8427777777777784E-5</v>
      </c>
      <c r="J9" s="23">
        <f t="shared" si="1"/>
        <v>2.9959411111111114E-3</v>
      </c>
      <c r="K9" s="33"/>
      <c r="L9" s="36"/>
      <c r="M9" s="30"/>
    </row>
    <row r="10" spans="2:13" x14ac:dyDescent="0.3">
      <c r="B10" s="18" t="s">
        <v>15</v>
      </c>
      <c r="C10" s="3">
        <v>4</v>
      </c>
    </row>
    <row r="11" spans="2:13" x14ac:dyDescent="0.3">
      <c r="B11" s="18" t="s">
        <v>14</v>
      </c>
      <c r="C11" s="3">
        <f>C10*C7</f>
        <v>24</v>
      </c>
    </row>
    <row r="12" spans="2:13" x14ac:dyDescent="0.3">
      <c r="B12" s="19" t="s">
        <v>24</v>
      </c>
      <c r="C12" s="4">
        <f>C11/24</f>
        <v>1</v>
      </c>
    </row>
    <row r="13" spans="2:13" x14ac:dyDescent="0.3">
      <c r="B13" s="19" t="s">
        <v>25</v>
      </c>
      <c r="C13" s="4">
        <f>C12*2</f>
        <v>2</v>
      </c>
      <c r="G13">
        <v>24.75</v>
      </c>
    </row>
    <row r="14" spans="2:13" x14ac:dyDescent="0.3">
      <c r="B14" s="18"/>
      <c r="C14" s="3"/>
    </row>
    <row r="15" spans="2:13" x14ac:dyDescent="0.3">
      <c r="B15" s="19" t="s">
        <v>26</v>
      </c>
      <c r="C15" s="4">
        <f>C12*(60)</f>
        <v>60</v>
      </c>
    </row>
    <row r="16" spans="2:13" ht="15" thickBot="1" x14ac:dyDescent="0.35">
      <c r="B16" s="20" t="s">
        <v>27</v>
      </c>
      <c r="C16" s="5">
        <f xml:space="preserve"> 3600-(C15+C13*10)</f>
        <v>3520</v>
      </c>
    </row>
    <row r="18" spans="2:13" ht="15" thickBot="1" x14ac:dyDescent="0.35"/>
    <row r="19" spans="2:13" ht="15" thickBot="1" x14ac:dyDescent="0.35">
      <c r="B19" s="16" t="s">
        <v>35</v>
      </c>
      <c r="C19" s="8"/>
      <c r="D19" s="8"/>
      <c r="L19" s="31"/>
      <c r="M19" s="31"/>
    </row>
    <row r="20" spans="2:13" ht="15" thickBot="1" x14ac:dyDescent="0.35">
      <c r="B20" s="15" t="s">
        <v>29</v>
      </c>
      <c r="C20" s="11" t="s">
        <v>9</v>
      </c>
      <c r="D20" s="11" t="s">
        <v>10</v>
      </c>
      <c r="L20" s="31"/>
      <c r="M20" s="31"/>
    </row>
    <row r="21" spans="2:13" x14ac:dyDescent="0.3">
      <c r="B21" s="17" t="s">
        <v>6</v>
      </c>
      <c r="C21" s="13">
        <v>38.75</v>
      </c>
      <c r="D21" s="4">
        <f>I37*10^-3</f>
        <v>7.0585000000000009E-2</v>
      </c>
      <c r="L21" s="31"/>
      <c r="M21" s="31"/>
    </row>
    <row r="22" spans="2:13" x14ac:dyDescent="0.3">
      <c r="B22" s="18" t="s">
        <v>7</v>
      </c>
      <c r="C22" s="13">
        <v>20.5</v>
      </c>
      <c r="D22" s="4">
        <f>I37/2*4*10^-3</f>
        <v>0.14117000000000002</v>
      </c>
    </row>
    <row r="23" spans="2:13" ht="15" thickBot="1" x14ac:dyDescent="0.35">
      <c r="B23" s="21" t="s">
        <v>13</v>
      </c>
      <c r="C23" s="14">
        <v>16.5</v>
      </c>
      <c r="D23" s="5">
        <f>9-(D21+D22)</f>
        <v>8.7882449999999999</v>
      </c>
    </row>
    <row r="24" spans="2:13" x14ac:dyDescent="0.3">
      <c r="B24" s="2"/>
      <c r="C24" s="8"/>
      <c r="D24" s="3"/>
    </row>
    <row r="25" spans="2:13" ht="15" thickBot="1" x14ac:dyDescent="0.35">
      <c r="B25" s="2"/>
      <c r="C25" s="8"/>
      <c r="D25" s="3"/>
      <c r="L25" s="31"/>
      <c r="M25" s="31"/>
    </row>
    <row r="26" spans="2:13" ht="15" thickBot="1" x14ac:dyDescent="0.35">
      <c r="B26" s="12" t="s">
        <v>30</v>
      </c>
      <c r="C26" s="6" t="s">
        <v>9</v>
      </c>
      <c r="D26" s="7" t="s">
        <v>10</v>
      </c>
      <c r="F26">
        <v>15</v>
      </c>
      <c r="I26" t="s">
        <v>37</v>
      </c>
      <c r="J26" t="s">
        <v>48</v>
      </c>
      <c r="L26" s="31"/>
      <c r="M26" s="31"/>
    </row>
    <row r="27" spans="2:13" x14ac:dyDescent="0.3">
      <c r="B27" s="17" t="s">
        <v>6</v>
      </c>
      <c r="C27" s="13">
        <v>35.5</v>
      </c>
      <c r="D27" s="4">
        <v>0.25</v>
      </c>
      <c r="F27">
        <v>19</v>
      </c>
      <c r="H27" t="s">
        <v>38</v>
      </c>
      <c r="I27">
        <v>67.5</v>
      </c>
      <c r="J27">
        <v>50</v>
      </c>
      <c r="L27" s="31"/>
      <c r="M27" s="31"/>
    </row>
    <row r="28" spans="2:13" x14ac:dyDescent="0.3">
      <c r="B28" s="18" t="s">
        <v>7</v>
      </c>
      <c r="C28" s="13">
        <v>16</v>
      </c>
      <c r="D28" s="4">
        <f>2*0.25</f>
        <v>0.5</v>
      </c>
      <c r="H28" t="s">
        <v>39</v>
      </c>
      <c r="I28">
        <v>82.5</v>
      </c>
      <c r="J28">
        <v>50</v>
      </c>
    </row>
    <row r="29" spans="2:13" ht="15" thickBot="1" x14ac:dyDescent="0.35">
      <c r="B29" s="21" t="s">
        <v>8</v>
      </c>
      <c r="C29" s="14">
        <v>3.3</v>
      </c>
      <c r="D29" s="5">
        <v>9.25</v>
      </c>
      <c r="H29" t="s">
        <v>40</v>
      </c>
      <c r="I29">
        <v>68.8</v>
      </c>
    </row>
    <row r="30" spans="2:13" x14ac:dyDescent="0.3">
      <c r="B30" s="2"/>
      <c r="C30" s="8"/>
      <c r="D30" s="3"/>
      <c r="H30" t="s">
        <v>41</v>
      </c>
      <c r="I30">
        <v>68.75</v>
      </c>
    </row>
    <row r="31" spans="2:13" ht="15" thickBot="1" x14ac:dyDescent="0.35">
      <c r="B31" s="2"/>
      <c r="C31" s="8"/>
      <c r="D31" s="3"/>
      <c r="H31" t="s">
        <v>42</v>
      </c>
      <c r="I31">
        <v>67.5</v>
      </c>
    </row>
    <row r="32" spans="2:13" ht="15" thickBot="1" x14ac:dyDescent="0.35">
      <c r="B32" s="12" t="s">
        <v>31</v>
      </c>
      <c r="C32" s="1" t="s">
        <v>9</v>
      </c>
      <c r="D32" s="3"/>
      <c r="H32" t="s">
        <v>43</v>
      </c>
      <c r="I32">
        <v>67.5</v>
      </c>
    </row>
    <row r="33" spans="2:9" x14ac:dyDescent="0.3">
      <c r="B33" s="17" t="s">
        <v>32</v>
      </c>
      <c r="C33" s="4">
        <v>19.125</v>
      </c>
      <c r="D33" s="3"/>
      <c r="H33" t="s">
        <v>44</v>
      </c>
      <c r="I33">
        <v>71.8</v>
      </c>
    </row>
    <row r="34" spans="2:9" ht="15" thickBot="1" x14ac:dyDescent="0.35">
      <c r="B34" s="21" t="s">
        <v>33</v>
      </c>
      <c r="C34" s="5">
        <v>23.375</v>
      </c>
      <c r="D34" s="3"/>
      <c r="H34" t="s">
        <v>45</v>
      </c>
      <c r="I34">
        <v>81.25</v>
      </c>
    </row>
    <row r="35" spans="2:9" ht="15" thickBot="1" x14ac:dyDescent="0.35">
      <c r="B35" s="2"/>
      <c r="C35" s="8"/>
      <c r="D35" s="3"/>
      <c r="H35" t="s">
        <v>46</v>
      </c>
      <c r="I35">
        <v>63.75</v>
      </c>
    </row>
    <row r="36" spans="2:9" ht="15" thickBot="1" x14ac:dyDescent="0.35">
      <c r="B36" s="12" t="s">
        <v>34</v>
      </c>
      <c r="C36" s="1" t="s">
        <v>9</v>
      </c>
      <c r="D36" s="3"/>
      <c r="H36" t="s">
        <v>47</v>
      </c>
      <c r="I36">
        <v>66.5</v>
      </c>
    </row>
    <row r="37" spans="2:9" x14ac:dyDescent="0.3">
      <c r="B37" s="17" t="s">
        <v>32</v>
      </c>
      <c r="C37" s="4">
        <v>22.375</v>
      </c>
      <c r="D37" s="3"/>
      <c r="I37">
        <f>SUM(I27:I36)/10</f>
        <v>70.585000000000008</v>
      </c>
    </row>
    <row r="38" spans="2:9" ht="15" thickBot="1" x14ac:dyDescent="0.35">
      <c r="B38" s="21" t="s">
        <v>33</v>
      </c>
      <c r="C38" s="5">
        <v>26.5</v>
      </c>
      <c r="D38" s="10"/>
    </row>
    <row r="45" spans="2:9" x14ac:dyDescent="0.3">
      <c r="B45" t="s">
        <v>36</v>
      </c>
    </row>
  </sheetData>
  <mergeCells count="7">
    <mergeCell ref="K5:K9"/>
    <mergeCell ref="L5:L9"/>
    <mergeCell ref="M5:M9"/>
    <mergeCell ref="L25:L27"/>
    <mergeCell ref="M25:M27"/>
    <mergeCell ref="L19:L21"/>
    <mergeCell ref="M19:M2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 de boeck</dc:creator>
  <cp:lastModifiedBy>yves de boeck</cp:lastModifiedBy>
  <dcterms:created xsi:type="dcterms:W3CDTF">2020-01-25T15:31:47Z</dcterms:created>
  <dcterms:modified xsi:type="dcterms:W3CDTF">2020-01-28T12:58:25Z</dcterms:modified>
</cp:coreProperties>
</file>