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Yvonne/Documents/GitHub/front-end/Peyton Clean This/"/>
    </mc:Choice>
  </mc:AlternateContent>
  <bookViews>
    <workbookView xWindow="1200" yWindow="460" windowWidth="23240" windowHeight="14520"/>
  </bookViews>
  <sheets>
    <sheet name="Sheet1" sheetId="1" r:id="rId1"/>
    <sheet name="Expense " sheetId="2" r:id="rId2"/>
    <sheet name="Revenue " sheetId="3" r:id="rId3"/>
  </sheets>
  <definedNames>
    <definedName name="_xlnm._FilterDatabase" localSheetId="0" hidden="1">Sheet1!$A$1:$R$40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1" l="1"/>
  <c r="T3" i="1"/>
  <c r="R40" i="1"/>
  <c r="R39" i="1"/>
  <c r="R38" i="1"/>
  <c r="R37" i="1"/>
  <c r="R36" i="1"/>
  <c r="R35" i="1"/>
  <c r="R33" i="1"/>
  <c r="R32" i="1"/>
  <c r="R31" i="1"/>
  <c r="R30" i="1"/>
  <c r="R28" i="1"/>
  <c r="R27" i="1"/>
  <c r="R26" i="1"/>
  <c r="R25" i="1"/>
  <c r="R24" i="1"/>
  <c r="R23" i="1"/>
  <c r="R21" i="1"/>
  <c r="R20" i="1"/>
  <c r="R19" i="1"/>
  <c r="R18" i="1"/>
  <c r="R17" i="1"/>
  <c r="R15" i="1"/>
  <c r="R14" i="1"/>
  <c r="R13" i="1"/>
  <c r="R12" i="1"/>
  <c r="R11" i="1"/>
  <c r="R10" i="1"/>
  <c r="R6" i="1"/>
  <c r="R5" i="1"/>
  <c r="R4" i="1"/>
  <c r="R3" i="1"/>
  <c r="R7" i="1"/>
  <c r="R8" i="1"/>
  <c r="R9" i="1"/>
  <c r="R16" i="1"/>
  <c r="R22" i="1"/>
  <c r="R29" i="1"/>
  <c r="R34" i="1"/>
  <c r="R2" i="1"/>
  <c r="Q3" i="1"/>
  <c r="Q4" i="1"/>
  <c r="S4" i="1"/>
  <c r="T4" i="1"/>
  <c r="Q5" i="1"/>
  <c r="S5" i="1"/>
  <c r="T5" i="1"/>
  <c r="Q6" i="1"/>
  <c r="S6" i="1"/>
  <c r="Q7" i="1"/>
  <c r="Q8" i="1"/>
  <c r="Q9" i="1"/>
  <c r="Q10" i="1"/>
  <c r="S10" i="1"/>
  <c r="T10" i="1"/>
  <c r="Q11" i="1"/>
  <c r="S11" i="1"/>
  <c r="T11" i="1"/>
  <c r="Q12" i="1"/>
  <c r="S12" i="1"/>
  <c r="T12" i="1"/>
  <c r="Q13" i="1"/>
  <c r="S13" i="1"/>
  <c r="T13" i="1"/>
  <c r="Q14" i="1"/>
  <c r="S14" i="1"/>
  <c r="T14" i="1"/>
  <c r="Q15" i="1"/>
  <c r="S15" i="1"/>
  <c r="T15" i="1"/>
  <c r="Q16" i="1"/>
  <c r="Q17" i="1"/>
  <c r="S17" i="1"/>
  <c r="T17" i="1"/>
  <c r="Q18" i="1"/>
  <c r="S18" i="1"/>
  <c r="T18" i="1"/>
  <c r="Q19" i="1"/>
  <c r="S19" i="1"/>
  <c r="T19" i="1"/>
  <c r="Q20" i="1"/>
  <c r="S20" i="1"/>
  <c r="T20" i="1"/>
  <c r="Q21" i="1"/>
  <c r="S21" i="1"/>
  <c r="T21" i="1"/>
  <c r="Q22" i="1"/>
  <c r="Q23" i="1"/>
  <c r="S23" i="1"/>
  <c r="T23" i="1"/>
  <c r="Q24" i="1"/>
  <c r="S24" i="1"/>
  <c r="T24" i="1"/>
  <c r="Q25" i="1"/>
  <c r="S25" i="1"/>
  <c r="T25" i="1"/>
  <c r="Q26" i="1"/>
  <c r="S26" i="1"/>
  <c r="T26" i="1"/>
  <c r="Q27" i="1"/>
  <c r="S27" i="1"/>
  <c r="T27" i="1"/>
  <c r="Q28" i="1"/>
  <c r="S28" i="1"/>
  <c r="T28" i="1"/>
  <c r="Q29" i="1"/>
  <c r="Q30" i="1"/>
  <c r="S30" i="1"/>
  <c r="T30" i="1"/>
  <c r="Q31" i="1"/>
  <c r="S31" i="1"/>
  <c r="T31" i="1"/>
  <c r="Q32" i="1"/>
  <c r="S32" i="1"/>
  <c r="T32" i="1"/>
  <c r="Q33" i="1"/>
  <c r="S33" i="1"/>
  <c r="T33" i="1"/>
  <c r="Q34" i="1"/>
  <c r="Q35" i="1"/>
  <c r="S35" i="1"/>
  <c r="T35" i="1"/>
  <c r="Q36" i="1"/>
  <c r="S36" i="1"/>
  <c r="T36" i="1"/>
  <c r="Q37" i="1"/>
  <c r="S37" i="1"/>
  <c r="T37" i="1"/>
  <c r="Q38" i="1"/>
  <c r="S38" i="1"/>
  <c r="T38" i="1"/>
  <c r="Q39" i="1"/>
  <c r="S39" i="1"/>
  <c r="T39" i="1"/>
  <c r="Q40" i="1"/>
  <c r="S40" i="1"/>
  <c r="T40" i="1"/>
  <c r="Q2" i="1"/>
</calcChain>
</file>

<file path=xl/sharedStrings.xml><?xml version="1.0" encoding="utf-8"?>
<sst xmlns="http://schemas.openxmlformats.org/spreadsheetml/2006/main" count="141" uniqueCount="119">
  <si>
    <t>Event ID</t>
  </si>
  <si>
    <t>Description</t>
  </si>
  <si>
    <t>Start Date</t>
  </si>
  <si>
    <t>End Date</t>
  </si>
  <si>
    <t>Type</t>
  </si>
  <si>
    <t>Booked Spaces</t>
  </si>
  <si>
    <t>Firm</t>
  </si>
  <si>
    <t>Forecast Attendance</t>
  </si>
  <si>
    <t>Actual Attendance (Attendee + Exhibitor)</t>
  </si>
  <si>
    <t>In Date</t>
  </si>
  <si>
    <t>Out Date</t>
  </si>
  <si>
    <t>Booking Entered On</t>
  </si>
  <si>
    <t>SQFT per Event</t>
  </si>
  <si>
    <t>F&amp;B Minimum Per Contract:</t>
  </si>
  <si>
    <t>Total Room Nights</t>
  </si>
  <si>
    <t>Ordered Rent Total</t>
  </si>
  <si>
    <t>100th Anniversary Banquet</t>
  </si>
  <si>
    <t>Meeting (MEET)</t>
  </si>
  <si>
    <t>Exhibit Hall C1, Exhibit Hall C2, Hall C1 Show Office, Hall C2 Show Office, Meeting Room C108, Meeting Room C109, Meeting Room C110</t>
  </si>
  <si>
    <t>2019 CVC Impact Awards</t>
  </si>
  <si>
    <t>Awards Ceremony (AWC)</t>
  </si>
  <si>
    <t>Meeting Room A411-A412</t>
  </si>
  <si>
    <t>2019 National Minority Supplier Development Council Conference</t>
  </si>
  <si>
    <t>Convention/Tradeshow - Assoc. (CONVA)</t>
  </si>
  <si>
    <t>Building A Registration Hall, Building B Registration Hall, Executive Boardroom, Exhibit Hall A3, Exhibit Halls A1-A2 Combined, Meeting Room A301, Meeting Room A302, Meeting Room A303, Meeting Room A304, Meeting Room A305, Meeting Room A306, Meeting Room A307, Meeting Room A308a, Meeting Room A308b, Meeting Room A309, Meeting Room A310, Meeting Room A311, Meeting Room A312, Meeting Room A313, Meeting Room A314, Meeting Room A315-A316, Meeting Room A401, Meeting Room A402-A403, Meeting Room A404, Meeting Room A405, Meeting Room A406-A407, Meeting Room A408, Meeting Room A409, Meeting Room A410, Meeting Room A411-A412, Sidney Marcus Auditorium, Sidney Marcus Auditorium Foyer, Sidney Marcus Auditorium Interpreter's Booth, Thomas Murphy Ballroom 1-4, Thomas Murphy Ballroom Dressing Room 1, Thomas Murphy Ballroom Dressing Room 2, Thomas Murphy Ballroom Dressing Room 3, Thomas Murphy Ballroom Dressing Room 4, Thomas Murphy Ballroom Galleria</t>
  </si>
  <si>
    <t>Other (OTH)</t>
  </si>
  <si>
    <t>Ace Hardware Fall Convention &amp; Exhibits</t>
  </si>
  <si>
    <t>Convention/Tradeshow - Corp. (CONVC)</t>
  </si>
  <si>
    <t>A-B Connector Concourse, Building A Registration Hall, Building B Registration Hall, Exhibit Hall A2, Exhibit Hall A3, Exhibit Hall B2, Exhibit Hall B3, Exhibit Hall BC, Exhibit Halls B1-B5 Combined, Marshalling Yard 1, Meeting Room B201, Meeting Room B202, Meeting Room B203, Meeting Room B204, Meeting Room B205, Meeting Room B206, Meeting Room B207, Meeting Room B208, Meeting Room B209, Meeting Room B210, Meeting Room B211, Meeting Room B212, Meeting Room B213, Meeting Room B214, Meeting Room B215, Meeting Room B216, Meeting Room B216-217, Meeting Room B217, Meeting Room B218, Meeting Room B301, Meeting Room B302, Meeting Room B303, Meeting Room B304, Meeting Room B305, Meeting Room B306, Meeting Room B307, Meeting Room B308, Meeting Room B309, Meeting Room B310, Meeting Room B311, Meeting Room B312, Meeting Room B313, Meeting Room B314, Meeting Room B315, Meeting Room B316, Meeting Room B317, Meeting Room B318, Meeting Room B319, Meeting Room B401, Meeting Room B402, Meeting Room B403, Meeting Room B404, Meeting Room B405, Meeting Room B406, Meeting Room B407, Meeting Room B408, Meeting Room B409, Meeting Room B411, Thomas Murphy Ballroom 1-4, Thomas Murphy Ballroom Dressing Room 1, Thomas Murphy Ballroom Dressing Room 2, Thomas Murphy Ballroom Dressing Room 3, Thomas Murphy Ballroom Dressing Room 4</t>
  </si>
  <si>
    <t>Film Shoot (FILM)</t>
  </si>
  <si>
    <t>Annual Leadership Conference</t>
  </si>
  <si>
    <t>Luncheon (LUN)</t>
  </si>
  <si>
    <t>Meeting Room B411, Thomas Murphy Ballroom 1-3, Thomas Murphy Ballroom 4, Thomas Murphy Ballroom Dressing Room 1, Thomas Murphy Ballroom Dressing Room 2, Thomas Murphy Ballroom Dressing Room 3, Thomas Murphy Ballroom Dressing Room 4, Thomas Murphy Ballroom Galleria</t>
  </si>
  <si>
    <t>Atlanta Falcons vs. Eagles Holding Room - TSU Marching Band</t>
  </si>
  <si>
    <t>Band Practice (BPR)</t>
  </si>
  <si>
    <t>Meeting Room C202-C204</t>
  </si>
  <si>
    <t>Atlanta Falcons vs. Rams Holding Room</t>
  </si>
  <si>
    <t>Meeting Room B404</t>
  </si>
  <si>
    <t>Atlanta Falcons vs. Seahawks Holding Room</t>
  </si>
  <si>
    <t>Meeting Room C206</t>
  </si>
  <si>
    <t>Atlanta Food &amp; Wine Show</t>
  </si>
  <si>
    <t>Exhibition (EXH)</t>
  </si>
  <si>
    <t>Exhibit Hall A2, Meeting Room A311, Meeting Room A312, Meeting Room A313, Meeting Room A314</t>
  </si>
  <si>
    <t>Atlanta National Portfolio Day</t>
  </si>
  <si>
    <t>Job Fair/Career Expo (JFCE)</t>
  </si>
  <si>
    <t>Meeting Room A402-A403, Meeting Room A411-A412</t>
  </si>
  <si>
    <t>Gala Dinner (GD)</t>
  </si>
  <si>
    <t>Reception (REC)</t>
  </si>
  <si>
    <t>Crime is Toast Breakfast</t>
  </si>
  <si>
    <t>Georgia Ballroom 1-3, Georgia Ballroom Dressing Room 1, Georgia Ballroom Dressing Room 2, Georgia Ballroom Dressing Room 3, Georgia Ballroom Dressing Room 4, Georgia Ballroom Galleria, Georgia Ballroom Green Room, Georgia Ballroom Mezzanine, Georgia Ballroom Patio</t>
  </si>
  <si>
    <t>Culture Keepers 2019</t>
  </si>
  <si>
    <t>Georgia Ballroom 1-3, Meeting Room C201, Meeting Room C202, Meeting Room C203, Meeting Room C204, Meeting Room C205, Meeting Room C206</t>
  </si>
  <si>
    <t>EBO Event</t>
  </si>
  <si>
    <t>Meeting Room B405-B406</t>
  </si>
  <si>
    <t>Empire Mock Trials</t>
  </si>
  <si>
    <t>Executive Boardroom, Meeting Room A301, Meeting Room A302, Meeting Room A303, Meeting Room A304, Meeting Room A305, Meeting Room A307, Meeting Room A308a, Meeting Room A308b, Meeting Room A310, Meeting Room A311, Meeting Room A312, Meeting Room A313, Meeting Room A314, Meeting Room A315, Meeting Room A316, Meeting Room A401, Meeting Room A402, Meeting Room A404, Meeting Room A404-A405, Meeting Room A406-A407, Meeting Room A408, Meeting Room A410, Meeting Room A411, Meeting Room A411-A412b, Meeting Room A412A</t>
  </si>
  <si>
    <t>Final Four Public Safety Meeting</t>
  </si>
  <si>
    <t>Internal (INT)</t>
  </si>
  <si>
    <t>Executive Boardroom</t>
  </si>
  <si>
    <t>Four Pillar Tribute</t>
  </si>
  <si>
    <t>Georgia Ballroom 1-3, Georgia Ballroom Dressing Room 1, Georgia Ballroom Dressing Room 2, Georgia Ballroom Dressing Room 3, Georgia Ballroom Dressing Room 4, Georgia Ballroom Galleria, Georgia Ballroom Green Room, Georgia Ballroom Mezzanine, Georgia Ballroom Patio, Meeting Room C301, Meeting Room C302</t>
  </si>
  <si>
    <t>Ghost Draft</t>
  </si>
  <si>
    <t>Exhibit Hall A1, Exhibit Hall A2, Exhibit Hall A3, Exhibit Hall B1, Exhibit Hall B2, Exhibit Hall B3, Exhibit Hall C1, Exhibit Hall C2, Exhibit Halls B1-B3 Combined, Exhibit Halls B2-B3 Combined, Georgia Ballroom 1-3, Hall A3 Marshaling Yard, Marshalling Yard 3, Marshalling Yard 4, Meeting Room A307, Meeting Room A308a, Meeting Room A308b, Meeting Room A309, Meeting Room A310, Meeting Room A311, Meeting Room A312, Meeting Room A313, Meeting Room A314, Meeting Room B206, Meeting Room B207, Meeting Room B207-B208, Meeting Room B208, Meeting Room B209, Meeting Room B210, Meeting Room B211, Meeting Room B211-B212, Meeting Room B212, Meeting Room B213, Meeting Room B213-B214, Meeting Room B214, Yellow Lot North</t>
  </si>
  <si>
    <t>GlassBuild America 2019</t>
  </si>
  <si>
    <t>Building B Registration Hall, Exhibit Hall B1, Exhibit Halls B2-B4 Combined, Meeting Room B201, Meeting Room B202, Meeting Room B203, Meeting Room B204, Meeting Room B205, Meeting Room B206, Meeting Room B207, Meeting Room B208, Meeting Room B209, Meeting Room B210, Meeting Room B211, Meeting Room B212, Meeting Room B213, Meeting Room B214, Meeting Room B215, Meeting Room B216, Meeting Room B217, Meeting Room B218, Meeting Room B301, Meeting Room B302, Meeting Room B303, Meeting Room B304, Meeting Room B305, Meeting Room B306, Meeting Room B307, Meeting Room B308, Meeting Room B309, Meeting Room B310, Meeting Room B311, Meeting Room B312, Meeting Room B313, Meeting Room B314, Meeting Room B315, Meeting Room B316, Meeting Room B317, Meeting Room B318, Meeting Room B319, Meeting Room B401, Meeting Room B402, Meeting Room B403, Meeting Room B404, Meeting Room B405, Meeting Room B406, Meeting Room B407, Meeting Room B408, Meeting Room B409, Meeting Room B411, Thomas Murphy Ballroom 1-4</t>
  </si>
  <si>
    <t>Golden Technologies Inc</t>
  </si>
  <si>
    <t>Meeting Room B401-B402</t>
  </si>
  <si>
    <t>Herzing University Commencement</t>
  </si>
  <si>
    <t>Graduation (GRAD)</t>
  </si>
  <si>
    <t>Hire Dynamics</t>
  </si>
  <si>
    <t>Meeting Room A406-A407</t>
  </si>
  <si>
    <t>HR Star Conference</t>
  </si>
  <si>
    <t>Conference &amp; Expo (Corp) (CEC)</t>
  </si>
  <si>
    <t>Meeting Room A402, Meeting Room A403, Meeting Room A404-A405, Meeting Room A411-A412</t>
  </si>
  <si>
    <t>Kaiser Permanente (KP) Walk</t>
  </si>
  <si>
    <t>Race (RCE)</t>
  </si>
  <si>
    <t>Exhibit Hall C2, Exhibit Halls C3-C4 Combined</t>
  </si>
  <si>
    <t>LIT Conference</t>
  </si>
  <si>
    <t>Conference (No  Expo) (Assoc) (CWOA)</t>
  </si>
  <si>
    <t>Meeting Room C201, Meeting Room C202-C204, Meeting Room C205, Meeting Room C206, Meeting Room C207, Meeting Room C208, Meeting Room C209, Meeting Room C210, Meeting Room C211</t>
  </si>
  <si>
    <t>Mayor's Seasoned Ball 2019</t>
  </si>
  <si>
    <t>Building B-C Connector West, Building C Lobby - North, Building C Lobby - South, Exhibit Hall C3, Exhibit Halls C2-C3 Combined, First Aid Room - Hall C3, Hall C2 Show Office, Hall C3a Show Office, Hall C3b Show Office, Meeting Room C103, Meeting Room C104, Meeting Room C105-C106, Meeting Room C107, Meeting Room C108, Meeting Room C109, Meeting Room C110, Meeting Room C213</t>
  </si>
  <si>
    <t>Medtrade Conference &amp; Expo 2019</t>
  </si>
  <si>
    <t>Exhibit Halls C1-C2 Combined, Exhibit Halls C3-C4 Combined, Georgia Ballroom 1-3, Meeting Room C103, Meeting Room C104, Meeting Room C105, Meeting Room C106, Meeting Room C107, Meeting Room C108, Meeting Room C109, Meeting Room C110, Meeting Room C201, Meeting Room C202, Meeting Room C203, Meeting Room C204, Meeting Room C205, Meeting Room C206, Meeting Room C207, Meeting Room C208, Meeting Room C209, Meeting Room C210, Meeting Room C211, Meeting Room C212, Meeting Room C213, Meeting Room C301, Meeting Room C302, Room C101 Auditorium, Room C102 Auditorium</t>
  </si>
  <si>
    <t>National Association of Convenience Stores (NACS) 2019</t>
  </si>
  <si>
    <t>A-B Connector Concourse, Building A-B Registration Hall, Building B-C Connector, Executive Boardroom, Exhibit Hall A1, Exhibit Hall A2, Exhibit Hall A3, Exhibit Halls B1-B5 Combined, Exhibit Halls C1-C4 Combined, Georgia Ballroom 1-3, Hall C1 Show Office, Hall C2 Show Office, Hall C3a Show Office, Hall C3b Show Office, Hall C4 Show Office, International Conference Room, Meeting Room A301, Meeting Room A302, Meeting Room A303, Meeting Room A304, Meeting Room A305, Meeting Room A306, Meeting Room A307, Meeting Room A308a, Meeting Room A308b, Meeting Room A309, Meeting Room A310, Meeting Room A311, Meeting Room A312, Meeting Room A313, Meeting Room A314, Meeting Room A315, Meeting Room A316, Meeting Room A401, Meeting Room A402, Meeting Room A403, Meeting Room A404, Meeting Room A405, Meeting Room A406, Meeting Room A407, Meeting Room A408, Meeting Room A409, Meeting Room A410, Meeting Room A411, Meeting Room A412, Meeting Room B201, Meeting Room B202, Meeting Room B203, Meeting Room B204, Meeting Room B205, Meeting Room B206, Meeting Room B207, Meeting Room B208, Meeting Room B209, Meeting Room B210, Meeting Room B211, Meeting Room B212, Meeting Room B213, Meeting Room B214, Meeting Room B215, Meeting Room B216, Meeting Room B217, Meeting Room B218, Meeting Room B301, Meeting Room B302, Meeting Room B303, Meeting Room B304, Meeting Room B305, Meeting Room B306, Meeting Room B307, Meeting Room B308, Meeting Room B309, Meeting Room B310, Meeting Room B311, Meeting Room B312, Meeting Room B313, Meeting Room B314, Meeting Room B315, Meeting Room B316, Meeting Room B317, Meeting Room B318, Meeting Room B319, Meeting Room B401, Meeting Room B401-B402, Meeting Room B402, Meeting Room B403, Meeting Room B404, Meeting Room B405, Meeting Room B406, Meeting Room B407, Meeting Room B408, Meeting Room B409, Meeting Room B411, Meeting Room C103, Meeting Room C104, Meeting Room C105, Meeting Room C106, Meeting Room C107, Meeting Room C108, Meeting Room C109, Meeting Room C110, Meeting Room C201, Meeting Room C202, Meeting Room C203, Meeting Room C204, Meeting Room C205, Meeting Room C206, Meeting Room C207, Meeting Room C208, Meeting Room C209, Meeting Room C210, Meeting Room C211, Meeting Room C212, Meeting Room C213, Meeting Room C301, Meeting Room C302, Room C101 Auditorium, Room C102 Auditorium, Sidney Marcus Auditorium, Thomas Murphy Ballroom 1-4</t>
  </si>
  <si>
    <t>North American Commercial Vehicle Show</t>
  </si>
  <si>
    <t>Building A Registration Hall, Building B Registration Hall, Building C Bus Lane, Executive Boardroom, Exhibit Hall C2, Exhibit Halls A1-A3 Combined, Exhibit Halls B1-B5 Combined, Meeting Room A301, Meeting Room A302, Meeting Room A303, Meeting Room A304, Meeting Room A305, Meeting Room A306, Meeting Room A307, Meeting Room A308a, Meeting Room A308b, Meeting Room A309, Meeting Room A310, Meeting Room A311, Meeting Room A312, Meeting Room A313, Meeting Room A314, Meeting Room A315, Meeting Room A316, Meeting Room A401, Meeting Room A402, Meeting Room A403, Meeting Room A404, Meeting Room A405, Meeting Room A406, Meeting Room A407, Meeting Room A408, Meeting Room A409, Meeting Room A410, Meeting Room A411, Meeting Room A412, Meeting Room B201, Meeting Room B202, Meeting Room B203, Meeting Room B204, Meeting Room B205, Meeting Room B206, Meeting Room B207, Meeting Room B208, Meeting Room B209, Meeting Room B210, Meeting Room B211, Meeting Room B212, Meeting Room B213, Meeting Room B214, Meeting Room B215, Meeting Room B216, Meeting Room B217, Meeting Room B218, Meeting Room B301, Meeting Room B302, Meeting Room B303, Meeting Room B304, Meeting Room B305, Meeting Room B306, Meeting Room B307, Meeting Room B308, Meeting Room B309, Meeting Room B310, Meeting Room B311, Meeting Room B312, Meeting Room B313, Meeting Room B314, Meeting Room B315, Meeting Room B316, Meeting Room B317, Meeting Room B318, Meeting Room B319, Meeting Room B401, Meeting Room B402, Meeting Room B403, Meeting Room B404, Meeting Room B405, Meeting Room B406, Meeting Room B407, Meeting Room B408, Meeting Room B409, Meeting Room B411, Sidney Marcus Auditorium, Thomas Murphy Ballroom 1-4</t>
  </si>
  <si>
    <t>Numbers too Big to Ignore Luncheon</t>
  </si>
  <si>
    <t>Meeting Room B401-B402, Thomas Murphy Ballroom 1-4, Thomas Murphy Ballroom Dressing Room 1, Thomas Murphy Ballroom Dressing Room 2, Thomas Murphy Ballroom Dressing Room 3, Thomas Murphy Ballroom Dressing Room 4, Thomas Murphy Ballroom Galleria</t>
  </si>
  <si>
    <t>Paint, Mingle, Drink</t>
  </si>
  <si>
    <t>Exhibit Hall A3, Exhibit Hall Meeting Room A101-A103 Combined</t>
  </si>
  <si>
    <t>Power Up Summit 2019</t>
  </si>
  <si>
    <t>Thomas Murphy Ballroom 1-4, Thomas Murphy Ballroom Dressing Room 1, Thomas Murphy Ballroom Dressing Room 2, Thomas Murphy Ballroom Dressing Room 3, Thomas Murphy Ballroom Dressing Room 4, Thomas Murphy Ballroom Galleria</t>
  </si>
  <si>
    <t>Ready to Execute</t>
  </si>
  <si>
    <t>Meeting (Corp) (MC)</t>
  </si>
  <si>
    <t>Georgia Ballroom 1, Georgia Ballroom 2, Georgia Ballroom 3, Georgia Ballroom Galleria, Georgia Ballroom Patio, Meeting Room C201, Meeting Room C202-C203, Meeting Room C204, Meeting Room C205, Meeting Room C206, Meeting Room C207, Meeting Room C208-C210, Meeting Room C209, Meeting Room C211-C213, Meeting Room C213, Meeting Room C301, Meeting Room C302</t>
  </si>
  <si>
    <t>Salesforce Meeting</t>
  </si>
  <si>
    <t>Meeting (Assoc) (MA)</t>
  </si>
  <si>
    <t>Meeting Room C202</t>
  </si>
  <si>
    <t>Salesforce World Tour 2019 (ATL)</t>
  </si>
  <si>
    <t>Exhibit Hall C1, Exhibit Hall C2, Meeting Room C103, Meeting Room C104, Meeting Room C105, Meeting Room C106, Meeting Room C107, Meeting Room C108, Meeting Room C109, Meeting Room C110, Room C101 Auditorium, Room C102 Auditorium</t>
  </si>
  <si>
    <t>Smart City Expo Atlanta</t>
  </si>
  <si>
    <t>Exhibit Hall C1, Exhibit Hall Meeting Room C111-C112, Exhibit Hall Meeting Room C113-C114, Hall C1 Show Office, Meeting Room C103, Meeting Room C104, Meeting Room C105, Meeting Room C106, Meeting Room C107, Meeting Room C108, Meeting Room C109, Meeting Room C110, Room C101 Auditorium, Room C102 Auditorium, West Plaza</t>
  </si>
  <si>
    <t>Star City Games</t>
  </si>
  <si>
    <t>Competition (COMP)</t>
  </si>
  <si>
    <t>Exhibit Hall C1, Hall C1 Show Office</t>
  </si>
  <si>
    <t>Walker Stalker Con</t>
  </si>
  <si>
    <t>Public/Consumer Event (PUB)</t>
  </si>
  <si>
    <t>Building B Registration Hall, Exhibit Halls B1-B3 Combined, Meeting Room B207, Meeting Room B208, Meeting Room B209, Meeting Room B210, Meeting Room B411, Thomas Murphy Ballroom 1-4, Thomas Murphy Ballroom Dressing Room 1, Thomas Murphy Ballroom Dressing Room 2, Thomas Murphy Ballroom Dressing Room 3, Thomas Murphy Ballroom Dressing Room 4, Thomas Murphy Ballroom Galleria</t>
  </si>
  <si>
    <t>Student Ambassador Program  Kick Off</t>
  </si>
  <si>
    <t>Blue Lot, Thomas Murphy Ballroom 2-3, Thomas Murphy Ballroom Dressing Room 1, Thomas Murphy Ballroom Dressing Room 2, Thomas Murphy Ballroom Dressing Room 3, Thomas Murphy Ballroom Dressing Room 4, Thomas Murphy Ballroom Galleria</t>
  </si>
  <si>
    <t xml:space="preserve">Sum of Expense </t>
  </si>
  <si>
    <t xml:space="preserve">Event ID </t>
  </si>
  <si>
    <t xml:space="preserve">Sum of Revenue </t>
  </si>
  <si>
    <t>Expense</t>
  </si>
  <si>
    <t>Revnue</t>
  </si>
  <si>
    <t xml:space="preserve">Profit </t>
  </si>
  <si>
    <t xml:space="preserve">Profit Margin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</si>
</sst>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mm/dd/yy\ hh:mm\ AM/PM"/>
  </numFmts>
  <fonts count="20" x14ac:knownFonts="1">
    <font>
      <sz val="10"/>
      <color indexed="8"/>
      <name val="Verdana"/>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Verdana"/>
      <family val="2"/>
    </font>
    <font>
      <sz val="10"/>
      <color indexed="8"/>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3D3D3"/>
        <bgColor indexed="64"/>
      </patternFill>
    </fill>
    <fill>
      <patternFill patternType="solid">
        <fgColor rgb="FFFF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top"/>
    </xf>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9" fillId="0" borderId="0" applyFont="0" applyFill="0" applyBorder="0" applyAlignment="0" applyProtection="0"/>
  </cellStyleXfs>
  <cellXfs count="15">
    <xf numFmtId="0" fontId="0" fillId="0" borderId="0" xfId="0">
      <alignment vertical="top"/>
    </xf>
    <xf numFmtId="0" fontId="18" fillId="33" borderId="0" xfId="0" applyFont="1" applyFill="1" applyBorder="1">
      <alignment vertical="top"/>
    </xf>
    <xf numFmtId="0" fontId="0" fillId="0" borderId="0" xfId="0" applyNumberFormat="1">
      <alignment vertical="top"/>
    </xf>
    <xf numFmtId="49" fontId="0" fillId="0" borderId="0" xfId="0" applyNumberFormat="1">
      <alignment vertical="top"/>
    </xf>
    <xf numFmtId="164" fontId="0" fillId="0" borderId="0" xfId="0" applyNumberFormat="1">
      <alignment vertical="top"/>
    </xf>
    <xf numFmtId="49" fontId="0" fillId="34" borderId="0" xfId="0" applyNumberFormat="1" applyFont="1" applyFill="1">
      <alignment vertical="top"/>
    </xf>
    <xf numFmtId="3" fontId="0" fillId="0" borderId="0" xfId="0" applyNumberFormat="1">
      <alignment vertical="top"/>
    </xf>
    <xf numFmtId="165" fontId="0" fillId="0" borderId="0" xfId="0" applyNumberFormat="1">
      <alignment vertical="top"/>
    </xf>
    <xf numFmtId="4" fontId="0" fillId="0" borderId="0" xfId="0" applyNumberFormat="1">
      <alignment vertical="top"/>
    </xf>
    <xf numFmtId="49" fontId="0" fillId="34" borderId="0" xfId="0" applyNumberFormat="1" applyFill="1">
      <alignment vertical="top"/>
    </xf>
    <xf numFmtId="9" fontId="18" fillId="33" borderId="0" xfId="42" applyFont="1" applyFill="1" applyBorder="1" applyAlignment="1">
      <alignment vertical="top"/>
    </xf>
    <xf numFmtId="9" fontId="0" fillId="0" borderId="0" xfId="42" applyFont="1" applyAlignment="1">
      <alignment vertical="top"/>
    </xf>
    <xf numFmtId="0" fontId="18" fillId="33" borderId="0" xfId="0" applyNumberFormat="1" applyFont="1" applyFill="1" applyBorder="1">
      <alignment vertical="top"/>
    </xf>
    <xf numFmtId="14" fontId="18" fillId="33" borderId="0" xfId="0" applyNumberFormat="1" applyFont="1" applyFill="1" applyBorder="1">
      <alignment vertical="top"/>
    </xf>
    <xf numFmtId="14" fontId="0" fillId="0" borderId="0" xfId="0" applyNumberForma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T40"/>
  <sheetViews>
    <sheetView tabSelected="1" zoomScale="90" zoomScaleNormal="90" zoomScalePageLayoutView="90" workbookViewId="0">
      <selection activeCell="S3" sqref="S3"/>
    </sheetView>
  </sheetViews>
  <sheetFormatPr baseColWidth="10" defaultColWidth="8.83203125" defaultRowHeight="13" x14ac:dyDescent="0.15"/>
  <cols>
    <col min="1" max="1" width="12" bestFit="1" customWidth="1"/>
    <col min="2" max="2" width="57.33203125" bestFit="1" customWidth="1"/>
    <col min="3" max="3" width="13.5" style="2" bestFit="1" customWidth="1"/>
    <col min="4" max="4" width="12.1640625" style="2" bestFit="1" customWidth="1"/>
    <col min="5" max="5" width="36.6640625" bestFit="1" customWidth="1"/>
    <col min="6" max="6" width="255.83203125" bestFit="1" customWidth="1"/>
    <col min="7" max="7" width="9.5" style="2" bestFit="1" customWidth="1"/>
    <col min="8" max="8" width="23.6640625" bestFit="1" customWidth="1"/>
    <col min="9" max="9" width="44" bestFit="1" customWidth="1"/>
    <col min="10" max="10" width="11.6640625" style="14" bestFit="1" customWidth="1"/>
    <col min="11" max="11" width="12.1640625" style="14" bestFit="1" customWidth="1"/>
    <col min="12" max="12" width="22.6640625" style="2" bestFit="1" customWidth="1"/>
    <col min="13" max="13" width="18.1640625" bestFit="1" customWidth="1"/>
    <col min="14" max="14" width="30.33203125" bestFit="1" customWidth="1"/>
    <col min="15" max="15" width="21.33203125" bestFit="1" customWidth="1"/>
    <col min="16" max="16" width="22" bestFit="1" customWidth="1"/>
    <col min="17" max="17" width="11.6640625" bestFit="1" customWidth="1"/>
    <col min="18" max="18" width="10.83203125" bestFit="1" customWidth="1"/>
    <col min="20" max="20" width="13.83203125" style="11" bestFit="1" customWidth="1"/>
  </cols>
  <sheetData>
    <row r="1" spans="1:20" x14ac:dyDescent="0.15">
      <c r="A1" s="1" t="s">
        <v>0</v>
      </c>
      <c r="B1" s="1" t="s">
        <v>1</v>
      </c>
      <c r="C1" s="12" t="s">
        <v>2</v>
      </c>
      <c r="D1" s="12" t="s">
        <v>3</v>
      </c>
      <c r="E1" s="1" t="s">
        <v>4</v>
      </c>
      <c r="F1" s="1" t="s">
        <v>5</v>
      </c>
      <c r="G1" s="12" t="s">
        <v>6</v>
      </c>
      <c r="H1" s="1" t="s">
        <v>7</v>
      </c>
      <c r="I1" s="1" t="s">
        <v>8</v>
      </c>
      <c r="J1" s="13" t="s">
        <v>9</v>
      </c>
      <c r="K1" s="13" t="s">
        <v>10</v>
      </c>
      <c r="L1" s="12" t="s">
        <v>11</v>
      </c>
      <c r="M1" s="1" t="s">
        <v>12</v>
      </c>
      <c r="N1" s="1" t="s">
        <v>13</v>
      </c>
      <c r="O1" s="1" t="s">
        <v>14</v>
      </c>
      <c r="P1" s="1" t="s">
        <v>15</v>
      </c>
      <c r="Q1" s="1" t="s">
        <v>115</v>
      </c>
      <c r="R1" s="1" t="s">
        <v>116</v>
      </c>
      <c r="S1" s="1" t="s">
        <v>117</v>
      </c>
      <c r="T1" s="10" t="s">
        <v>118</v>
      </c>
    </row>
    <row r="2" spans="1:20" hidden="1" x14ac:dyDescent="0.15">
      <c r="A2" s="2">
        <v>16769</v>
      </c>
      <c r="B2" s="3" t="s">
        <v>16</v>
      </c>
      <c r="C2" s="4">
        <v>43750</v>
      </c>
      <c r="D2" s="4">
        <v>43750</v>
      </c>
      <c r="E2" s="5" t="s">
        <v>17</v>
      </c>
      <c r="F2" s="3" t="s">
        <v>18</v>
      </c>
      <c r="G2" s="4">
        <v>43332</v>
      </c>
      <c r="H2" s="6">
        <v>5000</v>
      </c>
      <c r="I2" s="6">
        <v>0</v>
      </c>
      <c r="J2" s="4">
        <v>43747</v>
      </c>
      <c r="K2" s="4">
        <v>43751</v>
      </c>
      <c r="L2" s="7">
        <v>43021.577407407407</v>
      </c>
      <c r="M2" s="6">
        <v>734532</v>
      </c>
      <c r="N2" s="8">
        <v>250000</v>
      </c>
      <c r="O2" s="6">
        <v>60</v>
      </c>
      <c r="P2" s="8">
        <v>0</v>
      </c>
      <c r="Q2">
        <f>VLOOKUP(A2,'Expense '!$A$1:$B$115,2,FALSE)</f>
        <v>19697.09</v>
      </c>
      <c r="R2" t="e">
        <f>VLOOKUP(A2,'Revenue '!A:B,1,FALSE)</f>
        <v>#N/A</v>
      </c>
      <c r="T2"/>
    </row>
    <row r="3" spans="1:20" x14ac:dyDescent="0.15">
      <c r="A3" s="2">
        <v>22208</v>
      </c>
      <c r="B3" s="3" t="s">
        <v>19</v>
      </c>
      <c r="C3" s="2">
        <v>43725</v>
      </c>
      <c r="D3" s="2">
        <v>43726</v>
      </c>
      <c r="E3" s="5" t="s">
        <v>20</v>
      </c>
      <c r="F3" s="3" t="s">
        <v>21</v>
      </c>
      <c r="G3" s="2">
        <v>43668</v>
      </c>
      <c r="H3" s="6">
        <v>400</v>
      </c>
      <c r="I3" s="6">
        <v>0</v>
      </c>
      <c r="J3" s="14">
        <v>43725</v>
      </c>
      <c r="K3" s="14">
        <v>43726</v>
      </c>
      <c r="L3" s="2">
        <v>43573.652615740742</v>
      </c>
      <c r="M3" s="6">
        <v>11291</v>
      </c>
      <c r="N3" s="8">
        <v>10000</v>
      </c>
      <c r="O3" s="6">
        <v>1</v>
      </c>
      <c r="P3" s="8">
        <v>0</v>
      </c>
      <c r="Q3">
        <f>VLOOKUP(A3,'Expense '!$A$1:$B$115,2,FALSE)</f>
        <v>556.98</v>
      </c>
      <c r="R3">
        <f>VLOOKUP(A3,'Revenue '!A:B,2,FALSE)</f>
        <v>-15552.310000000001</v>
      </c>
      <c r="S3">
        <f>(-(Q3+R3))</f>
        <v>14995.330000000002</v>
      </c>
      <c r="T3" s="11">
        <f>S3/-(R3)</f>
        <v>0.96418667066178598</v>
      </c>
    </row>
    <row r="4" spans="1:20" x14ac:dyDescent="0.15">
      <c r="A4" s="2">
        <v>18130</v>
      </c>
      <c r="B4" s="3" t="s">
        <v>22</v>
      </c>
      <c r="C4" s="2">
        <v>43751</v>
      </c>
      <c r="D4" s="2">
        <v>43754</v>
      </c>
      <c r="E4" s="5" t="s">
        <v>23</v>
      </c>
      <c r="F4" s="3" t="s">
        <v>24</v>
      </c>
      <c r="G4" s="2">
        <v>43390</v>
      </c>
      <c r="H4" s="6">
        <v>3000</v>
      </c>
      <c r="I4" s="6">
        <v>0</v>
      </c>
      <c r="J4" s="14">
        <v>43745</v>
      </c>
      <c r="K4" s="14">
        <v>43757</v>
      </c>
      <c r="L4" s="2">
        <v>43195.413032407407</v>
      </c>
      <c r="M4" s="6">
        <v>4294790</v>
      </c>
      <c r="N4" s="8">
        <v>340000</v>
      </c>
      <c r="O4" s="6">
        <v>6915</v>
      </c>
      <c r="P4" s="8">
        <v>110000</v>
      </c>
      <c r="Q4">
        <f>VLOOKUP(A4,'Expense '!$A$1:$B$115,2,FALSE)</f>
        <v>68281.87999999999</v>
      </c>
      <c r="R4">
        <f>VLOOKUP(A4,'Revenue '!A:B,2,FALSE)</f>
        <v>-120022.34000000001</v>
      </c>
      <c r="S4">
        <f t="shared" ref="S4:S6" si="0">(-(Q4+R4))</f>
        <v>51740.460000000021</v>
      </c>
      <c r="T4" s="11">
        <f t="shared" ref="T4:T5" si="1">S4/-(R4)</f>
        <v>0.43109024536598783</v>
      </c>
    </row>
    <row r="5" spans="1:20" x14ac:dyDescent="0.15">
      <c r="A5" s="2">
        <v>17147</v>
      </c>
      <c r="B5" s="3" t="s">
        <v>26</v>
      </c>
      <c r="C5" s="2">
        <v>43714</v>
      </c>
      <c r="D5" s="2">
        <v>43716</v>
      </c>
      <c r="E5" s="5" t="s">
        <v>27</v>
      </c>
      <c r="F5" s="3" t="s">
        <v>28</v>
      </c>
      <c r="G5" s="2">
        <v>43132</v>
      </c>
      <c r="H5" s="6">
        <v>15000</v>
      </c>
      <c r="I5" s="6">
        <v>17000</v>
      </c>
      <c r="J5" s="14">
        <v>43704</v>
      </c>
      <c r="K5" s="14">
        <v>43718</v>
      </c>
      <c r="L5" s="2">
        <v>43077.406539351854</v>
      </c>
      <c r="M5" s="6">
        <v>17442333</v>
      </c>
      <c r="N5" s="8">
        <v>1</v>
      </c>
      <c r="O5" s="6">
        <v>19900</v>
      </c>
      <c r="P5" s="8">
        <v>402439</v>
      </c>
      <c r="Q5">
        <f>VLOOKUP(A5,'Expense '!$A$1:$B$115,2,FALSE)</f>
        <v>152640.5</v>
      </c>
      <c r="R5">
        <f>VLOOKUP(A5,'Revenue '!A:B,2,FALSE)</f>
        <v>-884568.64</v>
      </c>
      <c r="S5">
        <f t="shared" si="0"/>
        <v>731928.14</v>
      </c>
      <c r="T5" s="11">
        <f t="shared" si="1"/>
        <v>0.82744075123440963</v>
      </c>
    </row>
    <row r="6" spans="1:20" x14ac:dyDescent="0.15">
      <c r="A6" s="2">
        <v>22849</v>
      </c>
      <c r="B6" s="3" t="s">
        <v>30</v>
      </c>
      <c r="C6" s="2">
        <v>43759</v>
      </c>
      <c r="D6" s="2">
        <v>43760</v>
      </c>
      <c r="E6" s="5" t="s">
        <v>31</v>
      </c>
      <c r="F6" s="3" t="s">
        <v>32</v>
      </c>
      <c r="G6" s="2">
        <v>43706</v>
      </c>
      <c r="H6" s="6">
        <v>1100</v>
      </c>
      <c r="I6" s="6">
        <v>0</v>
      </c>
      <c r="J6" s="14">
        <v>43759</v>
      </c>
      <c r="K6" s="14">
        <v>43760</v>
      </c>
      <c r="L6" s="2">
        <v>43665.508113425924</v>
      </c>
      <c r="M6" s="6">
        <v>103936</v>
      </c>
      <c r="N6" s="8">
        <v>75000</v>
      </c>
      <c r="O6" s="6">
        <v>1</v>
      </c>
      <c r="P6" s="8">
        <v>10000</v>
      </c>
      <c r="Q6">
        <f>VLOOKUP(A6,'Expense '!$A$1:$B$115,2,FALSE)</f>
        <v>10426.43</v>
      </c>
      <c r="R6">
        <f>VLOOKUP(A6,'Revenue '!A:B,2,FALSE)</f>
        <v>0</v>
      </c>
      <c r="S6">
        <f t="shared" si="0"/>
        <v>-10426.43</v>
      </c>
      <c r="T6" s="11">
        <v>0</v>
      </c>
    </row>
    <row r="7" spans="1:20" hidden="1" x14ac:dyDescent="0.15">
      <c r="A7" s="2">
        <v>23261</v>
      </c>
      <c r="B7" s="3" t="s">
        <v>33</v>
      </c>
      <c r="C7" s="4">
        <v>43723</v>
      </c>
      <c r="D7" s="4">
        <v>43723</v>
      </c>
      <c r="E7" s="5" t="s">
        <v>34</v>
      </c>
      <c r="F7" s="3" t="s">
        <v>35</v>
      </c>
      <c r="G7" s="4">
        <v>43721</v>
      </c>
      <c r="H7" s="6">
        <v>300</v>
      </c>
      <c r="I7" s="6">
        <v>0</v>
      </c>
      <c r="J7" s="4">
        <v>43723</v>
      </c>
      <c r="K7" s="4">
        <v>43723</v>
      </c>
      <c r="L7" s="7">
        <v>43718.432824074072</v>
      </c>
      <c r="M7" s="6">
        <v>5326</v>
      </c>
      <c r="N7" s="8">
        <v>1</v>
      </c>
      <c r="O7" s="6">
        <v>1</v>
      </c>
      <c r="P7" s="8">
        <v>1000</v>
      </c>
      <c r="Q7" t="e">
        <f>VLOOKUP(A7,'Expense '!$A$1:$B$115,2,FALSE)</f>
        <v>#N/A</v>
      </c>
      <c r="R7">
        <f>VLOOKUP(A7,'Revenue '!A:B,1,FALSE)</f>
        <v>23261</v>
      </c>
      <c r="T7"/>
    </row>
    <row r="8" spans="1:20" hidden="1" x14ac:dyDescent="0.15">
      <c r="A8" s="2">
        <v>23492</v>
      </c>
      <c r="B8" s="3" t="s">
        <v>36</v>
      </c>
      <c r="C8" s="4">
        <v>43758</v>
      </c>
      <c r="D8" s="4">
        <v>43758</v>
      </c>
      <c r="E8" s="5" t="s">
        <v>34</v>
      </c>
      <c r="F8" s="3" t="s">
        <v>37</v>
      </c>
      <c r="G8" s="4">
        <v>43762</v>
      </c>
      <c r="H8" s="6">
        <v>30</v>
      </c>
      <c r="I8" s="6">
        <v>0</v>
      </c>
      <c r="J8" s="4">
        <v>43758</v>
      </c>
      <c r="K8" s="4">
        <v>43758</v>
      </c>
      <c r="L8" s="7">
        <v>43755.484189814815</v>
      </c>
      <c r="M8" s="6">
        <v>2182</v>
      </c>
      <c r="N8" s="8">
        <v>750</v>
      </c>
      <c r="O8" s="6">
        <v>1</v>
      </c>
      <c r="P8" s="8">
        <v>0</v>
      </c>
      <c r="Q8" t="e">
        <f>VLOOKUP(A8,'Expense '!$A$1:$B$115,2,FALSE)</f>
        <v>#N/A</v>
      </c>
      <c r="R8">
        <f>VLOOKUP(A8,'Revenue '!A:B,1,FALSE)</f>
        <v>23492</v>
      </c>
      <c r="T8"/>
    </row>
    <row r="9" spans="1:20" hidden="1" x14ac:dyDescent="0.15">
      <c r="A9" s="2">
        <v>23494</v>
      </c>
      <c r="B9" s="3" t="s">
        <v>38</v>
      </c>
      <c r="C9" s="4">
        <v>43765</v>
      </c>
      <c r="D9" s="4">
        <v>43765</v>
      </c>
      <c r="E9" s="5" t="s">
        <v>34</v>
      </c>
      <c r="F9" s="3" t="s">
        <v>39</v>
      </c>
      <c r="G9" s="4">
        <v>43766</v>
      </c>
      <c r="H9" s="6">
        <v>100</v>
      </c>
      <c r="I9" s="6">
        <v>0</v>
      </c>
      <c r="J9" s="4">
        <v>43765</v>
      </c>
      <c r="K9" s="4">
        <v>43765</v>
      </c>
      <c r="L9" s="7">
        <v>43755.486203703702</v>
      </c>
      <c r="M9" s="6">
        <v>2614</v>
      </c>
      <c r="N9" s="8">
        <v>1000</v>
      </c>
      <c r="O9" s="6">
        <v>1</v>
      </c>
      <c r="P9" s="8">
        <v>0</v>
      </c>
      <c r="Q9" t="e">
        <f>VLOOKUP(A9,'Expense '!$A$1:$B$115,2,FALSE)</f>
        <v>#N/A</v>
      </c>
      <c r="R9" t="e">
        <f>VLOOKUP(A9,'Revenue '!A:B,1,FALSE)</f>
        <v>#N/A</v>
      </c>
      <c r="T9"/>
    </row>
    <row r="10" spans="1:20" x14ac:dyDescent="0.15">
      <c r="A10" s="2">
        <v>20688</v>
      </c>
      <c r="B10" s="3" t="s">
        <v>40</v>
      </c>
      <c r="C10" s="2">
        <v>43724</v>
      </c>
      <c r="D10" s="2">
        <v>43726</v>
      </c>
      <c r="E10" s="5" t="s">
        <v>41</v>
      </c>
      <c r="F10" s="3" t="s">
        <v>42</v>
      </c>
      <c r="G10" s="2">
        <v>43423</v>
      </c>
      <c r="H10" s="6">
        <v>1200</v>
      </c>
      <c r="I10" s="6">
        <v>1500</v>
      </c>
      <c r="J10" s="14">
        <v>43724</v>
      </c>
      <c r="K10" s="14">
        <v>43726</v>
      </c>
      <c r="L10" s="2">
        <v>43392.573425925926</v>
      </c>
      <c r="M10" s="6">
        <v>288657</v>
      </c>
      <c r="N10" s="8">
        <v>15000</v>
      </c>
      <c r="O10" s="6">
        <v>1</v>
      </c>
      <c r="P10" s="8">
        <v>12000</v>
      </c>
      <c r="Q10">
        <f>VLOOKUP(A10,'Expense '!$A$1:$B$115,2,FALSE)</f>
        <v>8481.69</v>
      </c>
      <c r="R10">
        <f>VLOOKUP(A10,'Revenue '!A:B,2,FALSE)</f>
        <v>-43991.28</v>
      </c>
      <c r="S10">
        <f t="shared" ref="S10:S15" si="2">(-(Q10+R10))</f>
        <v>35509.589999999997</v>
      </c>
      <c r="T10" s="11">
        <f t="shared" ref="T10:T15" si="3">S10/-(R10)</f>
        <v>0.80719610795594032</v>
      </c>
    </row>
    <row r="11" spans="1:20" x14ac:dyDescent="0.15">
      <c r="A11" s="2">
        <v>22211</v>
      </c>
      <c r="B11" s="3" t="s">
        <v>43</v>
      </c>
      <c r="C11" s="2">
        <v>43722</v>
      </c>
      <c r="D11" s="2">
        <v>43722</v>
      </c>
      <c r="E11" s="5" t="s">
        <v>44</v>
      </c>
      <c r="F11" s="3" t="s">
        <v>45</v>
      </c>
      <c r="G11" s="2">
        <v>43588</v>
      </c>
      <c r="H11" s="6">
        <v>600</v>
      </c>
      <c r="I11" s="6">
        <v>600</v>
      </c>
      <c r="J11" s="14">
        <v>43722</v>
      </c>
      <c r="K11" s="14">
        <v>43722</v>
      </c>
      <c r="L11" s="2">
        <v>43574.471736111111</v>
      </c>
      <c r="M11" s="6">
        <v>15070</v>
      </c>
      <c r="N11" s="8">
        <v>1</v>
      </c>
      <c r="O11" s="6">
        <v>84</v>
      </c>
      <c r="P11" s="8">
        <v>5070.93</v>
      </c>
      <c r="Q11">
        <f>VLOOKUP(A11,'Expense '!$A$1:$B$115,2,FALSE)</f>
        <v>3872.27</v>
      </c>
      <c r="R11">
        <f>VLOOKUP(A11,'Revenue '!A:B,2,FALSE)</f>
        <v>-5070.93</v>
      </c>
      <c r="S11">
        <f t="shared" si="2"/>
        <v>1198.6600000000003</v>
      </c>
      <c r="T11" s="11">
        <f t="shared" si="3"/>
        <v>0.23637873131752957</v>
      </c>
    </row>
    <row r="12" spans="1:20" x14ac:dyDescent="0.15">
      <c r="A12" s="2">
        <v>20246</v>
      </c>
      <c r="B12" s="3" t="s">
        <v>48</v>
      </c>
      <c r="C12" s="2">
        <v>43724</v>
      </c>
      <c r="D12" s="2">
        <v>43725</v>
      </c>
      <c r="E12" s="5" t="s">
        <v>17</v>
      </c>
      <c r="F12" s="3" t="s">
        <v>49</v>
      </c>
      <c r="G12" s="2">
        <v>43619</v>
      </c>
      <c r="H12" s="6">
        <v>1000</v>
      </c>
      <c r="I12" s="6">
        <v>1150</v>
      </c>
      <c r="J12" s="14">
        <v>43724</v>
      </c>
      <c r="K12" s="14">
        <v>43725</v>
      </c>
      <c r="L12" s="2">
        <v>43336.698506944442</v>
      </c>
      <c r="M12" s="6">
        <v>82736</v>
      </c>
      <c r="N12" s="8">
        <v>1</v>
      </c>
      <c r="O12" s="6">
        <v>1</v>
      </c>
      <c r="P12" s="8">
        <v>0</v>
      </c>
      <c r="Q12">
        <f>VLOOKUP(A12,'Expense '!$A$1:$B$115,2,FALSE)</f>
        <v>1594.3000000000002</v>
      </c>
      <c r="R12">
        <f>VLOOKUP(A12,'Revenue '!A:B,2,FALSE)</f>
        <v>-7370</v>
      </c>
      <c r="S12">
        <f t="shared" si="2"/>
        <v>5775.7</v>
      </c>
      <c r="T12" s="11">
        <f t="shared" si="3"/>
        <v>0.78367706919945723</v>
      </c>
    </row>
    <row r="13" spans="1:20" x14ac:dyDescent="0.15">
      <c r="A13" s="2">
        <v>20386</v>
      </c>
      <c r="B13" s="3" t="s">
        <v>50</v>
      </c>
      <c r="C13" s="2">
        <v>43731</v>
      </c>
      <c r="D13" s="2">
        <v>43733</v>
      </c>
      <c r="E13" s="5" t="s">
        <v>17</v>
      </c>
      <c r="F13" s="3" t="s">
        <v>51</v>
      </c>
      <c r="G13" s="2">
        <v>43405</v>
      </c>
      <c r="H13" s="6">
        <v>400</v>
      </c>
      <c r="I13" s="6">
        <v>0</v>
      </c>
      <c r="J13" s="14">
        <v>43730</v>
      </c>
      <c r="K13" s="14">
        <v>43733</v>
      </c>
      <c r="L13" s="2">
        <v>43354.636724537035</v>
      </c>
      <c r="M13" s="6">
        <v>151778</v>
      </c>
      <c r="N13" s="8">
        <v>30000</v>
      </c>
      <c r="O13" s="6">
        <v>320</v>
      </c>
      <c r="P13" s="8">
        <v>33000</v>
      </c>
      <c r="Q13">
        <f>VLOOKUP(A13,'Expense '!$A$1:$B$115,2,FALSE)</f>
        <v>21105.79</v>
      </c>
      <c r="R13">
        <f>VLOOKUP(A13,'Revenue '!A:B,2,FALSE)</f>
        <v>-62591.319999999978</v>
      </c>
      <c r="S13">
        <f t="shared" si="2"/>
        <v>41485.529999999977</v>
      </c>
      <c r="T13" s="11">
        <f t="shared" si="3"/>
        <v>0.66280004959154071</v>
      </c>
    </row>
    <row r="14" spans="1:20" x14ac:dyDescent="0.15">
      <c r="A14" s="2">
        <v>22975</v>
      </c>
      <c r="B14" s="3" t="s">
        <v>52</v>
      </c>
      <c r="C14" s="2">
        <v>43754</v>
      </c>
      <c r="D14" s="2">
        <v>43754</v>
      </c>
      <c r="E14" s="5" t="s">
        <v>17</v>
      </c>
      <c r="F14" s="3" t="s">
        <v>53</v>
      </c>
      <c r="G14" s="2">
        <v>43706</v>
      </c>
      <c r="H14" s="6">
        <v>250</v>
      </c>
      <c r="I14" s="6">
        <v>220</v>
      </c>
      <c r="J14" s="14">
        <v>43754</v>
      </c>
      <c r="K14" s="14">
        <v>43754</v>
      </c>
      <c r="L14" s="2">
        <v>43684.36922453704</v>
      </c>
      <c r="M14" s="6">
        <v>7490</v>
      </c>
      <c r="N14" s="8">
        <v>3000</v>
      </c>
      <c r="O14" s="6">
        <v>1</v>
      </c>
      <c r="P14" s="8">
        <v>1550</v>
      </c>
      <c r="Q14">
        <f>VLOOKUP(A14,'Expense '!$A$1:$B$115,2,FALSE)</f>
        <v>853.07999999999993</v>
      </c>
      <c r="R14">
        <f>VLOOKUP(A14,'Revenue '!A:B,2,FALSE)</f>
        <v>-2969</v>
      </c>
      <c r="S14">
        <f t="shared" si="2"/>
        <v>2115.92</v>
      </c>
      <c r="T14" s="11">
        <f t="shared" si="3"/>
        <v>0.71267093297406536</v>
      </c>
    </row>
    <row r="15" spans="1:20" x14ac:dyDescent="0.15">
      <c r="A15" s="2">
        <v>17871</v>
      </c>
      <c r="B15" s="3" t="s">
        <v>54</v>
      </c>
      <c r="C15" s="2">
        <v>43728</v>
      </c>
      <c r="D15" s="2">
        <v>43731</v>
      </c>
      <c r="E15" s="5" t="s">
        <v>17</v>
      </c>
      <c r="F15" s="3" t="s">
        <v>55</v>
      </c>
      <c r="G15" s="2">
        <v>43257</v>
      </c>
      <c r="H15" s="6">
        <v>400</v>
      </c>
      <c r="I15" s="6">
        <v>400</v>
      </c>
      <c r="J15" s="14">
        <v>43728</v>
      </c>
      <c r="K15" s="14">
        <v>43731</v>
      </c>
      <c r="L15" s="2">
        <v>43167.557789351849</v>
      </c>
      <c r="M15" s="6">
        <v>128852</v>
      </c>
      <c r="N15" s="8">
        <v>3500</v>
      </c>
      <c r="O15" s="6">
        <v>696</v>
      </c>
      <c r="P15" s="8">
        <v>8675</v>
      </c>
      <c r="Q15">
        <f>VLOOKUP(A15,'Expense '!$A$1:$B$115,2,FALSE)</f>
        <v>7250.8300000000008</v>
      </c>
      <c r="R15">
        <f>VLOOKUP(A15,'Revenue '!A:B,2,FALSE)</f>
        <v>-14961.410000000003</v>
      </c>
      <c r="S15">
        <f t="shared" si="2"/>
        <v>7710.5800000000027</v>
      </c>
      <c r="T15" s="11">
        <f t="shared" si="3"/>
        <v>0.51536452780854214</v>
      </c>
    </row>
    <row r="16" spans="1:20" hidden="1" x14ac:dyDescent="0.15">
      <c r="A16" s="2">
        <v>23208</v>
      </c>
      <c r="B16" s="3" t="s">
        <v>56</v>
      </c>
      <c r="C16" s="4">
        <v>43724</v>
      </c>
      <c r="D16" s="4">
        <v>43724</v>
      </c>
      <c r="E16" s="5" t="s">
        <v>57</v>
      </c>
      <c r="F16" s="3" t="s">
        <v>58</v>
      </c>
      <c r="G16" s="4">
        <v>43711</v>
      </c>
      <c r="H16" s="6">
        <v>20</v>
      </c>
      <c r="I16" s="6">
        <v>0</v>
      </c>
      <c r="J16" s="4">
        <v>43724</v>
      </c>
      <c r="K16" s="4">
        <v>43724</v>
      </c>
      <c r="L16" s="7">
        <v>43711.69363425926</v>
      </c>
      <c r="M16" s="6">
        <v>2593</v>
      </c>
      <c r="N16" s="8">
        <v>1</v>
      </c>
      <c r="O16" s="6">
        <v>1</v>
      </c>
      <c r="P16" s="8">
        <v>0</v>
      </c>
      <c r="Q16" t="e">
        <f>VLOOKUP(A16,'Expense '!$A$1:$B$115,2,FALSE)</f>
        <v>#N/A</v>
      </c>
      <c r="R16" t="e">
        <f>VLOOKUP(A16,'Revenue '!A:B,1,FALSE)</f>
        <v>#N/A</v>
      </c>
      <c r="T16"/>
    </row>
    <row r="17" spans="1:20" x14ac:dyDescent="0.15">
      <c r="A17" s="2">
        <v>22700</v>
      </c>
      <c r="B17" s="3" t="s">
        <v>59</v>
      </c>
      <c r="C17" s="2">
        <v>43747</v>
      </c>
      <c r="D17" s="2">
        <v>43749</v>
      </c>
      <c r="E17" s="5" t="s">
        <v>47</v>
      </c>
      <c r="F17" s="3" t="s">
        <v>60</v>
      </c>
      <c r="G17" s="2">
        <v>43668</v>
      </c>
      <c r="H17" s="6">
        <v>700</v>
      </c>
      <c r="I17" s="6">
        <v>0</v>
      </c>
      <c r="J17" s="14">
        <v>43747</v>
      </c>
      <c r="K17" s="14">
        <v>43749</v>
      </c>
      <c r="L17" s="2">
        <v>43642.576782407406</v>
      </c>
      <c r="M17" s="6">
        <v>128156</v>
      </c>
      <c r="N17" s="8">
        <v>51500</v>
      </c>
      <c r="O17" s="6">
        <v>1</v>
      </c>
      <c r="P17" s="8">
        <v>0</v>
      </c>
      <c r="Q17">
        <f>VLOOKUP(A17,'Expense '!$A$1:$B$115,2,FALSE)</f>
        <v>6877.52</v>
      </c>
      <c r="R17">
        <f>VLOOKUP(A17,'Revenue '!A:B,2,FALSE)</f>
        <v>-2087</v>
      </c>
      <c r="S17">
        <f t="shared" ref="S17:S21" si="4">(-(Q17+R17))</f>
        <v>-4790.5200000000004</v>
      </c>
      <c r="T17" s="11">
        <f t="shared" ref="T17:T21" si="5">S17/-(R17)</f>
        <v>-2.2954096789650218</v>
      </c>
    </row>
    <row r="18" spans="1:20" x14ac:dyDescent="0.15">
      <c r="A18" s="2">
        <v>22402</v>
      </c>
      <c r="B18" s="3" t="s">
        <v>61</v>
      </c>
      <c r="C18" s="2">
        <v>43748</v>
      </c>
      <c r="D18" s="2">
        <v>43753</v>
      </c>
      <c r="E18" s="5" t="s">
        <v>29</v>
      </c>
      <c r="F18" s="3" t="s">
        <v>62</v>
      </c>
      <c r="G18" s="2">
        <v>43690</v>
      </c>
      <c r="H18" s="6">
        <v>800</v>
      </c>
      <c r="I18" s="6">
        <v>0</v>
      </c>
      <c r="J18" s="14">
        <v>43725</v>
      </c>
      <c r="K18" s="14">
        <v>43754</v>
      </c>
      <c r="L18" s="2">
        <v>43591.453946759262</v>
      </c>
      <c r="M18" s="6">
        <v>11986591</v>
      </c>
      <c r="N18" s="8">
        <v>1</v>
      </c>
      <c r="O18" s="6">
        <v>1</v>
      </c>
      <c r="P18" s="8">
        <v>304600</v>
      </c>
      <c r="Q18">
        <f>VLOOKUP(A18,'Expense '!$A$1:$B$115,2,FALSE)</f>
        <v>8330.0700000000033</v>
      </c>
      <c r="R18">
        <f>VLOOKUP(A18,'Revenue '!A:B,2,FALSE)</f>
        <v>-357117.75</v>
      </c>
      <c r="S18">
        <f t="shared" si="4"/>
        <v>348787.68</v>
      </c>
      <c r="T18" s="11">
        <f t="shared" si="5"/>
        <v>0.97667416419374276</v>
      </c>
    </row>
    <row r="19" spans="1:20" x14ac:dyDescent="0.15">
      <c r="A19" s="2">
        <v>5421</v>
      </c>
      <c r="B19" s="3" t="s">
        <v>63</v>
      </c>
      <c r="C19" s="2">
        <v>43725</v>
      </c>
      <c r="D19" s="2">
        <v>43727</v>
      </c>
      <c r="E19" s="5" t="s">
        <v>23</v>
      </c>
      <c r="F19" s="3" t="s">
        <v>64</v>
      </c>
      <c r="G19" s="2">
        <v>42457</v>
      </c>
      <c r="H19" s="6">
        <v>6500</v>
      </c>
      <c r="I19" s="6">
        <v>7207</v>
      </c>
      <c r="J19" s="14">
        <v>43719</v>
      </c>
      <c r="K19" s="14">
        <v>43730</v>
      </c>
      <c r="L19" s="2">
        <v>41387.448981481481</v>
      </c>
      <c r="M19" s="6">
        <v>6620851</v>
      </c>
      <c r="N19" s="8">
        <v>0.01</v>
      </c>
      <c r="O19" s="6">
        <v>8000</v>
      </c>
      <c r="P19" s="8">
        <v>315000</v>
      </c>
      <c r="Q19">
        <f>VLOOKUP(A19,'Expense '!$A$1:$B$115,2,FALSE)</f>
        <v>142894.16000000003</v>
      </c>
      <c r="R19">
        <f>VLOOKUP(A19,'Revenue '!A:B,2,FALSE)</f>
        <v>-1002324.3599999999</v>
      </c>
      <c r="S19">
        <f t="shared" si="4"/>
        <v>859430.19999999984</v>
      </c>
      <c r="T19" s="11">
        <f t="shared" si="5"/>
        <v>0.85743720725294947</v>
      </c>
    </row>
    <row r="20" spans="1:20" x14ac:dyDescent="0.15">
      <c r="A20" s="2">
        <v>23195</v>
      </c>
      <c r="B20" s="3" t="s">
        <v>65</v>
      </c>
      <c r="C20" s="2">
        <v>43758</v>
      </c>
      <c r="D20" s="2">
        <v>43759</v>
      </c>
      <c r="E20" s="5" t="s">
        <v>17</v>
      </c>
      <c r="F20" s="3" t="s">
        <v>66</v>
      </c>
      <c r="G20" s="2">
        <v>43720</v>
      </c>
      <c r="H20" s="6">
        <v>200</v>
      </c>
      <c r="I20" s="6">
        <v>0</v>
      </c>
      <c r="J20" s="14">
        <v>43758</v>
      </c>
      <c r="K20" s="14">
        <v>43759</v>
      </c>
      <c r="L20" s="2">
        <v>43711.620682870373</v>
      </c>
      <c r="M20" s="6">
        <v>12342</v>
      </c>
      <c r="N20" s="8">
        <v>3800</v>
      </c>
      <c r="O20" s="6">
        <v>1</v>
      </c>
      <c r="P20" s="8">
        <v>1600</v>
      </c>
      <c r="Q20">
        <f>VLOOKUP(A20,'Expense '!$A$1:$B$115,2,FALSE)</f>
        <v>477.75</v>
      </c>
      <c r="R20">
        <f>VLOOKUP(A20,'Revenue '!A:B,2,FALSE)</f>
        <v>-2046.9999999999998</v>
      </c>
      <c r="S20">
        <f t="shared" si="4"/>
        <v>1569.2499999999998</v>
      </c>
      <c r="T20" s="11">
        <f t="shared" si="5"/>
        <v>0.76660967269174396</v>
      </c>
    </row>
    <row r="21" spans="1:20" x14ac:dyDescent="0.15">
      <c r="A21" s="2">
        <v>21096</v>
      </c>
      <c r="B21" s="3" t="s">
        <v>67</v>
      </c>
      <c r="C21" s="2">
        <v>43714</v>
      </c>
      <c r="D21" s="2">
        <v>43714</v>
      </c>
      <c r="E21" s="5" t="s">
        <v>68</v>
      </c>
      <c r="F21" s="3" t="s">
        <v>49</v>
      </c>
      <c r="G21" s="2">
        <v>43678</v>
      </c>
      <c r="H21" s="6">
        <v>3000</v>
      </c>
      <c r="I21" s="6">
        <v>900</v>
      </c>
      <c r="J21" s="14">
        <v>43714</v>
      </c>
      <c r="K21" s="14">
        <v>43714</v>
      </c>
      <c r="L21" s="2">
        <v>43441.436597222222</v>
      </c>
      <c r="M21" s="6">
        <v>41368</v>
      </c>
      <c r="N21" s="8">
        <v>1</v>
      </c>
      <c r="O21" s="6">
        <v>1</v>
      </c>
      <c r="P21" s="8">
        <v>9250</v>
      </c>
      <c r="Q21">
        <f>VLOOKUP(A21,'Expense '!$A$1:$B$115,2,FALSE)</f>
        <v>2521.08</v>
      </c>
      <c r="R21">
        <f>VLOOKUP(A21,'Revenue '!A:B,2,FALSE)</f>
        <v>-21695.05</v>
      </c>
      <c r="S21">
        <f t="shared" si="4"/>
        <v>19173.97</v>
      </c>
      <c r="T21" s="11">
        <f t="shared" si="5"/>
        <v>0.88379469049391457</v>
      </c>
    </row>
    <row r="22" spans="1:20" hidden="1" x14ac:dyDescent="0.15">
      <c r="A22" s="2">
        <v>22817</v>
      </c>
      <c r="B22" s="3" t="s">
        <v>69</v>
      </c>
      <c r="C22" s="4">
        <v>43713</v>
      </c>
      <c r="D22" s="4">
        <v>43713</v>
      </c>
      <c r="E22" s="5" t="s">
        <v>31</v>
      </c>
      <c r="F22" s="3" t="s">
        <v>70</v>
      </c>
      <c r="G22" s="4">
        <v>43675</v>
      </c>
      <c r="H22" s="6">
        <v>170</v>
      </c>
      <c r="I22" s="6">
        <v>170</v>
      </c>
      <c r="J22" s="4">
        <v>43713</v>
      </c>
      <c r="K22" s="4">
        <v>43713</v>
      </c>
      <c r="L22" s="7">
        <v>43658.668576388889</v>
      </c>
      <c r="M22" s="6">
        <v>2553</v>
      </c>
      <c r="N22" s="8">
        <v>3300</v>
      </c>
      <c r="O22" s="6">
        <v>1</v>
      </c>
      <c r="P22" s="8">
        <v>0</v>
      </c>
      <c r="Q22" t="e">
        <f>VLOOKUP(A22,'Expense '!$A$1:$B$115,2,FALSE)</f>
        <v>#N/A</v>
      </c>
      <c r="R22">
        <f>VLOOKUP(A22,'Revenue '!A:B,1,FALSE)</f>
        <v>22817</v>
      </c>
      <c r="T22"/>
    </row>
    <row r="23" spans="1:20" x14ac:dyDescent="0.15">
      <c r="A23" s="2">
        <v>21182</v>
      </c>
      <c r="B23" s="3" t="s">
        <v>71</v>
      </c>
      <c r="C23" s="2">
        <v>43713</v>
      </c>
      <c r="D23" s="2">
        <v>43713</v>
      </c>
      <c r="E23" s="5" t="s">
        <v>72</v>
      </c>
      <c r="F23" s="3" t="s">
        <v>73</v>
      </c>
      <c r="G23" s="2">
        <v>43531</v>
      </c>
      <c r="H23" s="6">
        <v>750</v>
      </c>
      <c r="I23" s="6">
        <v>1004</v>
      </c>
      <c r="J23" s="14">
        <v>43713</v>
      </c>
      <c r="K23" s="14">
        <v>43713</v>
      </c>
      <c r="L23" s="2">
        <v>43452.566944444443</v>
      </c>
      <c r="M23" s="6">
        <v>19186</v>
      </c>
      <c r="N23" s="8">
        <v>1</v>
      </c>
      <c r="O23" s="6">
        <v>1</v>
      </c>
      <c r="P23" s="8">
        <v>5242.3999999999996</v>
      </c>
      <c r="Q23">
        <f>VLOOKUP(A23,'Expense '!$A$1:$B$115,2,FALSE)</f>
        <v>288.35000000000002</v>
      </c>
      <c r="R23">
        <f>VLOOKUP(A23,'Revenue '!A:B,2,FALSE)</f>
        <v>-8737.3199999999979</v>
      </c>
      <c r="S23">
        <f t="shared" ref="S23:S28" si="6">(-(Q23+R23))</f>
        <v>8448.9699999999975</v>
      </c>
      <c r="T23" s="11">
        <f t="shared" ref="T23:T28" si="7">S23/-(R23)</f>
        <v>0.96699788951303145</v>
      </c>
    </row>
    <row r="24" spans="1:20" x14ac:dyDescent="0.15">
      <c r="A24" s="2">
        <v>21162</v>
      </c>
      <c r="B24" s="3" t="s">
        <v>74</v>
      </c>
      <c r="C24" s="2">
        <v>43719</v>
      </c>
      <c r="D24" s="2">
        <v>43719</v>
      </c>
      <c r="E24" s="5" t="s">
        <v>75</v>
      </c>
      <c r="F24" s="3" t="s">
        <v>76</v>
      </c>
      <c r="G24" s="2">
        <v>43528</v>
      </c>
      <c r="H24" s="6">
        <v>20000</v>
      </c>
      <c r="I24" s="6">
        <v>9000</v>
      </c>
      <c r="J24" s="14">
        <v>43718</v>
      </c>
      <c r="K24" s="14">
        <v>43719</v>
      </c>
      <c r="L24" s="2">
        <v>43450.99895833333</v>
      </c>
      <c r="M24" s="6">
        <v>607200</v>
      </c>
      <c r="N24" s="8">
        <v>15000</v>
      </c>
      <c r="O24" s="6">
        <v>50</v>
      </c>
      <c r="P24" s="8">
        <v>25000</v>
      </c>
      <c r="Q24">
        <f>VLOOKUP(A24,'Expense '!$A$1:$B$115,2,FALSE)</f>
        <v>16029.06</v>
      </c>
      <c r="R24">
        <f>VLOOKUP(A24,'Revenue '!A:B,2,FALSE)</f>
        <v>-57769.66</v>
      </c>
      <c r="S24">
        <f t="shared" si="6"/>
        <v>41740.600000000006</v>
      </c>
      <c r="T24" s="11">
        <f t="shared" si="7"/>
        <v>0.72253497770282882</v>
      </c>
    </row>
    <row r="25" spans="1:20" x14ac:dyDescent="0.15">
      <c r="A25" s="2">
        <v>21429</v>
      </c>
      <c r="B25" s="3" t="s">
        <v>77</v>
      </c>
      <c r="C25" s="2">
        <v>43727</v>
      </c>
      <c r="D25" s="2">
        <v>43729</v>
      </c>
      <c r="E25" s="5" t="s">
        <v>78</v>
      </c>
      <c r="F25" s="3" t="s">
        <v>79</v>
      </c>
      <c r="G25" s="2">
        <v>43544</v>
      </c>
      <c r="H25" s="6">
        <v>500</v>
      </c>
      <c r="I25" s="6">
        <v>250</v>
      </c>
      <c r="J25" s="14">
        <v>43727</v>
      </c>
      <c r="K25" s="14">
        <v>43729</v>
      </c>
      <c r="L25" s="2">
        <v>43489.661539351851</v>
      </c>
      <c r="M25" s="6">
        <v>57646</v>
      </c>
      <c r="N25" s="8">
        <v>1</v>
      </c>
      <c r="O25" s="6">
        <v>1</v>
      </c>
      <c r="P25" s="8">
        <v>13674.39</v>
      </c>
      <c r="Q25">
        <f>VLOOKUP(A25,'Expense '!$A$1:$B$115,2,FALSE)</f>
        <v>6999.58</v>
      </c>
      <c r="R25">
        <f>VLOOKUP(A25,'Revenue '!A:B,2,FALSE)</f>
        <v>-18164.260000000002</v>
      </c>
      <c r="S25">
        <f t="shared" si="6"/>
        <v>11164.680000000002</v>
      </c>
      <c r="T25" s="11">
        <f t="shared" si="7"/>
        <v>0.61465096844022282</v>
      </c>
    </row>
    <row r="26" spans="1:20" x14ac:dyDescent="0.15">
      <c r="A26" s="2">
        <v>21858</v>
      </c>
      <c r="B26" s="3" t="s">
        <v>80</v>
      </c>
      <c r="C26" s="2">
        <v>43749</v>
      </c>
      <c r="D26" s="2">
        <v>43749</v>
      </c>
      <c r="E26" s="5" t="s">
        <v>46</v>
      </c>
      <c r="F26" s="3" t="s">
        <v>81</v>
      </c>
      <c r="G26" s="2">
        <v>43683</v>
      </c>
      <c r="H26" s="6">
        <v>5000</v>
      </c>
      <c r="I26" s="6">
        <v>0</v>
      </c>
      <c r="J26" s="14">
        <v>43747</v>
      </c>
      <c r="K26" s="14">
        <v>43751</v>
      </c>
      <c r="L26" s="2">
        <v>43531.542210648149</v>
      </c>
      <c r="M26" s="6">
        <v>924478</v>
      </c>
      <c r="N26" s="8">
        <v>125000</v>
      </c>
      <c r="O26" s="6">
        <v>1</v>
      </c>
      <c r="P26" s="8">
        <v>3040</v>
      </c>
      <c r="Q26">
        <f>VLOOKUP(A26,'Expense '!$A$1:$B$115,2,FALSE)</f>
        <v>17947.45</v>
      </c>
      <c r="R26">
        <f>VLOOKUP(A26,'Revenue '!A:B,2,FALSE)</f>
        <v>-9926</v>
      </c>
      <c r="S26">
        <f t="shared" si="6"/>
        <v>-8021.4500000000007</v>
      </c>
      <c r="T26" s="11">
        <f t="shared" si="7"/>
        <v>-0.80812512593189612</v>
      </c>
    </row>
    <row r="27" spans="1:20" x14ac:dyDescent="0.15">
      <c r="A27" s="2">
        <v>5665</v>
      </c>
      <c r="B27" s="3" t="s">
        <v>82</v>
      </c>
      <c r="C27" s="2">
        <v>43760</v>
      </c>
      <c r="D27" s="2">
        <v>43762</v>
      </c>
      <c r="E27" s="5" t="s">
        <v>23</v>
      </c>
      <c r="F27" s="3" t="s">
        <v>83</v>
      </c>
      <c r="G27" s="2">
        <v>42810</v>
      </c>
      <c r="H27" s="6">
        <v>9000</v>
      </c>
      <c r="I27" s="6">
        <v>1800</v>
      </c>
      <c r="J27" s="14">
        <v>43756</v>
      </c>
      <c r="K27" s="14">
        <v>43763</v>
      </c>
      <c r="L27" s="2">
        <v>41410.362395833334</v>
      </c>
      <c r="M27" s="6">
        <v>3861456</v>
      </c>
      <c r="N27" s="8">
        <v>0.01</v>
      </c>
      <c r="O27" s="6">
        <v>8500</v>
      </c>
      <c r="P27" s="8">
        <v>109890</v>
      </c>
      <c r="Q27">
        <f>VLOOKUP(A27,'Expense '!$A$1:$B$115,2,FALSE)</f>
        <v>47682.03</v>
      </c>
      <c r="R27">
        <f>VLOOKUP(A27,'Revenue '!A:B,2,FALSE)</f>
        <v>-73788.320000000036</v>
      </c>
      <c r="S27">
        <f t="shared" si="6"/>
        <v>26106.290000000037</v>
      </c>
      <c r="T27" s="11">
        <f t="shared" si="7"/>
        <v>0.35379976126302948</v>
      </c>
    </row>
    <row r="28" spans="1:20" x14ac:dyDescent="0.15">
      <c r="A28" s="2">
        <v>5356</v>
      </c>
      <c r="B28" s="3" t="s">
        <v>84</v>
      </c>
      <c r="C28" s="2">
        <v>43740</v>
      </c>
      <c r="D28" s="2">
        <v>43742</v>
      </c>
      <c r="E28" s="5" t="s">
        <v>23</v>
      </c>
      <c r="F28" s="3" t="s">
        <v>85</v>
      </c>
      <c r="G28" s="2">
        <v>41376</v>
      </c>
      <c r="H28" s="6">
        <v>25000</v>
      </c>
      <c r="I28" s="6">
        <v>0</v>
      </c>
      <c r="J28" s="14">
        <v>43731</v>
      </c>
      <c r="K28" s="14">
        <v>43745</v>
      </c>
      <c r="L28" s="2">
        <v>41376.669085648151</v>
      </c>
      <c r="M28" s="6">
        <v>22931444</v>
      </c>
      <c r="N28" s="8">
        <v>0.01</v>
      </c>
      <c r="O28" s="6">
        <v>12000</v>
      </c>
      <c r="P28" s="8">
        <v>795546</v>
      </c>
      <c r="Q28">
        <f>VLOOKUP(A28,'Expense '!$A$1:$B$115,2,FALSE)</f>
        <v>366192.35999999993</v>
      </c>
      <c r="R28">
        <f>VLOOKUP(A28,'Revenue '!A:B,2,FALSE)</f>
        <v>-2492175.11</v>
      </c>
      <c r="S28">
        <f t="shared" si="6"/>
        <v>2125982.75</v>
      </c>
      <c r="T28" s="11">
        <f t="shared" si="7"/>
        <v>0.85306315012511302</v>
      </c>
    </row>
    <row r="29" spans="1:20" hidden="1" x14ac:dyDescent="0.15">
      <c r="A29" s="2">
        <v>14434</v>
      </c>
      <c r="B29" s="3" t="s">
        <v>86</v>
      </c>
      <c r="C29" s="4">
        <v>43766</v>
      </c>
      <c r="D29" s="4">
        <v>43770</v>
      </c>
      <c r="E29" s="5" t="s">
        <v>27</v>
      </c>
      <c r="F29" s="3" t="s">
        <v>87</v>
      </c>
      <c r="G29" s="4">
        <v>42814</v>
      </c>
      <c r="H29" s="6">
        <v>10000</v>
      </c>
      <c r="I29" s="6">
        <v>0</v>
      </c>
      <c r="J29" s="4">
        <v>43759</v>
      </c>
      <c r="K29" s="4">
        <v>43772</v>
      </c>
      <c r="L29" s="7">
        <v>42592.685960648145</v>
      </c>
      <c r="M29" s="6">
        <v>14849406</v>
      </c>
      <c r="N29" s="8">
        <v>40000</v>
      </c>
      <c r="O29" s="6">
        <v>17475</v>
      </c>
      <c r="P29" s="8">
        <v>670754</v>
      </c>
      <c r="Q29">
        <f>VLOOKUP(A29,'Expense '!$A$1:$B$115,2,FALSE)</f>
        <v>43800.330000000009</v>
      </c>
      <c r="R29" t="e">
        <f>VLOOKUP(A29,'Revenue '!A:B,1,FALSE)</f>
        <v>#N/A</v>
      </c>
      <c r="T29"/>
    </row>
    <row r="30" spans="1:20" x14ac:dyDescent="0.15">
      <c r="A30" s="2">
        <v>21144</v>
      </c>
      <c r="B30" s="3" t="s">
        <v>88</v>
      </c>
      <c r="C30" s="2">
        <v>43747</v>
      </c>
      <c r="D30" s="2">
        <v>43748</v>
      </c>
      <c r="E30" s="5" t="s">
        <v>31</v>
      </c>
      <c r="F30" s="3" t="s">
        <v>89</v>
      </c>
      <c r="G30" s="2">
        <v>43535</v>
      </c>
      <c r="H30" s="6">
        <v>2000</v>
      </c>
      <c r="I30" s="6">
        <v>0</v>
      </c>
      <c r="J30" s="14">
        <v>43746</v>
      </c>
      <c r="K30" s="14">
        <v>43748</v>
      </c>
      <c r="L30" s="2">
        <v>43447.389560185184</v>
      </c>
      <c r="M30" s="6">
        <v>167556</v>
      </c>
      <c r="N30" s="8">
        <v>41200</v>
      </c>
      <c r="O30" s="6">
        <v>1</v>
      </c>
      <c r="P30" s="8">
        <v>0</v>
      </c>
      <c r="Q30">
        <f>VLOOKUP(A30,'Expense '!$A$1:$B$115,2,FALSE)</f>
        <v>2017.3700000000001</v>
      </c>
      <c r="R30">
        <f>VLOOKUP(A30,'Revenue '!A:B,2,FALSE)</f>
        <v>-12947.000000000002</v>
      </c>
      <c r="S30">
        <f t="shared" ref="S30:S33" si="8">(-(Q30+R30))</f>
        <v>10929.630000000001</v>
      </c>
      <c r="T30" s="11">
        <f t="shared" ref="T30:T33" si="9">S30/-(R30)</f>
        <v>0.84418243608557963</v>
      </c>
    </row>
    <row r="31" spans="1:20" x14ac:dyDescent="0.15">
      <c r="A31" s="2">
        <v>23024</v>
      </c>
      <c r="B31" s="3" t="s">
        <v>90</v>
      </c>
      <c r="C31" s="2">
        <v>43721</v>
      </c>
      <c r="D31" s="2">
        <v>43721</v>
      </c>
      <c r="E31" s="5" t="s">
        <v>25</v>
      </c>
      <c r="F31" s="3" t="s">
        <v>91</v>
      </c>
      <c r="G31" s="2">
        <v>43696</v>
      </c>
      <c r="H31" s="6">
        <v>2250</v>
      </c>
      <c r="I31" s="6">
        <v>2250</v>
      </c>
      <c r="J31" s="14">
        <v>43721</v>
      </c>
      <c r="K31" s="14">
        <v>43721</v>
      </c>
      <c r="L31" s="2">
        <v>43690.554525462961</v>
      </c>
      <c r="M31" s="6">
        <v>128079</v>
      </c>
      <c r="N31" s="8">
        <v>1</v>
      </c>
      <c r="O31" s="6">
        <v>1</v>
      </c>
      <c r="P31" s="8">
        <v>6155.7</v>
      </c>
      <c r="Q31">
        <f>VLOOKUP(A31,'Expense '!$A$1:$B$115,2,FALSE)</f>
        <v>3247.51</v>
      </c>
      <c r="R31">
        <f>VLOOKUP(A31,'Revenue '!A:B,2,FALSE)</f>
        <v>-18752.98</v>
      </c>
      <c r="S31">
        <f t="shared" si="8"/>
        <v>15505.47</v>
      </c>
      <c r="T31" s="11">
        <f t="shared" si="9"/>
        <v>0.82682698963044809</v>
      </c>
    </row>
    <row r="32" spans="1:20" x14ac:dyDescent="0.15">
      <c r="A32" s="2">
        <v>20212</v>
      </c>
      <c r="B32" s="3" t="s">
        <v>92</v>
      </c>
      <c r="C32" s="2">
        <v>43729</v>
      </c>
      <c r="D32" s="2">
        <v>43729</v>
      </c>
      <c r="E32" s="5" t="s">
        <v>17</v>
      </c>
      <c r="F32" s="3" t="s">
        <v>93</v>
      </c>
      <c r="G32" s="2">
        <v>43361</v>
      </c>
      <c r="H32" s="6">
        <v>20000</v>
      </c>
      <c r="I32" s="6">
        <v>2300</v>
      </c>
      <c r="J32" s="14">
        <v>43728</v>
      </c>
      <c r="K32" s="14">
        <v>43730</v>
      </c>
      <c r="L32" s="2">
        <v>43333.468206018515</v>
      </c>
      <c r="M32" s="6">
        <v>155214</v>
      </c>
      <c r="N32" s="8">
        <v>1</v>
      </c>
      <c r="O32" s="6">
        <v>3000</v>
      </c>
      <c r="P32" s="8">
        <v>40000</v>
      </c>
      <c r="Q32">
        <f>VLOOKUP(A32,'Expense '!$A$1:$B$115,2,FALSE)</f>
        <v>18543.099999999999</v>
      </c>
      <c r="R32">
        <f>VLOOKUP(A32,'Revenue '!A:B,2,FALSE)</f>
        <v>-48189.279999999999</v>
      </c>
      <c r="S32">
        <f t="shared" si="8"/>
        <v>29646.18</v>
      </c>
      <c r="T32" s="11">
        <f t="shared" si="9"/>
        <v>0.61520280029085306</v>
      </c>
    </row>
    <row r="33" spans="1:20" x14ac:dyDescent="0.15">
      <c r="A33" s="2">
        <v>20915</v>
      </c>
      <c r="B33" s="3" t="s">
        <v>94</v>
      </c>
      <c r="C33" s="2">
        <v>43719</v>
      </c>
      <c r="D33" s="2">
        <v>43721</v>
      </c>
      <c r="E33" s="5" t="s">
        <v>95</v>
      </c>
      <c r="F33" s="3" t="s">
        <v>96</v>
      </c>
      <c r="G33" s="2">
        <v>43502</v>
      </c>
      <c r="H33" s="6">
        <v>600</v>
      </c>
      <c r="I33" s="6">
        <v>625</v>
      </c>
      <c r="J33" s="14">
        <v>43714</v>
      </c>
      <c r="K33" s="14">
        <v>43721</v>
      </c>
      <c r="L33" s="2">
        <v>43416.684027777781</v>
      </c>
      <c r="M33" s="6">
        <v>297419</v>
      </c>
      <c r="N33" s="8">
        <v>75000</v>
      </c>
      <c r="O33" s="6">
        <v>1350</v>
      </c>
      <c r="P33" s="8">
        <v>31368.84</v>
      </c>
      <c r="Q33">
        <f>VLOOKUP(A33,'Expense '!$A$1:$B$115,2,FALSE)</f>
        <v>10679.71</v>
      </c>
      <c r="R33">
        <f>VLOOKUP(A33,'Revenue '!A:B,2,FALSE)</f>
        <v>-121836.40000000001</v>
      </c>
      <c r="S33">
        <f t="shared" si="8"/>
        <v>111156.69</v>
      </c>
      <c r="T33" s="11">
        <f t="shared" si="9"/>
        <v>0.91234384797974988</v>
      </c>
    </row>
    <row r="34" spans="1:20" hidden="1" x14ac:dyDescent="0.15">
      <c r="A34" s="2">
        <v>23305</v>
      </c>
      <c r="B34" s="3" t="s">
        <v>97</v>
      </c>
      <c r="C34" s="4">
        <v>43726</v>
      </c>
      <c r="D34" s="4">
        <v>43726</v>
      </c>
      <c r="E34" s="5" t="s">
        <v>98</v>
      </c>
      <c r="F34" s="3" t="s">
        <v>99</v>
      </c>
      <c r="G34" s="4">
        <v>43731</v>
      </c>
      <c r="H34" s="6">
        <v>20</v>
      </c>
      <c r="I34" s="6">
        <v>30</v>
      </c>
      <c r="J34" s="4">
        <v>43726</v>
      </c>
      <c r="K34" s="4">
        <v>43726</v>
      </c>
      <c r="L34" s="7">
        <v>43724.490601851852</v>
      </c>
      <c r="M34" s="6">
        <v>1610</v>
      </c>
      <c r="N34" s="8">
        <v>1</v>
      </c>
      <c r="O34" s="6">
        <v>1</v>
      </c>
      <c r="P34" s="8">
        <v>544.16999999999996</v>
      </c>
      <c r="Q34" t="e">
        <f>VLOOKUP(A34,'Expense '!$A$1:$B$115,2,FALSE)</f>
        <v>#N/A</v>
      </c>
      <c r="R34">
        <f>VLOOKUP(A34,'Revenue '!A:B,1,FALSE)</f>
        <v>23305</v>
      </c>
      <c r="T34"/>
    </row>
    <row r="35" spans="1:20" x14ac:dyDescent="0.15">
      <c r="A35" s="2">
        <v>20611</v>
      </c>
      <c r="B35" s="3" t="s">
        <v>100</v>
      </c>
      <c r="C35" s="2">
        <v>43726</v>
      </c>
      <c r="D35" s="2">
        <v>43726</v>
      </c>
      <c r="E35" s="5" t="s">
        <v>98</v>
      </c>
      <c r="F35" s="3" t="s">
        <v>101</v>
      </c>
      <c r="G35" s="2">
        <v>43613</v>
      </c>
      <c r="H35" s="6">
        <v>1000</v>
      </c>
      <c r="I35" s="6">
        <v>3100</v>
      </c>
      <c r="J35" s="14">
        <v>43723</v>
      </c>
      <c r="K35" s="14">
        <v>43727</v>
      </c>
      <c r="L35" s="2">
        <v>43383.398125</v>
      </c>
      <c r="M35" s="6">
        <v>791349</v>
      </c>
      <c r="N35" s="8">
        <v>125000</v>
      </c>
      <c r="O35" s="6">
        <v>190</v>
      </c>
      <c r="P35" s="8">
        <v>31123.4</v>
      </c>
      <c r="Q35">
        <f>VLOOKUP(A35,'Expense '!$A$1:$B$115,2,FALSE)</f>
        <v>34209.660000000003</v>
      </c>
      <c r="R35">
        <f>VLOOKUP(A35,'Revenue '!A:B,2,FALSE)</f>
        <v>-173389.29999999996</v>
      </c>
      <c r="S35">
        <f t="shared" ref="S35:S40" si="10">(-(Q35+R35))</f>
        <v>139179.63999999996</v>
      </c>
      <c r="T35" s="11">
        <f t="shared" ref="T35:T40" si="11">S35/-(R35)</f>
        <v>0.80270028196664955</v>
      </c>
    </row>
    <row r="36" spans="1:20" x14ac:dyDescent="0.15">
      <c r="A36" s="2">
        <v>20660</v>
      </c>
      <c r="B36" s="3" t="s">
        <v>102</v>
      </c>
      <c r="C36" s="2">
        <v>43719</v>
      </c>
      <c r="D36" s="2">
        <v>43721</v>
      </c>
      <c r="E36" s="5" t="s">
        <v>17</v>
      </c>
      <c r="F36" s="3" t="s">
        <v>103</v>
      </c>
      <c r="G36" s="2">
        <v>43461</v>
      </c>
      <c r="H36" s="6">
        <v>2500</v>
      </c>
      <c r="I36" s="6">
        <v>2604</v>
      </c>
      <c r="J36" s="14">
        <v>43717</v>
      </c>
      <c r="K36" s="14">
        <v>43723</v>
      </c>
      <c r="L36" s="2">
        <v>43390.642187500001</v>
      </c>
      <c r="M36" s="6">
        <v>1112650</v>
      </c>
      <c r="N36" s="8">
        <v>1</v>
      </c>
      <c r="O36" s="6">
        <v>750</v>
      </c>
      <c r="P36" s="8">
        <v>65898.39</v>
      </c>
      <c r="Q36">
        <f>VLOOKUP(A36,'Expense '!$A$1:$B$115,2,FALSE)</f>
        <v>19397.720000000005</v>
      </c>
      <c r="R36">
        <f>VLOOKUP(A36,'Revenue '!A:B,2,FALSE)</f>
        <v>-147085.35</v>
      </c>
      <c r="S36">
        <f t="shared" si="10"/>
        <v>127687.63</v>
      </c>
      <c r="T36" s="11">
        <f t="shared" si="11"/>
        <v>0.86811929264199328</v>
      </c>
    </row>
    <row r="37" spans="1:20" x14ac:dyDescent="0.15">
      <c r="A37" s="2">
        <v>21418</v>
      </c>
      <c r="B37" s="3" t="s">
        <v>104</v>
      </c>
      <c r="C37" s="2">
        <v>43764</v>
      </c>
      <c r="D37" s="2">
        <v>43765</v>
      </c>
      <c r="E37" s="5" t="s">
        <v>105</v>
      </c>
      <c r="F37" s="3" t="s">
        <v>106</v>
      </c>
      <c r="G37" s="2">
        <v>43543</v>
      </c>
      <c r="H37" s="6">
        <v>2500</v>
      </c>
      <c r="I37" s="6">
        <v>0</v>
      </c>
      <c r="J37" s="14">
        <v>43764</v>
      </c>
      <c r="K37" s="14">
        <v>43765</v>
      </c>
      <c r="L37" s="2">
        <v>43489.479201388887</v>
      </c>
      <c r="M37" s="6">
        <v>206504</v>
      </c>
      <c r="N37" s="8">
        <v>1</v>
      </c>
      <c r="O37" s="6">
        <v>1</v>
      </c>
      <c r="P37" s="8">
        <v>13260</v>
      </c>
      <c r="Q37">
        <f>VLOOKUP(A37,'Expense '!$A$1:$B$115,2,FALSE)</f>
        <v>3257.5000000000005</v>
      </c>
      <c r="R37">
        <f>VLOOKUP(A37,'Revenue '!A:B,2,FALSE)</f>
        <v>-16248</v>
      </c>
      <c r="S37">
        <f t="shared" si="10"/>
        <v>12990.5</v>
      </c>
      <c r="T37" s="11">
        <f t="shared" si="11"/>
        <v>0.79951378631216152</v>
      </c>
    </row>
    <row r="38" spans="1:20" x14ac:dyDescent="0.15">
      <c r="A38" s="2">
        <v>17013</v>
      </c>
      <c r="B38" s="3" t="s">
        <v>107</v>
      </c>
      <c r="C38" s="2">
        <v>43756</v>
      </c>
      <c r="D38" s="2">
        <v>43758</v>
      </c>
      <c r="E38" s="5" t="s">
        <v>108</v>
      </c>
      <c r="F38" s="3" t="s">
        <v>109</v>
      </c>
      <c r="G38" s="2">
        <v>43615</v>
      </c>
      <c r="H38" s="6">
        <v>53000</v>
      </c>
      <c r="I38" s="6">
        <v>10165</v>
      </c>
      <c r="J38" s="14">
        <v>43754</v>
      </c>
      <c r="K38" s="14">
        <v>43759</v>
      </c>
      <c r="L38" s="2">
        <v>43058.529432870368</v>
      </c>
      <c r="M38" s="6">
        <v>1575027</v>
      </c>
      <c r="N38" s="8">
        <v>1</v>
      </c>
      <c r="O38" s="6">
        <v>1559</v>
      </c>
      <c r="P38" s="8">
        <v>83000</v>
      </c>
      <c r="Q38">
        <f>VLOOKUP(A38,'Expense '!$A$1:$B$115,2,FALSE)</f>
        <v>61232.59</v>
      </c>
      <c r="R38">
        <f>VLOOKUP(A38,'Revenue '!A:B,2,FALSE)</f>
        <v>-37136.5</v>
      </c>
      <c r="S38">
        <f t="shared" si="10"/>
        <v>-24096.089999999997</v>
      </c>
      <c r="T38" s="11">
        <f t="shared" si="11"/>
        <v>-0.64885193812017816</v>
      </c>
    </row>
    <row r="39" spans="1:20" x14ac:dyDescent="0.15">
      <c r="A39">
        <v>22492</v>
      </c>
      <c r="B39" s="3" t="s">
        <v>110</v>
      </c>
      <c r="C39" s="2">
        <v>43720</v>
      </c>
      <c r="D39" s="2">
        <v>43720</v>
      </c>
      <c r="E39" s="9" t="s">
        <v>17</v>
      </c>
      <c r="F39" s="3" t="s">
        <v>111</v>
      </c>
      <c r="G39" s="2">
        <v>43633</v>
      </c>
      <c r="H39" s="6">
        <v>850</v>
      </c>
      <c r="I39" s="6">
        <v>750</v>
      </c>
      <c r="J39" s="14">
        <v>43720</v>
      </c>
      <c r="K39" s="14">
        <v>43720</v>
      </c>
      <c r="L39" s="2">
        <v>43605.414895833332</v>
      </c>
      <c r="M39" s="6">
        <v>35238</v>
      </c>
      <c r="N39" s="8">
        <v>5500</v>
      </c>
      <c r="O39" s="6">
        <v>1</v>
      </c>
      <c r="P39" s="8">
        <v>3500</v>
      </c>
      <c r="Q39">
        <f>VLOOKUP(A39,'Expense '!$A$1:$B$115,2,FALSE)</f>
        <v>2621.2800000000002</v>
      </c>
      <c r="R39">
        <f>VLOOKUP(A39,'Revenue '!A:B,2,FALSE)</f>
        <v>-10210.380000000001</v>
      </c>
      <c r="S39">
        <f t="shared" si="10"/>
        <v>7589.1</v>
      </c>
      <c r="T39" s="11">
        <f t="shared" si="11"/>
        <v>0.74327302215980207</v>
      </c>
    </row>
    <row r="40" spans="1:20" x14ac:dyDescent="0.15">
      <c r="A40">
        <v>21162</v>
      </c>
      <c r="B40" s="3" t="s">
        <v>74</v>
      </c>
      <c r="C40" s="2">
        <v>43719</v>
      </c>
      <c r="D40" s="2">
        <v>43719</v>
      </c>
      <c r="E40" s="9" t="s">
        <v>75</v>
      </c>
      <c r="F40" s="3" t="s">
        <v>76</v>
      </c>
      <c r="G40" s="2">
        <v>43528</v>
      </c>
      <c r="H40" s="6">
        <v>20000</v>
      </c>
      <c r="I40" s="6">
        <v>9000</v>
      </c>
      <c r="J40" s="14">
        <v>43718</v>
      </c>
      <c r="K40" s="14">
        <v>43719</v>
      </c>
      <c r="L40" s="2">
        <v>43450.99895833333</v>
      </c>
      <c r="M40" s="6">
        <v>607200</v>
      </c>
      <c r="N40" s="8">
        <v>15000</v>
      </c>
      <c r="O40" s="6">
        <v>50</v>
      </c>
      <c r="P40" s="8">
        <v>25000</v>
      </c>
      <c r="Q40">
        <f>VLOOKUP(A40,'Expense '!$A$1:$B$115,2,FALSE)</f>
        <v>16029.06</v>
      </c>
      <c r="R40">
        <f>VLOOKUP(A40,'Revenue '!A:B,2,FALSE)</f>
        <v>-57769.66</v>
      </c>
      <c r="S40">
        <f t="shared" si="10"/>
        <v>41740.600000000006</v>
      </c>
      <c r="T40" s="11">
        <f t="shared" si="11"/>
        <v>0.72253497770282882</v>
      </c>
    </row>
  </sheetData>
  <autoFilter ref="A1:R40">
    <filterColumn colId="16">
      <filters>
        <filter val="10426.43"/>
        <filter val="10679.71"/>
        <filter val="142894.16"/>
        <filter val="152640.5"/>
        <filter val="1594.3"/>
        <filter val="16029.06"/>
        <filter val="17947.45"/>
        <filter val="18543.1"/>
        <filter val="19397.72"/>
        <filter val="19697.09"/>
        <filter val="2017.37"/>
        <filter val="21105.79"/>
        <filter val="2521.08"/>
        <filter val="2621.28"/>
        <filter val="288.35"/>
        <filter val="3247.51"/>
        <filter val="3257.5"/>
        <filter val="34209.66"/>
        <filter val="366192.36"/>
        <filter val="3872.27"/>
        <filter val="43800.33"/>
        <filter val="47682.03"/>
        <filter val="477.75"/>
        <filter val="556.98"/>
        <filter val="61232.59"/>
        <filter val="68281.88"/>
        <filter val="6877.52"/>
        <filter val="6999.58"/>
        <filter val="7250.83"/>
        <filter val="8330.07"/>
        <filter val="8481.69"/>
        <filter val="853.08"/>
      </filters>
    </filterColumn>
    <filterColumn colId="17">
      <filters>
        <filter val="17013"/>
        <filter val="17147"/>
        <filter val="17871"/>
        <filter val="18130"/>
        <filter val="20212"/>
        <filter val="20246"/>
        <filter val="20386"/>
        <filter val="20611"/>
        <filter val="20660"/>
        <filter val="20688"/>
        <filter val="20915"/>
        <filter val="21096"/>
        <filter val="21144"/>
        <filter val="21162"/>
        <filter val="21182"/>
        <filter val="21418"/>
        <filter val="21429"/>
        <filter val="21858"/>
        <filter val="22208"/>
        <filter val="22211"/>
        <filter val="22402"/>
        <filter val="22492"/>
        <filter val="22700"/>
        <filter val="22849"/>
        <filter val="22975"/>
        <filter val="23024"/>
        <filter val="23195"/>
        <filter val="5356"/>
        <filter val="5421"/>
        <filter val="5665"/>
      </filters>
    </filterColumn>
  </autoFilter>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topLeftCell="A81" workbookViewId="0">
      <selection activeCell="D8" sqref="D8"/>
    </sheetView>
  </sheetViews>
  <sheetFormatPr baseColWidth="10" defaultRowHeight="13" x14ac:dyDescent="0.15"/>
  <sheetData>
    <row r="1" spans="1:2" x14ac:dyDescent="0.15">
      <c r="A1" t="s">
        <v>113</v>
      </c>
      <c r="B1" t="s">
        <v>112</v>
      </c>
    </row>
    <row r="2" spans="1:2" x14ac:dyDescent="0.15">
      <c r="A2">
        <v>5057</v>
      </c>
      <c r="B2">
        <v>-1991.75</v>
      </c>
    </row>
    <row r="3" spans="1:2" x14ac:dyDescent="0.15">
      <c r="A3">
        <v>5135</v>
      </c>
      <c r="B3">
        <v>-690</v>
      </c>
    </row>
    <row r="4" spans="1:2" x14ac:dyDescent="0.15">
      <c r="A4">
        <v>5162</v>
      </c>
      <c r="B4">
        <v>-7285.5</v>
      </c>
    </row>
    <row r="5" spans="1:2" x14ac:dyDescent="0.15">
      <c r="A5">
        <v>5220</v>
      </c>
      <c r="B5">
        <v>-7770</v>
      </c>
    </row>
    <row r="6" spans="1:2" x14ac:dyDescent="0.15">
      <c r="A6">
        <v>5264</v>
      </c>
      <c r="B6">
        <v>-1102.5900000000015</v>
      </c>
    </row>
    <row r="7" spans="1:2" x14ac:dyDescent="0.15">
      <c r="A7">
        <v>5356</v>
      </c>
      <c r="B7">
        <v>366192.35999999993</v>
      </c>
    </row>
    <row r="8" spans="1:2" x14ac:dyDescent="0.15">
      <c r="A8">
        <v>5396</v>
      </c>
      <c r="B8">
        <v>306</v>
      </c>
    </row>
    <row r="9" spans="1:2" x14ac:dyDescent="0.15">
      <c r="A9">
        <v>5421</v>
      </c>
      <c r="B9">
        <v>142894.16000000003</v>
      </c>
    </row>
    <row r="10" spans="1:2" x14ac:dyDescent="0.15">
      <c r="A10">
        <v>5440</v>
      </c>
      <c r="B10">
        <v>-66359.23000000001</v>
      </c>
    </row>
    <row r="11" spans="1:2" x14ac:dyDescent="0.15">
      <c r="A11">
        <v>5463</v>
      </c>
      <c r="B11">
        <v>-6304.2999999999993</v>
      </c>
    </row>
    <row r="12" spans="1:2" x14ac:dyDescent="0.15">
      <c r="A12">
        <v>5501</v>
      </c>
      <c r="B12">
        <v>-195</v>
      </c>
    </row>
    <row r="13" spans="1:2" x14ac:dyDescent="0.15">
      <c r="A13">
        <v>5553</v>
      </c>
      <c r="B13">
        <v>-21607.94</v>
      </c>
    </row>
    <row r="14" spans="1:2" x14ac:dyDescent="0.15">
      <c r="A14">
        <v>5659</v>
      </c>
      <c r="B14">
        <v>-4838</v>
      </c>
    </row>
    <row r="15" spans="1:2" x14ac:dyDescent="0.15">
      <c r="A15">
        <v>5665</v>
      </c>
      <c r="B15">
        <v>47682.03</v>
      </c>
    </row>
    <row r="16" spans="1:2" x14ac:dyDescent="0.15">
      <c r="A16">
        <v>5945</v>
      </c>
      <c r="B16">
        <v>-2818.34</v>
      </c>
    </row>
    <row r="17" spans="1:2" x14ac:dyDescent="0.15">
      <c r="A17">
        <v>6032</v>
      </c>
      <c r="B17">
        <v>8774.58</v>
      </c>
    </row>
    <row r="18" spans="1:2" x14ac:dyDescent="0.15">
      <c r="A18">
        <v>8497</v>
      </c>
      <c r="B18">
        <v>88.08</v>
      </c>
    </row>
    <row r="19" spans="1:2" x14ac:dyDescent="0.15">
      <c r="A19">
        <v>8499</v>
      </c>
      <c r="B19">
        <v>284.12</v>
      </c>
    </row>
    <row r="20" spans="1:2" x14ac:dyDescent="0.15">
      <c r="A20">
        <v>8637</v>
      </c>
      <c r="B20">
        <v>-499.45000000000039</v>
      </c>
    </row>
    <row r="21" spans="1:2" x14ac:dyDescent="0.15">
      <c r="A21">
        <v>9559</v>
      </c>
      <c r="B21">
        <v>-0.6</v>
      </c>
    </row>
    <row r="22" spans="1:2" x14ac:dyDescent="0.15">
      <c r="A22">
        <v>10833</v>
      </c>
      <c r="B22">
        <v>-1512</v>
      </c>
    </row>
    <row r="23" spans="1:2" x14ac:dyDescent="0.15">
      <c r="A23">
        <v>10834</v>
      </c>
      <c r="B23">
        <v>11540.06</v>
      </c>
    </row>
    <row r="24" spans="1:2" x14ac:dyDescent="0.15">
      <c r="A24">
        <v>11355</v>
      </c>
      <c r="B24">
        <v>80.7</v>
      </c>
    </row>
    <row r="25" spans="1:2" x14ac:dyDescent="0.15">
      <c r="A25">
        <v>11838</v>
      </c>
      <c r="B25">
        <v>28.16</v>
      </c>
    </row>
    <row r="26" spans="1:2" x14ac:dyDescent="0.15">
      <c r="A26">
        <v>12316</v>
      </c>
      <c r="B26">
        <v>-992</v>
      </c>
    </row>
    <row r="27" spans="1:2" x14ac:dyDescent="0.15">
      <c r="A27">
        <v>12545</v>
      </c>
      <c r="B27">
        <v>-23841.95</v>
      </c>
    </row>
    <row r="28" spans="1:2" x14ac:dyDescent="0.15">
      <c r="A28">
        <v>12918</v>
      </c>
      <c r="B28">
        <v>-699.79000000000008</v>
      </c>
    </row>
    <row r="29" spans="1:2" x14ac:dyDescent="0.15">
      <c r="A29">
        <v>13695</v>
      </c>
      <c r="B29">
        <v>-1610</v>
      </c>
    </row>
    <row r="30" spans="1:2" x14ac:dyDescent="0.15">
      <c r="A30">
        <v>13997</v>
      </c>
      <c r="B30">
        <v>-4008.0899999999997</v>
      </c>
    </row>
    <row r="31" spans="1:2" x14ac:dyDescent="0.15">
      <c r="A31">
        <v>14434</v>
      </c>
      <c r="B31">
        <v>43800.330000000009</v>
      </c>
    </row>
    <row r="32" spans="1:2" x14ac:dyDescent="0.15">
      <c r="A32">
        <v>16030</v>
      </c>
      <c r="B32">
        <v>-91.920000000000016</v>
      </c>
    </row>
    <row r="33" spans="1:2" x14ac:dyDescent="0.15">
      <c r="A33">
        <v>16265</v>
      </c>
      <c r="B33">
        <v>-176</v>
      </c>
    </row>
    <row r="34" spans="1:2" x14ac:dyDescent="0.15">
      <c r="A34">
        <v>16403</v>
      </c>
      <c r="B34">
        <v>-8.4</v>
      </c>
    </row>
    <row r="35" spans="1:2" x14ac:dyDescent="0.15">
      <c r="A35">
        <v>16418</v>
      </c>
      <c r="B35">
        <v>2468.75</v>
      </c>
    </row>
    <row r="36" spans="1:2" x14ac:dyDescent="0.15">
      <c r="A36">
        <v>16603</v>
      </c>
      <c r="B36">
        <v>-3952</v>
      </c>
    </row>
    <row r="37" spans="1:2" x14ac:dyDescent="0.15">
      <c r="A37">
        <v>16608</v>
      </c>
      <c r="B37">
        <v>-6398.4</v>
      </c>
    </row>
    <row r="38" spans="1:2" x14ac:dyDescent="0.15">
      <c r="A38">
        <v>16667</v>
      </c>
      <c r="B38">
        <v>-616</v>
      </c>
    </row>
    <row r="39" spans="1:2" x14ac:dyDescent="0.15">
      <c r="A39">
        <v>16769</v>
      </c>
      <c r="B39">
        <v>19697.09</v>
      </c>
    </row>
    <row r="40" spans="1:2" x14ac:dyDescent="0.15">
      <c r="A40">
        <v>16788</v>
      </c>
      <c r="B40">
        <v>859.76</v>
      </c>
    </row>
    <row r="41" spans="1:2" x14ac:dyDescent="0.15">
      <c r="A41">
        <v>17013</v>
      </c>
      <c r="B41">
        <v>61232.59</v>
      </c>
    </row>
    <row r="42" spans="1:2" x14ac:dyDescent="0.15">
      <c r="A42">
        <v>17147</v>
      </c>
      <c r="B42">
        <v>152640.5</v>
      </c>
    </row>
    <row r="43" spans="1:2" x14ac:dyDescent="0.15">
      <c r="A43">
        <v>17228</v>
      </c>
      <c r="B43">
        <v>-758.29000000000053</v>
      </c>
    </row>
    <row r="44" spans="1:2" x14ac:dyDescent="0.15">
      <c r="A44">
        <v>17669</v>
      </c>
      <c r="B44">
        <v>-27.28</v>
      </c>
    </row>
    <row r="45" spans="1:2" x14ac:dyDescent="0.15">
      <c r="A45">
        <v>17871</v>
      </c>
      <c r="B45">
        <v>7250.8300000000008</v>
      </c>
    </row>
    <row r="46" spans="1:2" x14ac:dyDescent="0.15">
      <c r="A46">
        <v>18130</v>
      </c>
      <c r="B46">
        <v>68281.87999999999</v>
      </c>
    </row>
    <row r="47" spans="1:2" x14ac:dyDescent="0.15">
      <c r="A47">
        <v>18825</v>
      </c>
      <c r="B47">
        <v>-148.80000000000001</v>
      </c>
    </row>
    <row r="48" spans="1:2" x14ac:dyDescent="0.15">
      <c r="A48">
        <v>20044</v>
      </c>
      <c r="B48">
        <v>1802</v>
      </c>
    </row>
    <row r="49" spans="1:2" x14ac:dyDescent="0.15">
      <c r="A49">
        <v>20081</v>
      </c>
      <c r="B49">
        <v>-3779.8699999999972</v>
      </c>
    </row>
    <row r="50" spans="1:2" x14ac:dyDescent="0.15">
      <c r="A50">
        <v>20119</v>
      </c>
      <c r="B50">
        <v>-40</v>
      </c>
    </row>
    <row r="51" spans="1:2" x14ac:dyDescent="0.15">
      <c r="A51">
        <v>20170</v>
      </c>
      <c r="B51">
        <v>0</v>
      </c>
    </row>
    <row r="52" spans="1:2" x14ac:dyDescent="0.15">
      <c r="A52">
        <v>20212</v>
      </c>
      <c r="B52">
        <v>18543.099999999999</v>
      </c>
    </row>
    <row r="53" spans="1:2" x14ac:dyDescent="0.15">
      <c r="A53">
        <v>20246</v>
      </c>
      <c r="B53">
        <v>1594.3000000000002</v>
      </c>
    </row>
    <row r="54" spans="1:2" x14ac:dyDescent="0.15">
      <c r="A54">
        <v>20386</v>
      </c>
      <c r="B54">
        <v>21105.79</v>
      </c>
    </row>
    <row r="55" spans="1:2" x14ac:dyDescent="0.15">
      <c r="A55">
        <v>20577</v>
      </c>
      <c r="B55">
        <v>-24.03</v>
      </c>
    </row>
    <row r="56" spans="1:2" x14ac:dyDescent="0.15">
      <c r="A56">
        <v>20611</v>
      </c>
      <c r="B56">
        <v>34209.660000000003</v>
      </c>
    </row>
    <row r="57" spans="1:2" x14ac:dyDescent="0.15">
      <c r="A57">
        <v>20653</v>
      </c>
      <c r="B57">
        <v>2072.6</v>
      </c>
    </row>
    <row r="58" spans="1:2" x14ac:dyDescent="0.15">
      <c r="A58">
        <v>20660</v>
      </c>
      <c r="B58">
        <v>19397.720000000005</v>
      </c>
    </row>
    <row r="59" spans="1:2" x14ac:dyDescent="0.15">
      <c r="A59">
        <v>20688</v>
      </c>
      <c r="B59">
        <v>8481.69</v>
      </c>
    </row>
    <row r="60" spans="1:2" x14ac:dyDescent="0.15">
      <c r="A60">
        <v>20915</v>
      </c>
      <c r="B60">
        <v>10679.71</v>
      </c>
    </row>
    <row r="61" spans="1:2" x14ac:dyDescent="0.15">
      <c r="A61">
        <v>21096</v>
      </c>
      <c r="B61">
        <v>2521.08</v>
      </c>
    </row>
    <row r="62" spans="1:2" x14ac:dyDescent="0.15">
      <c r="A62">
        <v>21098</v>
      </c>
      <c r="B62">
        <v>42.160000000000004</v>
      </c>
    </row>
    <row r="63" spans="1:2" x14ac:dyDescent="0.15">
      <c r="A63">
        <v>21144</v>
      </c>
      <c r="B63">
        <v>2017.3700000000001</v>
      </c>
    </row>
    <row r="64" spans="1:2" x14ac:dyDescent="0.15">
      <c r="A64">
        <v>21162</v>
      </c>
      <c r="B64">
        <v>16029.06</v>
      </c>
    </row>
    <row r="65" spans="1:2" x14ac:dyDescent="0.15">
      <c r="A65">
        <v>21182</v>
      </c>
      <c r="B65">
        <v>288.35000000000002</v>
      </c>
    </row>
    <row r="66" spans="1:2" x14ac:dyDescent="0.15">
      <c r="A66">
        <v>21293</v>
      </c>
      <c r="B66">
        <v>-293.64</v>
      </c>
    </row>
    <row r="67" spans="1:2" x14ac:dyDescent="0.15">
      <c r="A67">
        <v>21346</v>
      </c>
      <c r="B67">
        <v>-189</v>
      </c>
    </row>
    <row r="68" spans="1:2" x14ac:dyDescent="0.15">
      <c r="A68">
        <v>21347</v>
      </c>
      <c r="B68">
        <v>-189</v>
      </c>
    </row>
    <row r="69" spans="1:2" x14ac:dyDescent="0.15">
      <c r="A69">
        <v>21360</v>
      </c>
      <c r="B69">
        <v>-1549</v>
      </c>
    </row>
    <row r="70" spans="1:2" x14ac:dyDescent="0.15">
      <c r="A70">
        <v>21361</v>
      </c>
      <c r="B70">
        <v>-2392</v>
      </c>
    </row>
    <row r="71" spans="1:2" x14ac:dyDescent="0.15">
      <c r="A71">
        <v>21376</v>
      </c>
      <c r="B71">
        <v>1581.1999999999998</v>
      </c>
    </row>
    <row r="72" spans="1:2" x14ac:dyDescent="0.15">
      <c r="A72">
        <v>21377</v>
      </c>
      <c r="B72">
        <v>37850.74</v>
      </c>
    </row>
    <row r="73" spans="1:2" x14ac:dyDescent="0.15">
      <c r="A73">
        <v>21379</v>
      </c>
      <c r="B73">
        <v>34859.49</v>
      </c>
    </row>
    <row r="74" spans="1:2" x14ac:dyDescent="0.15">
      <c r="A74">
        <v>21381</v>
      </c>
      <c r="B74">
        <v>38130.43</v>
      </c>
    </row>
    <row r="75" spans="1:2" x14ac:dyDescent="0.15">
      <c r="A75">
        <v>21418</v>
      </c>
      <c r="B75">
        <v>3257.5000000000005</v>
      </c>
    </row>
    <row r="76" spans="1:2" x14ac:dyDescent="0.15">
      <c r="A76">
        <v>21427</v>
      </c>
      <c r="B76">
        <v>6107.64</v>
      </c>
    </row>
    <row r="77" spans="1:2" x14ac:dyDescent="0.15">
      <c r="A77">
        <v>21429</v>
      </c>
      <c r="B77">
        <v>6999.58</v>
      </c>
    </row>
    <row r="78" spans="1:2" x14ac:dyDescent="0.15">
      <c r="A78">
        <v>21519</v>
      </c>
      <c r="B78">
        <v>529.99999999999977</v>
      </c>
    </row>
    <row r="79" spans="1:2" x14ac:dyDescent="0.15">
      <c r="A79">
        <v>21657</v>
      </c>
      <c r="B79">
        <v>644.87</v>
      </c>
    </row>
    <row r="80" spans="1:2" x14ac:dyDescent="0.15">
      <c r="A80">
        <v>21729</v>
      </c>
      <c r="B80">
        <v>114150</v>
      </c>
    </row>
    <row r="81" spans="1:2" x14ac:dyDescent="0.15">
      <c r="A81">
        <v>21765</v>
      </c>
      <c r="B81">
        <v>720</v>
      </c>
    </row>
    <row r="82" spans="1:2" x14ac:dyDescent="0.15">
      <c r="A82">
        <v>21813</v>
      </c>
      <c r="B82">
        <v>-243.42000000000007</v>
      </c>
    </row>
    <row r="83" spans="1:2" x14ac:dyDescent="0.15">
      <c r="A83">
        <v>21821</v>
      </c>
      <c r="B83">
        <v>15967.25</v>
      </c>
    </row>
    <row r="84" spans="1:2" x14ac:dyDescent="0.15">
      <c r="A84">
        <v>21858</v>
      </c>
      <c r="B84">
        <v>17947.45</v>
      </c>
    </row>
    <row r="85" spans="1:2" x14ac:dyDescent="0.15">
      <c r="A85">
        <v>22096</v>
      </c>
      <c r="B85">
        <v>2600</v>
      </c>
    </row>
    <row r="86" spans="1:2" x14ac:dyDescent="0.15">
      <c r="A86">
        <v>22208</v>
      </c>
      <c r="B86">
        <v>556.98</v>
      </c>
    </row>
    <row r="87" spans="1:2" x14ac:dyDescent="0.15">
      <c r="A87">
        <v>22211</v>
      </c>
      <c r="B87">
        <v>3872.27</v>
      </c>
    </row>
    <row r="88" spans="1:2" x14ac:dyDescent="0.15">
      <c r="A88">
        <v>22294</v>
      </c>
      <c r="B88">
        <v>-1336.79</v>
      </c>
    </row>
    <row r="89" spans="1:2" x14ac:dyDescent="0.15">
      <c r="A89">
        <v>22313</v>
      </c>
      <c r="B89">
        <v>234.51999999999998</v>
      </c>
    </row>
    <row r="90" spans="1:2" x14ac:dyDescent="0.15">
      <c r="A90">
        <v>22316</v>
      </c>
      <c r="B90">
        <v>50037.81</v>
      </c>
    </row>
    <row r="91" spans="1:2" x14ac:dyDescent="0.15">
      <c r="A91">
        <v>22321</v>
      </c>
      <c r="B91">
        <v>43611.41</v>
      </c>
    </row>
    <row r="92" spans="1:2" x14ac:dyDescent="0.15">
      <c r="A92">
        <v>22322</v>
      </c>
      <c r="B92">
        <v>39048.92</v>
      </c>
    </row>
    <row r="93" spans="1:2" x14ac:dyDescent="0.15">
      <c r="A93">
        <v>22323</v>
      </c>
      <c r="B93">
        <v>42923.64</v>
      </c>
    </row>
    <row r="94" spans="1:2" x14ac:dyDescent="0.15">
      <c r="A94">
        <v>22340</v>
      </c>
      <c r="B94">
        <v>334.78</v>
      </c>
    </row>
    <row r="95" spans="1:2" x14ac:dyDescent="0.15">
      <c r="A95">
        <v>22402</v>
      </c>
      <c r="B95">
        <v>8330.0700000000033</v>
      </c>
    </row>
    <row r="96" spans="1:2" x14ac:dyDescent="0.15">
      <c r="A96">
        <v>22429</v>
      </c>
      <c r="B96">
        <v>3662.74</v>
      </c>
    </row>
    <row r="97" spans="1:2" x14ac:dyDescent="0.15">
      <c r="A97">
        <v>22485</v>
      </c>
      <c r="B97">
        <v>29264.000000000004</v>
      </c>
    </row>
    <row r="98" spans="1:2" x14ac:dyDescent="0.15">
      <c r="A98">
        <v>22492</v>
      </c>
      <c r="B98">
        <v>2621.2800000000002</v>
      </c>
    </row>
    <row r="99" spans="1:2" x14ac:dyDescent="0.15">
      <c r="A99">
        <v>22654</v>
      </c>
      <c r="B99">
        <v>-2.3800000000001091</v>
      </c>
    </row>
    <row r="100" spans="1:2" x14ac:dyDescent="0.15">
      <c r="A100">
        <v>22700</v>
      </c>
      <c r="B100">
        <v>6877.52</v>
      </c>
    </row>
    <row r="101" spans="1:2" x14ac:dyDescent="0.15">
      <c r="A101">
        <v>22731</v>
      </c>
      <c r="B101">
        <v>-250.85</v>
      </c>
    </row>
    <row r="102" spans="1:2" x14ac:dyDescent="0.15">
      <c r="A102">
        <v>22785</v>
      </c>
      <c r="B102">
        <v>-1806</v>
      </c>
    </row>
    <row r="103" spans="1:2" x14ac:dyDescent="0.15">
      <c r="A103">
        <v>22791</v>
      </c>
      <c r="B103">
        <v>-725</v>
      </c>
    </row>
    <row r="104" spans="1:2" x14ac:dyDescent="0.15">
      <c r="A104">
        <v>22792</v>
      </c>
      <c r="B104">
        <v>1049.4000000000001</v>
      </c>
    </row>
    <row r="105" spans="1:2" x14ac:dyDescent="0.15">
      <c r="A105">
        <v>22794</v>
      </c>
      <c r="B105">
        <v>34145.980000000003</v>
      </c>
    </row>
    <row r="106" spans="1:2" x14ac:dyDescent="0.15">
      <c r="A106">
        <v>22820</v>
      </c>
      <c r="B106">
        <v>-113.92</v>
      </c>
    </row>
    <row r="107" spans="1:2" x14ac:dyDescent="0.15">
      <c r="A107">
        <v>22839</v>
      </c>
      <c r="B107">
        <v>120</v>
      </c>
    </row>
    <row r="108" spans="1:2" x14ac:dyDescent="0.15">
      <c r="A108">
        <v>22849</v>
      </c>
      <c r="B108">
        <v>10426.43</v>
      </c>
    </row>
    <row r="109" spans="1:2" x14ac:dyDescent="0.15">
      <c r="A109">
        <v>22859</v>
      </c>
      <c r="B109">
        <v>-252.75</v>
      </c>
    </row>
    <row r="110" spans="1:2" x14ac:dyDescent="0.15">
      <c r="A110">
        <v>22975</v>
      </c>
      <c r="B110">
        <v>853.07999999999993</v>
      </c>
    </row>
    <row r="111" spans="1:2" x14ac:dyDescent="0.15">
      <c r="A111">
        <v>23024</v>
      </c>
      <c r="B111">
        <v>3247.51</v>
      </c>
    </row>
    <row r="112" spans="1:2" x14ac:dyDescent="0.15">
      <c r="A112">
        <v>23195</v>
      </c>
      <c r="B112">
        <v>477.75</v>
      </c>
    </row>
    <row r="113" spans="1:2" x14ac:dyDescent="0.15">
      <c r="A113">
        <v>23316</v>
      </c>
      <c r="B113">
        <v>-150</v>
      </c>
    </row>
    <row r="114" spans="1:2" x14ac:dyDescent="0.15">
      <c r="A114">
        <v>23447</v>
      </c>
      <c r="B114">
        <v>36037.31</v>
      </c>
    </row>
    <row r="115" spans="1:2" x14ac:dyDescent="0.15">
      <c r="A115">
        <v>23526</v>
      </c>
      <c r="B115">
        <v>252.63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workbookViewId="0">
      <selection activeCell="E30" sqref="E30"/>
    </sheetView>
  </sheetViews>
  <sheetFormatPr baseColWidth="10" defaultRowHeight="13" x14ac:dyDescent="0.15"/>
  <cols>
    <col min="1" max="1" width="9.1640625" bestFit="1" customWidth="1"/>
  </cols>
  <sheetData>
    <row r="1" spans="1:2" x14ac:dyDescent="0.15">
      <c r="A1" t="s">
        <v>113</v>
      </c>
      <c r="B1" t="s">
        <v>114</v>
      </c>
    </row>
    <row r="2" spans="1:2" x14ac:dyDescent="0.15">
      <c r="A2">
        <v>5135</v>
      </c>
      <c r="B2">
        <v>-11112.4</v>
      </c>
    </row>
    <row r="3" spans="1:2" x14ac:dyDescent="0.15">
      <c r="A3">
        <v>5356</v>
      </c>
      <c r="B3">
        <v>-2492175.11</v>
      </c>
    </row>
    <row r="4" spans="1:2" x14ac:dyDescent="0.15">
      <c r="A4">
        <v>5421</v>
      </c>
      <c r="B4">
        <v>-1002324.3599999999</v>
      </c>
    </row>
    <row r="5" spans="1:2" x14ac:dyDescent="0.15">
      <c r="A5">
        <v>5463</v>
      </c>
      <c r="B5">
        <v>-14025</v>
      </c>
    </row>
    <row r="6" spans="1:2" x14ac:dyDescent="0.15">
      <c r="A6">
        <v>5613</v>
      </c>
      <c r="B6">
        <v>165</v>
      </c>
    </row>
    <row r="7" spans="1:2" x14ac:dyDescent="0.15">
      <c r="A7">
        <v>5665</v>
      </c>
      <c r="B7">
        <v>-73788.320000000036</v>
      </c>
    </row>
    <row r="8" spans="1:2" x14ac:dyDescent="0.15">
      <c r="A8">
        <v>6032</v>
      </c>
      <c r="B8">
        <v>464.22</v>
      </c>
    </row>
    <row r="9" spans="1:2" x14ac:dyDescent="0.15">
      <c r="A9">
        <v>11848</v>
      </c>
      <c r="B9">
        <v>0</v>
      </c>
    </row>
    <row r="10" spans="1:2" x14ac:dyDescent="0.15">
      <c r="A10">
        <v>16418</v>
      </c>
      <c r="B10">
        <v>-800</v>
      </c>
    </row>
    <row r="11" spans="1:2" x14ac:dyDescent="0.15">
      <c r="A11">
        <v>17013</v>
      </c>
      <c r="B11">
        <v>-37136.5</v>
      </c>
    </row>
    <row r="12" spans="1:2" x14ac:dyDescent="0.15">
      <c r="A12">
        <v>17147</v>
      </c>
      <c r="B12">
        <v>-884568.64</v>
      </c>
    </row>
    <row r="13" spans="1:2" x14ac:dyDescent="0.15">
      <c r="A13">
        <v>17871</v>
      </c>
      <c r="B13">
        <v>-14961.410000000003</v>
      </c>
    </row>
    <row r="14" spans="1:2" x14ac:dyDescent="0.15">
      <c r="A14">
        <v>18130</v>
      </c>
      <c r="B14">
        <v>-120022.34000000001</v>
      </c>
    </row>
    <row r="15" spans="1:2" x14ac:dyDescent="0.15">
      <c r="A15">
        <v>19306</v>
      </c>
      <c r="B15">
        <v>-9000</v>
      </c>
    </row>
    <row r="16" spans="1:2" x14ac:dyDescent="0.15">
      <c r="A16">
        <v>19315</v>
      </c>
      <c r="B16">
        <v>-23700</v>
      </c>
    </row>
    <row r="17" spans="1:2" x14ac:dyDescent="0.15">
      <c r="A17">
        <v>20044</v>
      </c>
      <c r="B17">
        <v>-32616</v>
      </c>
    </row>
    <row r="18" spans="1:2" x14ac:dyDescent="0.15">
      <c r="A18">
        <v>20081</v>
      </c>
      <c r="B18">
        <v>-144123.63</v>
      </c>
    </row>
    <row r="19" spans="1:2" x14ac:dyDescent="0.15">
      <c r="A19">
        <v>20212</v>
      </c>
      <c r="B19">
        <v>-48189.279999999999</v>
      </c>
    </row>
    <row r="20" spans="1:2" x14ac:dyDescent="0.15">
      <c r="A20">
        <v>20242</v>
      </c>
      <c r="B20">
        <v>-8972.5</v>
      </c>
    </row>
    <row r="21" spans="1:2" x14ac:dyDescent="0.15">
      <c r="A21">
        <v>20246</v>
      </c>
      <c r="B21">
        <v>-7370</v>
      </c>
    </row>
    <row r="22" spans="1:2" x14ac:dyDescent="0.15">
      <c r="A22">
        <v>20267</v>
      </c>
      <c r="B22">
        <v>0</v>
      </c>
    </row>
    <row r="23" spans="1:2" x14ac:dyDescent="0.15">
      <c r="A23">
        <v>20386</v>
      </c>
      <c r="B23">
        <v>-62591.319999999978</v>
      </c>
    </row>
    <row r="24" spans="1:2" x14ac:dyDescent="0.15">
      <c r="A24">
        <v>20611</v>
      </c>
      <c r="B24">
        <v>-173389.29999999996</v>
      </c>
    </row>
    <row r="25" spans="1:2" x14ac:dyDescent="0.15">
      <c r="A25">
        <v>20660</v>
      </c>
      <c r="B25">
        <v>-147085.35</v>
      </c>
    </row>
    <row r="26" spans="1:2" x14ac:dyDescent="0.15">
      <c r="A26">
        <v>20688</v>
      </c>
      <c r="B26">
        <v>-43991.28</v>
      </c>
    </row>
    <row r="27" spans="1:2" x14ac:dyDescent="0.15">
      <c r="A27">
        <v>20737</v>
      </c>
      <c r="B27">
        <v>-4826.3100000000004</v>
      </c>
    </row>
    <row r="28" spans="1:2" x14ac:dyDescent="0.15">
      <c r="A28">
        <v>20915</v>
      </c>
      <c r="B28">
        <v>-121836.40000000001</v>
      </c>
    </row>
    <row r="29" spans="1:2" x14ac:dyDescent="0.15">
      <c r="A29">
        <v>21096</v>
      </c>
      <c r="B29">
        <v>-21695.05</v>
      </c>
    </row>
    <row r="30" spans="1:2" x14ac:dyDescent="0.15">
      <c r="A30">
        <v>21098</v>
      </c>
      <c r="B30">
        <v>-27764.1</v>
      </c>
    </row>
    <row r="31" spans="1:2" x14ac:dyDescent="0.15">
      <c r="A31">
        <v>21144</v>
      </c>
      <c r="B31">
        <v>-12947.000000000002</v>
      </c>
    </row>
    <row r="32" spans="1:2" x14ac:dyDescent="0.15">
      <c r="A32">
        <v>21162</v>
      </c>
      <c r="B32">
        <v>-57769.66</v>
      </c>
    </row>
    <row r="33" spans="1:2" x14ac:dyDescent="0.15">
      <c r="A33">
        <v>21182</v>
      </c>
      <c r="B33">
        <v>-8737.3199999999979</v>
      </c>
    </row>
    <row r="34" spans="1:2" x14ac:dyDescent="0.15">
      <c r="A34">
        <v>21271</v>
      </c>
      <c r="B34">
        <v>-2575.56</v>
      </c>
    </row>
    <row r="35" spans="1:2" x14ac:dyDescent="0.15">
      <c r="A35">
        <v>21284</v>
      </c>
      <c r="B35">
        <v>-2575.56</v>
      </c>
    </row>
    <row r="36" spans="1:2" x14ac:dyDescent="0.15">
      <c r="A36">
        <v>21285</v>
      </c>
      <c r="B36">
        <v>-2575.56</v>
      </c>
    </row>
    <row r="37" spans="1:2" x14ac:dyDescent="0.15">
      <c r="A37">
        <v>21286</v>
      </c>
      <c r="B37">
        <v>-2575.56</v>
      </c>
    </row>
    <row r="38" spans="1:2" x14ac:dyDescent="0.15">
      <c r="A38">
        <v>21377</v>
      </c>
      <c r="B38">
        <v>-111400.38</v>
      </c>
    </row>
    <row r="39" spans="1:2" x14ac:dyDescent="0.15">
      <c r="A39">
        <v>21379</v>
      </c>
      <c r="B39">
        <v>-100424.05</v>
      </c>
    </row>
    <row r="40" spans="1:2" x14ac:dyDescent="0.15">
      <c r="A40">
        <v>21381</v>
      </c>
      <c r="B40">
        <v>-48047.5</v>
      </c>
    </row>
    <row r="41" spans="1:2" x14ac:dyDescent="0.15">
      <c r="A41">
        <v>21418</v>
      </c>
      <c r="B41">
        <v>-16248</v>
      </c>
    </row>
    <row r="42" spans="1:2" x14ac:dyDescent="0.15">
      <c r="A42">
        <v>21427</v>
      </c>
      <c r="B42">
        <v>-51231.31</v>
      </c>
    </row>
    <row r="43" spans="1:2" x14ac:dyDescent="0.15">
      <c r="A43">
        <v>21429</v>
      </c>
      <c r="B43">
        <v>-18164.260000000002</v>
      </c>
    </row>
    <row r="44" spans="1:2" x14ac:dyDescent="0.15">
      <c r="A44">
        <v>21488</v>
      </c>
      <c r="B44">
        <v>-9000</v>
      </c>
    </row>
    <row r="45" spans="1:2" x14ac:dyDescent="0.15">
      <c r="A45">
        <v>21657</v>
      </c>
      <c r="B45">
        <v>-4333.4500000000007</v>
      </c>
    </row>
    <row r="46" spans="1:2" x14ac:dyDescent="0.15">
      <c r="A46">
        <v>21858</v>
      </c>
      <c r="B46">
        <v>-9926</v>
      </c>
    </row>
    <row r="47" spans="1:2" x14ac:dyDescent="0.15">
      <c r="A47">
        <v>22177</v>
      </c>
      <c r="B47">
        <v>-4000</v>
      </c>
    </row>
    <row r="48" spans="1:2" x14ac:dyDescent="0.15">
      <c r="A48">
        <v>22208</v>
      </c>
      <c r="B48">
        <v>-15552.310000000001</v>
      </c>
    </row>
    <row r="49" spans="1:2" x14ac:dyDescent="0.15">
      <c r="A49">
        <v>22211</v>
      </c>
      <c r="B49">
        <v>-5070.93</v>
      </c>
    </row>
    <row r="50" spans="1:2" x14ac:dyDescent="0.15">
      <c r="A50">
        <v>22219</v>
      </c>
      <c r="B50">
        <v>-7726.69</v>
      </c>
    </row>
    <row r="51" spans="1:2" x14ac:dyDescent="0.15">
      <c r="A51">
        <v>22232</v>
      </c>
      <c r="B51">
        <v>-7726.69</v>
      </c>
    </row>
    <row r="52" spans="1:2" x14ac:dyDescent="0.15">
      <c r="A52">
        <v>22234</v>
      </c>
      <c r="B52">
        <v>-7726.69</v>
      </c>
    </row>
    <row r="53" spans="1:2" x14ac:dyDescent="0.15">
      <c r="A53">
        <v>22248</v>
      </c>
      <c r="B53">
        <v>0</v>
      </c>
    </row>
    <row r="54" spans="1:2" x14ac:dyDescent="0.15">
      <c r="A54">
        <v>22316</v>
      </c>
      <c r="B54">
        <v>-148228.09</v>
      </c>
    </row>
    <row r="55" spans="1:2" x14ac:dyDescent="0.15">
      <c r="A55">
        <v>22321</v>
      </c>
      <c r="B55">
        <v>-143173.5</v>
      </c>
    </row>
    <row r="56" spans="1:2" x14ac:dyDescent="0.15">
      <c r="A56">
        <v>22322</v>
      </c>
      <c r="B56">
        <v>-48832.5</v>
      </c>
    </row>
    <row r="57" spans="1:2" x14ac:dyDescent="0.15">
      <c r="A57">
        <v>22335</v>
      </c>
      <c r="B57">
        <v>-7726.69</v>
      </c>
    </row>
    <row r="58" spans="1:2" x14ac:dyDescent="0.15">
      <c r="A58">
        <v>22402</v>
      </c>
      <c r="B58">
        <v>-357117.75</v>
      </c>
    </row>
    <row r="59" spans="1:2" x14ac:dyDescent="0.15">
      <c r="A59">
        <v>22429</v>
      </c>
      <c r="B59">
        <v>-18967.8</v>
      </c>
    </row>
    <row r="60" spans="1:2" x14ac:dyDescent="0.15">
      <c r="A60">
        <v>22492</v>
      </c>
      <c r="B60">
        <v>-10210.380000000001</v>
      </c>
    </row>
    <row r="61" spans="1:2" x14ac:dyDescent="0.15">
      <c r="A61">
        <v>22700</v>
      </c>
      <c r="B61">
        <v>-2087</v>
      </c>
    </row>
    <row r="62" spans="1:2" x14ac:dyDescent="0.15">
      <c r="A62">
        <v>22792</v>
      </c>
      <c r="B62">
        <v>-752.08</v>
      </c>
    </row>
    <row r="63" spans="1:2" x14ac:dyDescent="0.15">
      <c r="A63">
        <v>22794</v>
      </c>
      <c r="B63">
        <v>-2575.75</v>
      </c>
    </row>
    <row r="64" spans="1:2" x14ac:dyDescent="0.15">
      <c r="A64">
        <v>22817</v>
      </c>
      <c r="B64">
        <v>-4772.16</v>
      </c>
    </row>
    <row r="65" spans="1:2" x14ac:dyDescent="0.15">
      <c r="A65">
        <v>22839</v>
      </c>
      <c r="B65">
        <v>-9221.44</v>
      </c>
    </row>
    <row r="66" spans="1:2" x14ac:dyDescent="0.15">
      <c r="A66">
        <v>22849</v>
      </c>
      <c r="B66">
        <v>0</v>
      </c>
    </row>
    <row r="67" spans="1:2" x14ac:dyDescent="0.15">
      <c r="A67">
        <v>22975</v>
      </c>
      <c r="B67">
        <v>-2969</v>
      </c>
    </row>
    <row r="68" spans="1:2" x14ac:dyDescent="0.15">
      <c r="A68">
        <v>23024</v>
      </c>
      <c r="B68">
        <v>-18752.98</v>
      </c>
    </row>
    <row r="69" spans="1:2" x14ac:dyDescent="0.15">
      <c r="A69">
        <v>23111</v>
      </c>
      <c r="B69">
        <v>-2900</v>
      </c>
    </row>
    <row r="70" spans="1:2" x14ac:dyDescent="0.15">
      <c r="A70">
        <v>23195</v>
      </c>
      <c r="B70">
        <v>-2046.9999999999998</v>
      </c>
    </row>
    <row r="71" spans="1:2" x14ac:dyDescent="0.15">
      <c r="A71">
        <v>23212</v>
      </c>
      <c r="B71">
        <v>-3162</v>
      </c>
    </row>
    <row r="72" spans="1:2" x14ac:dyDescent="0.15">
      <c r="A72">
        <v>23223</v>
      </c>
      <c r="B72">
        <v>-750</v>
      </c>
    </row>
    <row r="73" spans="1:2" x14ac:dyDescent="0.15">
      <c r="A73">
        <v>23261</v>
      </c>
      <c r="B73">
        <v>-3647</v>
      </c>
    </row>
    <row r="74" spans="1:2" x14ac:dyDescent="0.15">
      <c r="A74">
        <v>23301</v>
      </c>
      <c r="B74">
        <v>-1468</v>
      </c>
    </row>
    <row r="75" spans="1:2" x14ac:dyDescent="0.15">
      <c r="A75">
        <v>23305</v>
      </c>
      <c r="B75">
        <v>-544.16999999999996</v>
      </c>
    </row>
    <row r="76" spans="1:2" x14ac:dyDescent="0.15">
      <c r="A76">
        <v>23316</v>
      </c>
      <c r="B76">
        <v>-5000</v>
      </c>
    </row>
    <row r="77" spans="1:2" x14ac:dyDescent="0.15">
      <c r="A77">
        <v>23447</v>
      </c>
      <c r="B77">
        <v>-44888.75</v>
      </c>
    </row>
    <row r="78" spans="1:2" x14ac:dyDescent="0.15">
      <c r="A78">
        <v>23492</v>
      </c>
      <c r="B78">
        <v>0</v>
      </c>
    </row>
    <row r="79" spans="1:2" x14ac:dyDescent="0.15">
      <c r="A79">
        <v>23526</v>
      </c>
      <c r="B79">
        <v>-5440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33B3FA8591294B8E672324CFD20FF9" ma:contentTypeVersion="7" ma:contentTypeDescription="Create a new document." ma:contentTypeScope="" ma:versionID="9171398dfdb3e7bc4368b8c40041f682">
  <xsd:schema xmlns:xsd="http://www.w3.org/2001/XMLSchema" xmlns:xs="http://www.w3.org/2001/XMLSchema" xmlns:p="http://schemas.microsoft.com/office/2006/metadata/properties" xmlns:ns3="2d0ffab7-e032-4cb8-a42d-0394e565a40a" targetNamespace="http://schemas.microsoft.com/office/2006/metadata/properties" ma:root="true" ma:fieldsID="7cde74df61c7f1fb573ca0d5e5cc960c" ns3:_="">
    <xsd:import namespace="2d0ffab7-e032-4cb8-a42d-0394e565a40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0ffab7-e032-4cb8-a42d-0394e565a4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D81562-B10A-43D2-828D-1E4100BD5B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0ffab7-e032-4cb8-a42d-0394e565a4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CE293E-71D4-4D3E-9FE7-E497FA0F99EB}">
  <ds:schemaRefs>
    <ds:schemaRef ds:uri="http://schemas.microsoft.com/sharepoint/v3/contenttype/forms"/>
  </ds:schemaRefs>
</ds:datastoreItem>
</file>

<file path=customXml/itemProps3.xml><?xml version="1.0" encoding="utf-8"?>
<ds:datastoreItem xmlns:ds="http://schemas.openxmlformats.org/officeDocument/2006/customXml" ds:itemID="{3CF54AD5-D22D-4386-ABA7-0533EB582880}">
  <ds:schemaRefs>
    <ds:schemaRef ds:uri="http://purl.org/dc/elements/1.1/"/>
    <ds:schemaRef ds:uri="http://schemas.microsoft.com/office/2006/metadata/properties"/>
    <ds:schemaRef ds:uri="http://purl.org/dc/terms/"/>
    <ds:schemaRef ds:uri="http://schemas.openxmlformats.org/package/2006/metadata/core-properties"/>
    <ds:schemaRef ds:uri="2d0ffab7-e032-4cb8-a42d-0394e565a40a"/>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Expense </vt:lpstr>
      <vt:lpstr>Revenue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Nwador, Stanley</dc:creator>
  <cp:lastModifiedBy>Microsoft Office User</cp:lastModifiedBy>
  <dcterms:created xsi:type="dcterms:W3CDTF">2019-10-30T20:06:46Z</dcterms:created>
  <dcterms:modified xsi:type="dcterms:W3CDTF">2019-11-07T01:49:44Z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0x0101000D33B3FA8591294B8E672324CFD20FF9</vt:lpwstr>
  </property>
</Properties>
</file>