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wenli/Desktop/"/>
    </mc:Choice>
  </mc:AlternateContent>
  <xr:revisionPtr revIDLastSave="0" documentId="13_ncr:1_{82F5A639-9B1B-0340-BE1D-261C134DD6D3}" xr6:coauthVersionLast="36" xr6:coauthVersionMax="36" xr10:uidLastSave="{00000000-0000-0000-0000-000000000000}"/>
  <bookViews>
    <workbookView xWindow="920" yWindow="460" windowWidth="24660" windowHeight="15540" xr2:uid="{40F7716B-9434-FF44-8AA7-42F031A4E2F5}"/>
  </bookViews>
  <sheets>
    <sheet name="Sheet1" sheetId="1" r:id="rId1"/>
  </sheets>
  <definedNames>
    <definedName name="_xlchart.v1.0" hidden="1">Sheet1!$C$3:$C$43</definedName>
    <definedName name="_xlchart.v1.1" hidden="1">Sheet1!$D$3:$D$43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4" i="1" l="1"/>
  <c r="N29" i="1"/>
  <c r="C4" i="1" l="1"/>
  <c r="F4" i="1" s="1"/>
  <c r="B4" i="1" s="1"/>
  <c r="C5" i="1"/>
  <c r="F5" i="1" s="1"/>
  <c r="B5" i="1" s="1"/>
  <c r="C6" i="1"/>
  <c r="F6" i="1" s="1"/>
  <c r="B6" i="1" s="1"/>
  <c r="C7" i="1"/>
  <c r="F7" i="1" s="1"/>
  <c r="B7" i="1" s="1"/>
  <c r="C8" i="1"/>
  <c r="F8" i="1" s="1"/>
  <c r="B8" i="1" s="1"/>
  <c r="C9" i="1"/>
  <c r="F9" i="1" s="1"/>
  <c r="B9" i="1" s="1"/>
  <c r="C10" i="1"/>
  <c r="F10" i="1" s="1"/>
  <c r="B10" i="1" s="1"/>
  <c r="C11" i="1"/>
  <c r="F11" i="1" s="1"/>
  <c r="B11" i="1" s="1"/>
  <c r="C12" i="1"/>
  <c r="F12" i="1" s="1"/>
  <c r="B12" i="1" s="1"/>
  <c r="C13" i="1"/>
  <c r="F13" i="1" s="1"/>
  <c r="B13" i="1" s="1"/>
  <c r="C14" i="1"/>
  <c r="F14" i="1" s="1"/>
  <c r="B14" i="1" s="1"/>
  <c r="C15" i="1"/>
  <c r="F15" i="1" s="1"/>
  <c r="B15" i="1" s="1"/>
  <c r="C16" i="1"/>
  <c r="F16" i="1" s="1"/>
  <c r="B16" i="1" s="1"/>
  <c r="C17" i="1"/>
  <c r="F17" i="1" s="1"/>
  <c r="B17" i="1" s="1"/>
  <c r="C18" i="1"/>
  <c r="F18" i="1" s="1"/>
  <c r="B18" i="1" s="1"/>
  <c r="C19" i="1"/>
  <c r="F19" i="1" s="1"/>
  <c r="B19" i="1" s="1"/>
  <c r="C20" i="1"/>
  <c r="F20" i="1" s="1"/>
  <c r="B20" i="1" s="1"/>
  <c r="C21" i="1"/>
  <c r="C22" i="1"/>
  <c r="F22" i="1" s="1"/>
  <c r="B22" i="1" s="1"/>
  <c r="C23" i="1"/>
  <c r="F23" i="1" s="1"/>
  <c r="B23" i="1" s="1"/>
  <c r="F24" i="1"/>
  <c r="B24" i="1" s="1"/>
  <c r="C25" i="1"/>
  <c r="F25" i="1" s="1"/>
  <c r="B25" i="1" s="1"/>
  <c r="C26" i="1"/>
  <c r="F26" i="1" s="1"/>
  <c r="B26" i="1" s="1"/>
  <c r="C27" i="1"/>
  <c r="F27" i="1" s="1"/>
  <c r="B27" i="1" s="1"/>
  <c r="C28" i="1"/>
  <c r="F28" i="1" s="1"/>
  <c r="B28" i="1" s="1"/>
  <c r="C29" i="1"/>
  <c r="F29" i="1" s="1"/>
  <c r="B29" i="1" s="1"/>
  <c r="C30" i="1"/>
  <c r="F30" i="1" s="1"/>
  <c r="B30" i="1" s="1"/>
  <c r="C31" i="1"/>
  <c r="F31" i="1" s="1"/>
  <c r="B31" i="1" s="1"/>
  <c r="C32" i="1"/>
  <c r="F32" i="1" s="1"/>
  <c r="B32" i="1" s="1"/>
  <c r="C33" i="1"/>
  <c r="F33" i="1" s="1"/>
  <c r="B33" i="1" s="1"/>
  <c r="C34" i="1"/>
  <c r="F34" i="1" s="1"/>
  <c r="B34" i="1" s="1"/>
  <c r="C35" i="1"/>
  <c r="F35" i="1" s="1"/>
  <c r="B35" i="1" s="1"/>
  <c r="C36" i="1"/>
  <c r="F36" i="1" s="1"/>
  <c r="B36" i="1" s="1"/>
  <c r="C37" i="1"/>
  <c r="F37" i="1" s="1"/>
  <c r="B37" i="1" s="1"/>
  <c r="C38" i="1"/>
  <c r="F38" i="1" s="1"/>
  <c r="B38" i="1" s="1"/>
  <c r="C39" i="1"/>
  <c r="F39" i="1" s="1"/>
  <c r="B39" i="1" s="1"/>
  <c r="C40" i="1"/>
  <c r="F40" i="1" s="1"/>
  <c r="B40" i="1" s="1"/>
  <c r="C41" i="1"/>
  <c r="F41" i="1" s="1"/>
  <c r="B41" i="1" s="1"/>
  <c r="C42" i="1"/>
  <c r="F42" i="1" s="1"/>
  <c r="B42" i="1" s="1"/>
  <c r="C43" i="1"/>
  <c r="F43" i="1" s="1"/>
  <c r="B43" i="1" s="1"/>
  <c r="F3" i="1"/>
  <c r="B3" i="1" s="1"/>
  <c r="K31" i="1"/>
  <c r="F21" i="1" l="1"/>
  <c r="B21" i="1" s="1"/>
  <c r="L41" i="1"/>
  <c r="K35" i="1"/>
  <c r="L31" i="1"/>
  <c r="M31" i="1" l="1"/>
  <c r="M33" i="1"/>
</calcChain>
</file>

<file path=xl/sharedStrings.xml><?xml version="1.0" encoding="utf-8"?>
<sst xmlns="http://schemas.openxmlformats.org/spreadsheetml/2006/main" count="48" uniqueCount="33">
  <si>
    <t>impulsion</t>
  </si>
  <si>
    <t>vitesse: tours/min</t>
  </si>
  <si>
    <t>G</t>
    <phoneticPr fontId="3" type="noConversion"/>
  </si>
  <si>
    <t>D</t>
    <phoneticPr fontId="3" type="noConversion"/>
  </si>
  <si>
    <t>Vg</t>
    <phoneticPr fontId="3" type="noConversion"/>
  </si>
  <si>
    <t>Vd</t>
    <phoneticPr fontId="3" type="noConversion"/>
  </si>
  <si>
    <t>L</t>
    <phoneticPr fontId="3" type="noConversion"/>
  </si>
  <si>
    <t>𝛒</t>
    <phoneticPr fontId="3" type="noConversion"/>
  </si>
  <si>
    <t>Rayon Roue</t>
    <phoneticPr fontId="3" type="noConversion"/>
  </si>
  <si>
    <t>V</t>
    <phoneticPr fontId="3" type="noConversion"/>
  </si>
  <si>
    <t>a droite</t>
    <phoneticPr fontId="3" type="noConversion"/>
  </si>
  <si>
    <t xml:space="preserve"> </t>
    <phoneticPr fontId="3" type="noConversion"/>
  </si>
  <si>
    <t>positive  :</t>
    <phoneticPr fontId="3" type="noConversion"/>
  </si>
  <si>
    <t>a gauche</t>
    <phoneticPr fontId="3" type="noConversion"/>
  </si>
  <si>
    <t xml:space="preserve">négative  : </t>
    <phoneticPr fontId="3" type="noConversion"/>
  </si>
  <si>
    <t>v = (vd+vg)/2</t>
    <phoneticPr fontId="3" type="noConversion"/>
  </si>
  <si>
    <t>r</t>
    <phoneticPr fontId="3" type="noConversion"/>
  </si>
  <si>
    <t>v: m/s</t>
    <phoneticPr fontId="3" type="noConversion"/>
  </si>
  <si>
    <t>w(/s)</t>
    <phoneticPr fontId="3" type="noConversion"/>
  </si>
  <si>
    <t>t1</t>
    <phoneticPr fontId="3" type="noConversion"/>
  </si>
  <si>
    <t>t2</t>
    <phoneticPr fontId="3" type="noConversion"/>
  </si>
  <si>
    <t>1 rad = 57.3°</t>
    <phoneticPr fontId="3" type="noConversion"/>
  </si>
  <si>
    <t>m</t>
    <phoneticPr fontId="3" type="noConversion"/>
  </si>
  <si>
    <t>V: cm/min</t>
    <phoneticPr fontId="3" type="noConversion"/>
  </si>
  <si>
    <t xml:space="preserve">vitesse: tours/min </t>
    <phoneticPr fontId="3" type="noConversion"/>
  </si>
  <si>
    <t>degre</t>
    <phoneticPr fontId="3" type="noConversion"/>
  </si>
  <si>
    <t xml:space="preserve">(degre/ 180)*Pi = w*t </t>
    <phoneticPr fontId="3" type="noConversion"/>
  </si>
  <si>
    <t xml:space="preserve">t = degre /( 57.3 * w) </t>
    <phoneticPr fontId="3" type="noConversion"/>
  </si>
  <si>
    <t>avec câble</t>
    <phoneticPr fontId="3" type="noConversion"/>
  </si>
  <si>
    <t>avec batterie</t>
    <phoneticPr fontId="3" type="noConversion"/>
  </si>
  <si>
    <t>𝛒 = v/w</t>
    <phoneticPr fontId="3" type="noConversion"/>
  </si>
  <si>
    <t>ou  t = (degre/180)*Pi / w</t>
    <phoneticPr fontId="3" type="noConversion"/>
  </si>
  <si>
    <r>
      <t>w = v/</t>
    </r>
    <r>
      <rPr>
        <sz val="12"/>
        <color theme="1"/>
        <rFont val="DengXian"/>
        <family val="4"/>
        <charset val="134"/>
      </rPr>
      <t>𝛒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</si>
</sst>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DengXian"/>
      <family val="4"/>
      <charset val="134"/>
    </font>
    <font>
      <b/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7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5" fillId="0" borderId="2" xfId="0" applyFon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0" fillId="4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Courbe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Sheet1!$D$3:$D$43</c:f>
              <c:numCache>
                <c:formatCode>General</c:formatCode>
                <c:ptCount val="4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</c:numCache>
            </c:numRef>
          </c:cat>
          <c:val>
            <c:numRef>
              <c:f>Sheet1!$C$3:$C$43</c:f>
              <c:numCache>
                <c:formatCode>General</c:formatCode>
                <c:ptCount val="41"/>
                <c:pt idx="0">
                  <c:v>45.5</c:v>
                </c:pt>
                <c:pt idx="1">
                  <c:v>44.85</c:v>
                </c:pt>
                <c:pt idx="2">
                  <c:v>44.85</c:v>
                </c:pt>
                <c:pt idx="3">
                  <c:v>44.460000000000008</c:v>
                </c:pt>
                <c:pt idx="4">
                  <c:v>44.2</c:v>
                </c:pt>
                <c:pt idx="5">
                  <c:v>44.2</c:v>
                </c:pt>
                <c:pt idx="6">
                  <c:v>43.94</c:v>
                </c:pt>
                <c:pt idx="7">
                  <c:v>43.550000000000004</c:v>
                </c:pt>
                <c:pt idx="8">
                  <c:v>42.9</c:v>
                </c:pt>
                <c:pt idx="9">
                  <c:v>42.510000000000005</c:v>
                </c:pt>
                <c:pt idx="10">
                  <c:v>42.25</c:v>
                </c:pt>
                <c:pt idx="11">
                  <c:v>42.12</c:v>
                </c:pt>
                <c:pt idx="12">
                  <c:v>40.950000000000003</c:v>
                </c:pt>
                <c:pt idx="13">
                  <c:v>36.4</c:v>
                </c:pt>
                <c:pt idx="14">
                  <c:v>34.580000000000005</c:v>
                </c:pt>
                <c:pt idx="15">
                  <c:v>29.25</c:v>
                </c:pt>
                <c:pt idx="16">
                  <c:v>22.75</c:v>
                </c:pt>
                <c:pt idx="17">
                  <c:v>15.600000000000001</c:v>
                </c:pt>
                <c:pt idx="18">
                  <c:v>5.2</c:v>
                </c:pt>
                <c:pt idx="19">
                  <c:v>0</c:v>
                </c:pt>
                <c:pt idx="20">
                  <c:v>0</c:v>
                </c:pt>
                <c:pt idx="21">
                  <c:v>6.5</c:v>
                </c:pt>
                <c:pt idx="22">
                  <c:v>15.600000000000001</c:v>
                </c:pt>
                <c:pt idx="23">
                  <c:v>22.75</c:v>
                </c:pt>
                <c:pt idx="24">
                  <c:v>29.25</c:v>
                </c:pt>
                <c:pt idx="25">
                  <c:v>35.880000000000003</c:v>
                </c:pt>
                <c:pt idx="26">
                  <c:v>37.700000000000003</c:v>
                </c:pt>
                <c:pt idx="27">
                  <c:v>40.300000000000004</c:v>
                </c:pt>
                <c:pt idx="28">
                  <c:v>41.860000000000007</c:v>
                </c:pt>
                <c:pt idx="29">
                  <c:v>42.25</c:v>
                </c:pt>
                <c:pt idx="30">
                  <c:v>42.9</c:v>
                </c:pt>
                <c:pt idx="31">
                  <c:v>43.81</c:v>
                </c:pt>
                <c:pt idx="32">
                  <c:v>44.330000000000005</c:v>
                </c:pt>
                <c:pt idx="33">
                  <c:v>44.85</c:v>
                </c:pt>
                <c:pt idx="34">
                  <c:v>44.2</c:v>
                </c:pt>
                <c:pt idx="35">
                  <c:v>44.72</c:v>
                </c:pt>
                <c:pt idx="36">
                  <c:v>44.980000000000004</c:v>
                </c:pt>
                <c:pt idx="37">
                  <c:v>45.110000000000007</c:v>
                </c:pt>
                <c:pt idx="38">
                  <c:v>45.239999999999995</c:v>
                </c:pt>
                <c:pt idx="39">
                  <c:v>45.239999999999995</c:v>
                </c:pt>
                <c:pt idx="40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E-1548-B883-FF6A7C41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448"/>
        <c:axId val="1449662128"/>
      </c:lineChart>
      <c:catAx>
        <c:axId val="14496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2128"/>
        <c:crosses val="autoZero"/>
        <c:auto val="1"/>
        <c:lblAlgn val="ctr"/>
        <c:lblOffset val="100"/>
        <c:noMultiLvlLbl val="0"/>
      </c:catAx>
      <c:valAx>
        <c:axId val="1449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8446</xdr:rowOff>
    </xdr:from>
    <xdr:to>
      <xdr:col>14</xdr:col>
      <xdr:colOff>596900</xdr:colOff>
      <xdr:row>21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2721F0D-A994-4A45-9EDB-8AF60601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32</xdr:row>
      <xdr:rowOff>0</xdr:rowOff>
    </xdr:from>
    <xdr:to>
      <xdr:col>18</xdr:col>
      <xdr:colOff>546100</xdr:colOff>
      <xdr:row>34</xdr:row>
      <xdr:rowOff>190501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86561EA-80C5-2E4D-AF49-91E24DF06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8300" y="6553200"/>
          <a:ext cx="3022600" cy="5969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18</xdr:col>
      <xdr:colOff>50800</xdr:colOff>
      <xdr:row>30</xdr:row>
      <xdr:rowOff>50800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54A86F3-DDD7-2A41-998B-632B46165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98300" y="5308600"/>
          <a:ext cx="2527300" cy="87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25400</xdr:colOff>
      <xdr:row>37</xdr:row>
      <xdr:rowOff>38100</xdr:rowOff>
    </xdr:from>
    <xdr:to>
      <xdr:col>18</xdr:col>
      <xdr:colOff>279400</xdr:colOff>
      <xdr:row>40</xdr:row>
      <xdr:rowOff>50799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9CA5534-848F-2443-92A8-90CDFE09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3700" y="7632700"/>
          <a:ext cx="2730500" cy="6223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0.06324</cdr:x>
      <cdr:y>0.19276</cdr:y>
    </cdr:from>
    <cdr:to>
      <cdr:x>0.32324</cdr:x>
      <cdr:y>0.24297</cdr:y>
    </cdr:to>
    <cdr:cxnSp macro="">
      <cdr:nvCxnSpPr>
        <cdr:cNvPr id="3" name="直线连接符 2">
          <a:extLst xmlns:a="http://schemas.openxmlformats.org/drawingml/2006/main">
            <a:ext uri="{FF2B5EF4-FFF2-40B4-BE49-F238E27FC236}">
              <a16:creationId xmlns:a16="http://schemas.microsoft.com/office/drawing/2014/main" id="{25DDB2EE-2C3E-6C42-903E-F15830DF1583}"/>
            </a:ext>
          </a:extLst>
        </cdr:cNvPr>
        <cdr:cNvCxnSpPr/>
      </cdr:nvCxnSpPr>
      <cdr:spPr>
        <a:xfrm xmlns:a="http://schemas.openxmlformats.org/drawingml/2006/main">
          <a:off x="419449" y="760544"/>
          <a:ext cx="1724403" cy="198074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0.32149</cdr:x>
      <cdr:y>0.25183</cdr:y>
    </cdr:from>
    <cdr:to>
      <cdr:x>0.37946</cdr:x>
      <cdr:y>0.37291</cdr:y>
    </cdr:to>
    <cdr:cxnSp macro="">
      <cdr:nvCxnSpPr>
        <cdr:cNvPr id="6" name="直线连接符 5">
          <a:extLst xmlns:a="http://schemas.openxmlformats.org/drawingml/2006/main">
            <a:ext uri="{FF2B5EF4-FFF2-40B4-BE49-F238E27FC236}">
              <a16:creationId xmlns:a16="http://schemas.microsoft.com/office/drawing/2014/main" id="{C7CB1FDB-2F81-9D4B-8AAB-F0726EDD7A31}"/>
            </a:ext>
          </a:extLst>
        </cdr:cNvPr>
        <cdr:cNvCxnSpPr/>
      </cdr:nvCxnSpPr>
      <cdr:spPr>
        <a:xfrm xmlns:a="http://schemas.openxmlformats.org/drawingml/2006/main">
          <a:off x="2132201" y="993572"/>
          <a:ext cx="384496" cy="47770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0.38122</cdr:x>
      <cdr:y>0.36405</cdr:y>
    </cdr:from>
    <cdr:to>
      <cdr:x>0.50068</cdr:x>
      <cdr:y>0.90742</cdr:y>
    </cdr:to>
    <cdr:cxnSp macro="">
      <cdr:nvCxnSpPr>
        <cdr:cNvPr id="8" name="直线连接符 7">
          <a:extLst xmlns:a="http://schemas.openxmlformats.org/drawingml/2006/main">
            <a:ext uri="{FF2B5EF4-FFF2-40B4-BE49-F238E27FC236}">
              <a16:creationId xmlns:a16="http://schemas.microsoft.com/office/drawing/2014/main" id="{73142175-2359-5B4B-BA61-A9AFB08A951F}"/>
            </a:ext>
          </a:extLst>
        </cdr:cNvPr>
        <cdr:cNvCxnSpPr/>
      </cdr:nvCxnSpPr>
      <cdr:spPr>
        <a:xfrm xmlns:a="http://schemas.openxmlformats.org/drawingml/2006/main">
          <a:off x="2528348" y="1436325"/>
          <a:ext cx="792294" cy="214385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EE44-B794-2A43-B3BA-61F0C99F4F6C}">
  <dimension ref="B1:R49"/>
  <sheetViews>
    <sheetView tabSelected="1" topLeftCell="A2" zoomScale="109" workbookViewId="0">
      <selection activeCell="D23" sqref="D23:E43"/>
    </sheetView>
  </sheetViews>
  <sheetFormatPr baseColWidth="10" defaultRowHeight="16"/>
  <cols>
    <col min="2" max="2" width="10.83203125" style="33"/>
    <col min="3" max="3" width="16.83203125" style="1" customWidth="1"/>
    <col min="4" max="4" width="10.83203125" style="1"/>
    <col min="5" max="6" width="10.83203125" style="33"/>
    <col min="9" max="9" width="14" customWidth="1"/>
  </cols>
  <sheetData>
    <row r="1" spans="2:6" ht="29" customHeight="1">
      <c r="C1" s="1" t="s">
        <v>29</v>
      </c>
      <c r="E1" s="33" t="s">
        <v>28</v>
      </c>
    </row>
    <row r="2" spans="2:6" ht="22" customHeight="1">
      <c r="B2" s="39" t="s">
        <v>17</v>
      </c>
      <c r="C2" s="37" t="s">
        <v>24</v>
      </c>
      <c r="D2" s="40" t="s">
        <v>0</v>
      </c>
      <c r="E2" s="38" t="s">
        <v>1</v>
      </c>
      <c r="F2" s="39" t="s">
        <v>23</v>
      </c>
    </row>
    <row r="3" spans="2:6">
      <c r="B3" s="33">
        <f xml:space="preserve"> F3 / (100 * 60)</f>
        <v>0.20954266666666668</v>
      </c>
      <c r="C3" s="1">
        <f xml:space="preserve"> E3 *1.3</f>
        <v>45.5</v>
      </c>
      <c r="D3" s="36">
        <v>1300</v>
      </c>
      <c r="E3" s="35">
        <v>35</v>
      </c>
      <c r="F3" s="33">
        <f xml:space="preserve"> C3 * 3.14 *8.8</f>
        <v>1257.2560000000001</v>
      </c>
    </row>
    <row r="4" spans="2:6">
      <c r="B4" s="33">
        <f t="shared" ref="B4:B43" si="0" xml:space="preserve"> F4 / (100 * 60)</f>
        <v>0.20654920000000004</v>
      </c>
      <c r="C4" s="1">
        <f t="shared" ref="C4:C43" si="1" xml:space="preserve"> E4 *1.3</f>
        <v>44.85</v>
      </c>
      <c r="D4" s="36">
        <v>1310</v>
      </c>
      <c r="E4" s="35">
        <v>34.5</v>
      </c>
      <c r="F4" s="33">
        <f t="shared" ref="F4:F43" si="2" xml:space="preserve"> C4 * 3.14 *8.8</f>
        <v>1239.2952000000002</v>
      </c>
    </row>
    <row r="5" spans="2:6">
      <c r="B5" s="33">
        <f t="shared" si="0"/>
        <v>0.20654920000000004</v>
      </c>
      <c r="C5" s="1">
        <f t="shared" si="1"/>
        <v>44.85</v>
      </c>
      <c r="D5" s="36">
        <v>1320</v>
      </c>
      <c r="E5" s="35">
        <v>34.5</v>
      </c>
      <c r="F5" s="33">
        <f t="shared" si="2"/>
        <v>1239.2952000000002</v>
      </c>
    </row>
    <row r="6" spans="2:6">
      <c r="B6" s="33">
        <f t="shared" si="0"/>
        <v>0.20475312000000004</v>
      </c>
      <c r="C6" s="1">
        <f t="shared" si="1"/>
        <v>44.460000000000008</v>
      </c>
      <c r="D6" s="36">
        <v>1330</v>
      </c>
      <c r="E6" s="35">
        <v>34.200000000000003</v>
      </c>
      <c r="F6" s="33">
        <f t="shared" si="2"/>
        <v>1228.5187200000003</v>
      </c>
    </row>
    <row r="7" spans="2:6">
      <c r="B7" s="33">
        <f t="shared" si="0"/>
        <v>0.20355573333333338</v>
      </c>
      <c r="C7" s="1">
        <f t="shared" si="1"/>
        <v>44.2</v>
      </c>
      <c r="D7" s="36">
        <v>1340</v>
      </c>
      <c r="E7" s="35">
        <v>34</v>
      </c>
      <c r="F7" s="33">
        <f t="shared" si="2"/>
        <v>1221.3344000000002</v>
      </c>
    </row>
    <row r="8" spans="2:6">
      <c r="B8" s="33">
        <f t="shared" si="0"/>
        <v>0.20355573333333338</v>
      </c>
      <c r="C8" s="1">
        <f t="shared" si="1"/>
        <v>44.2</v>
      </c>
      <c r="D8" s="36">
        <v>1350</v>
      </c>
      <c r="E8" s="35">
        <v>34</v>
      </c>
      <c r="F8" s="33">
        <f t="shared" si="2"/>
        <v>1221.3344000000002</v>
      </c>
    </row>
    <row r="9" spans="2:6">
      <c r="B9" s="33">
        <f t="shared" si="0"/>
        <v>0.20235834666666669</v>
      </c>
      <c r="C9" s="1">
        <f t="shared" si="1"/>
        <v>43.94</v>
      </c>
      <c r="D9" s="36">
        <v>1360</v>
      </c>
      <c r="E9" s="35">
        <v>33.799999999999997</v>
      </c>
      <c r="F9" s="33">
        <f t="shared" si="2"/>
        <v>1214.1500800000001</v>
      </c>
    </row>
    <row r="10" spans="2:6">
      <c r="B10" s="33">
        <f t="shared" si="0"/>
        <v>0.20056226666666668</v>
      </c>
      <c r="C10" s="1">
        <f t="shared" si="1"/>
        <v>43.550000000000004</v>
      </c>
      <c r="D10" s="36">
        <v>1370</v>
      </c>
      <c r="E10" s="35">
        <v>33.5</v>
      </c>
      <c r="F10" s="33">
        <f t="shared" si="2"/>
        <v>1203.3736000000001</v>
      </c>
    </row>
    <row r="11" spans="2:6">
      <c r="B11" s="33">
        <f t="shared" si="0"/>
        <v>0.19756880000000002</v>
      </c>
      <c r="C11" s="1">
        <f t="shared" si="1"/>
        <v>42.9</v>
      </c>
      <c r="D11" s="36">
        <v>1380</v>
      </c>
      <c r="E11" s="35">
        <v>33</v>
      </c>
      <c r="F11" s="33">
        <f t="shared" si="2"/>
        <v>1185.4128000000001</v>
      </c>
    </row>
    <row r="12" spans="2:6">
      <c r="B12" s="33">
        <f t="shared" si="0"/>
        <v>0.19577272000000001</v>
      </c>
      <c r="C12" s="1">
        <f t="shared" si="1"/>
        <v>42.510000000000005</v>
      </c>
      <c r="D12" s="36">
        <v>1390</v>
      </c>
      <c r="E12" s="34">
        <v>32.700000000000003</v>
      </c>
      <c r="F12" s="33">
        <f t="shared" si="2"/>
        <v>1174.6363200000001</v>
      </c>
    </row>
    <row r="13" spans="2:6">
      <c r="B13" s="33">
        <f t="shared" si="0"/>
        <v>0.19457533333333332</v>
      </c>
      <c r="C13" s="1">
        <f t="shared" si="1"/>
        <v>42.25</v>
      </c>
      <c r="D13" s="36">
        <v>1400</v>
      </c>
      <c r="E13" s="34">
        <v>32.5</v>
      </c>
      <c r="F13" s="33">
        <f t="shared" si="2"/>
        <v>1167.452</v>
      </c>
    </row>
    <row r="14" spans="2:6">
      <c r="B14" s="33">
        <f t="shared" si="0"/>
        <v>0.19397664000000001</v>
      </c>
      <c r="C14" s="1">
        <f t="shared" si="1"/>
        <v>42.12</v>
      </c>
      <c r="D14" s="36">
        <v>1410</v>
      </c>
      <c r="E14" s="34">
        <v>32.4</v>
      </c>
      <c r="F14" s="33">
        <f t="shared" si="2"/>
        <v>1163.8598400000001</v>
      </c>
    </row>
    <row r="15" spans="2:6">
      <c r="B15" s="33">
        <f t="shared" si="0"/>
        <v>0.18858840000000004</v>
      </c>
      <c r="C15" s="1">
        <f t="shared" si="1"/>
        <v>40.950000000000003</v>
      </c>
      <c r="D15" s="36">
        <v>1420</v>
      </c>
      <c r="E15" s="34">
        <v>31.5</v>
      </c>
      <c r="F15" s="33">
        <f t="shared" si="2"/>
        <v>1131.5304000000003</v>
      </c>
    </row>
    <row r="16" spans="2:6">
      <c r="B16" s="33">
        <f t="shared" si="0"/>
        <v>0.16763413333333335</v>
      </c>
      <c r="C16" s="1">
        <f t="shared" si="1"/>
        <v>36.4</v>
      </c>
      <c r="D16" s="36">
        <v>1430</v>
      </c>
      <c r="E16" s="34">
        <v>28</v>
      </c>
      <c r="F16" s="33">
        <f t="shared" si="2"/>
        <v>1005.8048000000001</v>
      </c>
    </row>
    <row r="17" spans="2:18">
      <c r="B17" s="33">
        <f t="shared" si="0"/>
        <v>0.15925242666666672</v>
      </c>
      <c r="C17" s="1">
        <f t="shared" si="1"/>
        <v>34.580000000000005</v>
      </c>
      <c r="D17" s="36">
        <v>1440</v>
      </c>
      <c r="E17" s="34">
        <v>26.6</v>
      </c>
      <c r="F17" s="33">
        <f t="shared" si="2"/>
        <v>955.5145600000003</v>
      </c>
    </row>
    <row r="18" spans="2:18">
      <c r="B18" s="33">
        <f t="shared" si="0"/>
        <v>0.13470600000000002</v>
      </c>
      <c r="C18" s="1">
        <f t="shared" si="1"/>
        <v>29.25</v>
      </c>
      <c r="D18" s="36">
        <v>1450</v>
      </c>
      <c r="E18" s="34">
        <v>22.5</v>
      </c>
      <c r="F18" s="33">
        <f t="shared" si="2"/>
        <v>808.2360000000001</v>
      </c>
    </row>
    <row r="19" spans="2:18">
      <c r="B19" s="33">
        <f t="shared" si="0"/>
        <v>0.10477133333333334</v>
      </c>
      <c r="C19" s="1">
        <f t="shared" si="1"/>
        <v>22.75</v>
      </c>
      <c r="D19" s="36">
        <v>1460</v>
      </c>
      <c r="E19" s="34">
        <v>17.5</v>
      </c>
      <c r="F19" s="33">
        <f t="shared" si="2"/>
        <v>628.62800000000004</v>
      </c>
    </row>
    <row r="20" spans="2:18">
      <c r="B20" s="33">
        <f t="shared" si="0"/>
        <v>7.184320000000001E-2</v>
      </c>
      <c r="C20" s="1">
        <f t="shared" si="1"/>
        <v>15.600000000000001</v>
      </c>
      <c r="D20" s="36">
        <v>1470</v>
      </c>
      <c r="E20" s="34">
        <v>12</v>
      </c>
      <c r="F20" s="33">
        <f t="shared" si="2"/>
        <v>431.05920000000009</v>
      </c>
    </row>
    <row r="21" spans="2:18">
      <c r="B21" s="33">
        <f t="shared" si="0"/>
        <v>2.3947733333333342E-2</v>
      </c>
      <c r="C21" s="1">
        <f t="shared" si="1"/>
        <v>5.2</v>
      </c>
      <c r="D21" s="36">
        <v>1480</v>
      </c>
      <c r="E21" s="34">
        <v>4</v>
      </c>
      <c r="F21" s="33">
        <f xml:space="preserve"> C21 * 3.14 *8.8</f>
        <v>143.68640000000005</v>
      </c>
    </row>
    <row r="22" spans="2:18" ht="17" thickBot="1">
      <c r="B22" s="33">
        <f t="shared" si="0"/>
        <v>0</v>
      </c>
      <c r="C22" s="1">
        <f t="shared" si="1"/>
        <v>0</v>
      </c>
      <c r="D22" s="36">
        <v>1490</v>
      </c>
      <c r="E22" s="34">
        <v>0</v>
      </c>
      <c r="F22" s="33">
        <f t="shared" si="2"/>
        <v>0</v>
      </c>
    </row>
    <row r="23" spans="2:18">
      <c r="B23" s="33">
        <f t="shared" si="0"/>
        <v>0</v>
      </c>
      <c r="C23" s="1">
        <f t="shared" si="1"/>
        <v>0</v>
      </c>
      <c r="D23" s="36">
        <v>1500</v>
      </c>
      <c r="E23" s="34">
        <v>0</v>
      </c>
      <c r="F23" s="33">
        <f t="shared" si="2"/>
        <v>0</v>
      </c>
      <c r="H23" s="16"/>
      <c r="I23" s="20"/>
      <c r="J23" s="20"/>
      <c r="K23" s="20"/>
      <c r="L23" s="20"/>
      <c r="M23" s="20"/>
      <c r="N23" s="20"/>
      <c r="O23" s="17"/>
    </row>
    <row r="24" spans="2:18">
      <c r="B24" s="33">
        <f t="shared" si="0"/>
        <v>2.9934666666666668E-2</v>
      </c>
      <c r="C24" s="1">
        <f xml:space="preserve"> E24 *1.3</f>
        <v>6.5</v>
      </c>
      <c r="D24" s="36">
        <v>1510</v>
      </c>
      <c r="E24" s="34">
        <v>5</v>
      </c>
      <c r="F24" s="33">
        <f t="shared" si="2"/>
        <v>179.608</v>
      </c>
      <c r="H24" s="11" t="s">
        <v>22</v>
      </c>
      <c r="I24" s="22" t="s">
        <v>8</v>
      </c>
      <c r="J24" s="22">
        <v>4.3999999999999997E-2</v>
      </c>
      <c r="K24" s="23"/>
      <c r="L24" s="23"/>
      <c r="M24" s="23"/>
      <c r="N24" s="23"/>
      <c r="O24" s="18"/>
      <c r="P24" t="s">
        <v>11</v>
      </c>
      <c r="Q24" t="s">
        <v>12</v>
      </c>
      <c r="R24" t="s">
        <v>13</v>
      </c>
    </row>
    <row r="25" spans="2:18" ht="17" thickBot="1">
      <c r="B25" s="33">
        <f t="shared" si="0"/>
        <v>7.184320000000001E-2</v>
      </c>
      <c r="C25" s="1">
        <f t="shared" si="1"/>
        <v>15.600000000000001</v>
      </c>
      <c r="D25" s="36">
        <v>1520</v>
      </c>
      <c r="E25" s="34">
        <v>12</v>
      </c>
      <c r="F25" s="33">
        <f t="shared" si="2"/>
        <v>431.05920000000009</v>
      </c>
      <c r="H25" s="11"/>
      <c r="I25" s="31"/>
      <c r="J25" s="31"/>
      <c r="K25" s="31"/>
      <c r="L25" s="31"/>
      <c r="M25" s="31"/>
      <c r="N25" s="31"/>
      <c r="O25" s="18"/>
      <c r="Q25" t="s">
        <v>14</v>
      </c>
      <c r="R25" t="s">
        <v>10</v>
      </c>
    </row>
    <row r="26" spans="2:18">
      <c r="B26" s="33">
        <f t="shared" si="0"/>
        <v>0.10477133333333334</v>
      </c>
      <c r="C26" s="1">
        <f t="shared" si="1"/>
        <v>22.75</v>
      </c>
      <c r="D26" s="36">
        <v>1530</v>
      </c>
      <c r="E26" s="34">
        <v>17.5</v>
      </c>
      <c r="F26" s="33">
        <f t="shared" si="2"/>
        <v>628.62800000000004</v>
      </c>
      <c r="H26" s="11" t="s">
        <v>7</v>
      </c>
      <c r="I26" s="2"/>
      <c r="J26" s="3"/>
      <c r="K26" s="15"/>
      <c r="L26" s="3"/>
      <c r="M26" s="3"/>
      <c r="N26" s="4"/>
      <c r="O26" s="18"/>
    </row>
    <row r="27" spans="2:18">
      <c r="B27" s="33">
        <f t="shared" si="0"/>
        <v>0.13470600000000002</v>
      </c>
      <c r="C27" s="1">
        <f t="shared" si="1"/>
        <v>29.25</v>
      </c>
      <c r="D27" s="36">
        <v>1540</v>
      </c>
      <c r="E27" s="34">
        <v>22.5</v>
      </c>
      <c r="F27" s="33">
        <f t="shared" si="2"/>
        <v>808.2360000000001</v>
      </c>
      <c r="H27" s="11"/>
      <c r="I27" s="5"/>
      <c r="J27" s="6"/>
      <c r="K27" s="6"/>
      <c r="L27" s="6"/>
      <c r="M27" s="6"/>
      <c r="N27" s="7" t="s">
        <v>16</v>
      </c>
      <c r="O27" s="18"/>
    </row>
    <row r="28" spans="2:18">
      <c r="B28" s="33">
        <f t="shared" si="0"/>
        <v>0.16523936000000003</v>
      </c>
      <c r="C28" s="1">
        <f t="shared" si="1"/>
        <v>35.880000000000003</v>
      </c>
      <c r="D28" s="36">
        <v>1550</v>
      </c>
      <c r="E28" s="34">
        <v>27.6</v>
      </c>
      <c r="F28" s="33">
        <f t="shared" si="2"/>
        <v>991.4361600000002</v>
      </c>
      <c r="H28" s="11"/>
      <c r="I28" s="11" t="s">
        <v>2</v>
      </c>
      <c r="J28" s="12" t="s">
        <v>3</v>
      </c>
      <c r="K28" s="12" t="s">
        <v>4</v>
      </c>
      <c r="L28" s="12" t="s">
        <v>5</v>
      </c>
      <c r="M28" s="12" t="s">
        <v>6</v>
      </c>
      <c r="N28" s="14" t="s">
        <v>7</v>
      </c>
      <c r="O28" s="18"/>
    </row>
    <row r="29" spans="2:18" ht="17" thickBot="1">
      <c r="B29" s="33">
        <f t="shared" si="0"/>
        <v>0.17362106666666671</v>
      </c>
      <c r="C29" s="1">
        <f t="shared" si="1"/>
        <v>37.700000000000003</v>
      </c>
      <c r="D29" s="36">
        <v>1560</v>
      </c>
      <c r="E29" s="34">
        <v>29</v>
      </c>
      <c r="F29" s="33">
        <f t="shared" si="2"/>
        <v>1041.7264000000002</v>
      </c>
      <c r="H29" s="11"/>
      <c r="I29" s="8">
        <v>1300</v>
      </c>
      <c r="J29" s="9">
        <v>1550</v>
      </c>
      <c r="K29" s="9">
        <v>0.22</v>
      </c>
      <c r="L29" s="9">
        <v>0.16</v>
      </c>
      <c r="M29" s="9">
        <v>5.3999999999999999E-2</v>
      </c>
      <c r="N29" s="26">
        <f xml:space="preserve"> M29*(L29+K29)/(L29-K29)</f>
        <v>-0.34200000000000003</v>
      </c>
      <c r="O29" s="18"/>
    </row>
    <row r="30" spans="2:18">
      <c r="B30" s="33">
        <f t="shared" si="0"/>
        <v>0.18559493333333338</v>
      </c>
      <c r="C30" s="1">
        <f t="shared" si="1"/>
        <v>40.300000000000004</v>
      </c>
      <c r="D30" s="36">
        <v>1570</v>
      </c>
      <c r="E30" s="34">
        <v>31</v>
      </c>
      <c r="F30" s="33">
        <f t="shared" si="2"/>
        <v>1113.5696000000003</v>
      </c>
      <c r="H30" s="11"/>
      <c r="I30" s="12">
        <v>49</v>
      </c>
      <c r="J30" s="12"/>
      <c r="K30" s="12" t="s">
        <v>9</v>
      </c>
      <c r="L30" s="12" t="s">
        <v>18</v>
      </c>
      <c r="M30" s="32" t="s">
        <v>19</v>
      </c>
      <c r="N30" s="12" t="s">
        <v>25</v>
      </c>
      <c r="O30" s="18"/>
    </row>
    <row r="31" spans="2:18" ht="17" thickBot="1">
      <c r="B31" s="33">
        <f t="shared" si="0"/>
        <v>0.1927792533333334</v>
      </c>
      <c r="C31" s="1">
        <f t="shared" si="1"/>
        <v>41.860000000000007</v>
      </c>
      <c r="D31" s="36">
        <v>1580</v>
      </c>
      <c r="E31" s="34">
        <v>32.200000000000003</v>
      </c>
      <c r="F31" s="33">
        <f t="shared" si="2"/>
        <v>1156.6755200000005</v>
      </c>
      <c r="H31" s="11"/>
      <c r="I31" s="12"/>
      <c r="J31" s="12"/>
      <c r="K31" s="12">
        <f xml:space="preserve"> (K29+L29)/2</f>
        <v>0.19</v>
      </c>
      <c r="L31" s="12">
        <f xml:space="preserve"> K31/N29</f>
        <v>-0.55555555555555547</v>
      </c>
      <c r="M31" s="42">
        <f xml:space="preserve"> N31 /( 57.3 * L31)</f>
        <v>-0.942408376963351</v>
      </c>
      <c r="N31" s="43">
        <v>30</v>
      </c>
      <c r="O31" s="18"/>
    </row>
    <row r="32" spans="2:18">
      <c r="B32" s="33">
        <f t="shared" si="0"/>
        <v>0.19457533333333332</v>
      </c>
      <c r="C32" s="1">
        <f t="shared" si="1"/>
        <v>42.25</v>
      </c>
      <c r="D32" s="36">
        <v>1590</v>
      </c>
      <c r="E32" s="34">
        <v>32.5</v>
      </c>
      <c r="F32" s="33">
        <f t="shared" si="2"/>
        <v>1167.452</v>
      </c>
      <c r="H32" s="27" t="s">
        <v>4</v>
      </c>
      <c r="I32" s="2"/>
      <c r="J32" s="3"/>
      <c r="K32" s="24"/>
      <c r="L32" s="3"/>
      <c r="M32" s="3" t="s">
        <v>20</v>
      </c>
      <c r="N32" s="4"/>
      <c r="O32" s="18"/>
    </row>
    <row r="33" spans="2:15">
      <c r="B33" s="33">
        <f t="shared" si="0"/>
        <v>0.19756880000000002</v>
      </c>
      <c r="C33" s="1">
        <f t="shared" si="1"/>
        <v>42.9</v>
      </c>
      <c r="D33" s="36">
        <v>1600</v>
      </c>
      <c r="E33" s="34">
        <v>33</v>
      </c>
      <c r="F33" s="33">
        <f t="shared" si="2"/>
        <v>1185.4128000000001</v>
      </c>
      <c r="H33" s="11"/>
      <c r="I33" s="5"/>
      <c r="J33" s="6"/>
      <c r="K33" s="6"/>
      <c r="L33" s="6"/>
      <c r="M33" s="6">
        <f xml:space="preserve"> 3.14*(N31/180) / L31</f>
        <v>-0.94200000000000017</v>
      </c>
      <c r="N33" s="7"/>
      <c r="O33" s="18"/>
    </row>
    <row r="34" spans="2:15">
      <c r="B34" s="33">
        <f t="shared" si="0"/>
        <v>0.20175965333333337</v>
      </c>
      <c r="C34" s="1">
        <f t="shared" si="1"/>
        <v>43.81</v>
      </c>
      <c r="D34" s="36">
        <v>1610</v>
      </c>
      <c r="E34" s="34">
        <v>33.700000000000003</v>
      </c>
      <c r="F34" s="33">
        <f t="shared" si="2"/>
        <v>1210.5579200000002</v>
      </c>
      <c r="H34" s="11"/>
      <c r="I34" s="11" t="s">
        <v>2</v>
      </c>
      <c r="J34" s="12" t="s">
        <v>3</v>
      </c>
      <c r="K34" s="12" t="s">
        <v>4</v>
      </c>
      <c r="L34" s="12" t="s">
        <v>5</v>
      </c>
      <c r="M34" s="12" t="s">
        <v>6</v>
      </c>
      <c r="N34" s="13" t="s">
        <v>7</v>
      </c>
      <c r="O34" s="18"/>
    </row>
    <row r="35" spans="2:15" ht="17" thickBot="1">
      <c r="B35" s="33">
        <f t="shared" si="0"/>
        <v>0.20415442666666672</v>
      </c>
      <c r="C35" s="1">
        <f t="shared" si="1"/>
        <v>44.330000000000005</v>
      </c>
      <c r="D35" s="36">
        <v>1620</v>
      </c>
      <c r="E35" s="34">
        <v>34.1</v>
      </c>
      <c r="F35" s="33">
        <f t="shared" si="2"/>
        <v>1224.9265600000003</v>
      </c>
      <c r="H35" s="11"/>
      <c r="I35" s="8">
        <v>1300</v>
      </c>
      <c r="J35" s="9">
        <v>1700</v>
      </c>
      <c r="K35" s="25">
        <f xml:space="preserve"> (N35-M35)*L35/(M35+N35)</f>
        <v>11.496062992125985</v>
      </c>
      <c r="L35" s="9">
        <v>20</v>
      </c>
      <c r="M35" s="9">
        <v>5.4</v>
      </c>
      <c r="N35" s="10">
        <v>20</v>
      </c>
      <c r="O35" s="18"/>
    </row>
    <row r="36" spans="2:15">
      <c r="B36" s="33">
        <f t="shared" si="0"/>
        <v>0.20654920000000004</v>
      </c>
      <c r="C36" s="1">
        <f t="shared" si="1"/>
        <v>44.85</v>
      </c>
      <c r="D36" s="36">
        <v>1630</v>
      </c>
      <c r="E36" s="34">
        <v>34.5</v>
      </c>
      <c r="F36" s="33">
        <f t="shared" si="2"/>
        <v>1239.2952000000002</v>
      </c>
      <c r="H36" s="11"/>
      <c r="I36" s="30"/>
      <c r="J36" s="30"/>
      <c r="K36" s="30"/>
      <c r="L36" s="30"/>
      <c r="M36" s="30"/>
      <c r="N36" s="30"/>
      <c r="O36" s="18"/>
    </row>
    <row r="37" spans="2:15" ht="17" thickBot="1">
      <c r="B37" s="33">
        <f t="shared" si="0"/>
        <v>0.20355573333333338</v>
      </c>
      <c r="C37" s="1">
        <f t="shared" si="1"/>
        <v>44.2</v>
      </c>
      <c r="D37" s="36">
        <v>1640</v>
      </c>
      <c r="E37" s="34">
        <v>34</v>
      </c>
      <c r="F37" s="33">
        <f t="shared" si="2"/>
        <v>1221.3344000000002</v>
      </c>
      <c r="H37" s="11"/>
      <c r="I37" s="30"/>
      <c r="J37" s="30"/>
      <c r="K37" s="30"/>
      <c r="L37" s="30"/>
      <c r="M37" s="30"/>
      <c r="N37" s="30"/>
      <c r="O37" s="18"/>
    </row>
    <row r="38" spans="2:15">
      <c r="B38" s="33">
        <f t="shared" si="0"/>
        <v>0.20595050666666673</v>
      </c>
      <c r="C38" s="1">
        <f t="shared" si="1"/>
        <v>44.72</v>
      </c>
      <c r="D38" s="36">
        <v>1650</v>
      </c>
      <c r="E38" s="34">
        <v>34.4</v>
      </c>
      <c r="F38" s="33">
        <f t="shared" si="2"/>
        <v>1235.7030400000003</v>
      </c>
      <c r="H38" s="27" t="s">
        <v>5</v>
      </c>
      <c r="I38" s="2"/>
      <c r="J38" s="3"/>
      <c r="K38" s="24"/>
      <c r="L38" s="3"/>
      <c r="M38" s="3"/>
      <c r="N38" s="4"/>
      <c r="O38" s="18"/>
    </row>
    <row r="39" spans="2:15">
      <c r="B39" s="33">
        <f t="shared" si="0"/>
        <v>0.20714789333333339</v>
      </c>
      <c r="C39" s="1">
        <f t="shared" si="1"/>
        <v>44.980000000000004</v>
      </c>
      <c r="D39" s="36">
        <v>1660</v>
      </c>
      <c r="E39" s="34">
        <v>34.6</v>
      </c>
      <c r="F39" s="33">
        <f t="shared" si="2"/>
        <v>1242.8873600000004</v>
      </c>
      <c r="H39" s="11"/>
      <c r="I39" s="5"/>
      <c r="J39" s="6"/>
      <c r="K39" s="6"/>
      <c r="L39" s="6"/>
      <c r="M39" s="6"/>
      <c r="N39" s="7"/>
      <c r="O39" s="18"/>
    </row>
    <row r="40" spans="2:15">
      <c r="B40" s="33">
        <f t="shared" si="0"/>
        <v>0.20774658666666673</v>
      </c>
      <c r="C40" s="1">
        <f t="shared" si="1"/>
        <v>45.110000000000007</v>
      </c>
      <c r="D40" s="36">
        <v>1670</v>
      </c>
      <c r="E40" s="34">
        <v>34.700000000000003</v>
      </c>
      <c r="F40" s="33">
        <f t="shared" si="2"/>
        <v>1246.4795200000003</v>
      </c>
      <c r="H40" s="11"/>
      <c r="I40" s="11" t="s">
        <v>2</v>
      </c>
      <c r="J40" s="12" t="s">
        <v>3</v>
      </c>
      <c r="K40" s="12" t="s">
        <v>4</v>
      </c>
      <c r="L40" s="12" t="s">
        <v>5</v>
      </c>
      <c r="M40" s="12" t="s">
        <v>6</v>
      </c>
      <c r="N40" s="13" t="s">
        <v>7</v>
      </c>
      <c r="O40" s="18"/>
    </row>
    <row r="41" spans="2:15" ht="17" thickBot="1">
      <c r="B41" s="33">
        <f t="shared" si="0"/>
        <v>0.20834527999999999</v>
      </c>
      <c r="C41" s="1">
        <f t="shared" si="1"/>
        <v>45.239999999999995</v>
      </c>
      <c r="D41" s="36">
        <v>1680</v>
      </c>
      <c r="E41" s="34">
        <v>34.799999999999997</v>
      </c>
      <c r="F41" s="33">
        <f t="shared" si="2"/>
        <v>1250.07168</v>
      </c>
      <c r="H41" s="11"/>
      <c r="I41" s="8">
        <v>1300</v>
      </c>
      <c r="J41" s="9">
        <v>1700</v>
      </c>
      <c r="K41" s="9">
        <v>10</v>
      </c>
      <c r="L41" s="25">
        <f xml:space="preserve"> (N41+M41)*K41/(N41-M41)</f>
        <v>17.397260273972602</v>
      </c>
      <c r="M41" s="9">
        <v>5.4</v>
      </c>
      <c r="N41" s="10">
        <v>20</v>
      </c>
      <c r="O41" s="18"/>
    </row>
    <row r="42" spans="2:15">
      <c r="B42" s="33">
        <f t="shared" si="0"/>
        <v>0.20834527999999999</v>
      </c>
      <c r="C42" s="1">
        <f t="shared" si="1"/>
        <v>45.239999999999995</v>
      </c>
      <c r="D42" s="36">
        <v>1690</v>
      </c>
      <c r="E42" s="34">
        <v>34.799999999999997</v>
      </c>
      <c r="F42" s="33">
        <f t="shared" si="2"/>
        <v>1250.07168</v>
      </c>
      <c r="H42" s="11"/>
      <c r="I42" s="30"/>
      <c r="J42" s="30"/>
      <c r="K42" s="30"/>
      <c r="L42" s="30"/>
      <c r="M42" s="30"/>
      <c r="N42" s="30"/>
      <c r="O42" s="18"/>
    </row>
    <row r="43" spans="2:15" ht="17" thickBot="1">
      <c r="B43" s="33">
        <f t="shared" si="0"/>
        <v>0.20954266666666668</v>
      </c>
      <c r="C43" s="1">
        <f t="shared" si="1"/>
        <v>45.5</v>
      </c>
      <c r="D43" s="36">
        <v>1700</v>
      </c>
      <c r="E43" s="34">
        <v>35</v>
      </c>
      <c r="F43" s="33">
        <f t="shared" si="2"/>
        <v>1257.2560000000001</v>
      </c>
      <c r="H43" s="28"/>
      <c r="I43" s="21"/>
      <c r="J43" s="21"/>
      <c r="K43" s="21"/>
      <c r="L43" s="21"/>
      <c r="M43" s="21"/>
      <c r="N43" s="21"/>
      <c r="O43" s="19"/>
    </row>
    <row r="45" spans="2:15">
      <c r="H45" s="29"/>
      <c r="I45" s="29"/>
      <c r="J45" s="41" t="s">
        <v>30</v>
      </c>
      <c r="K45" s="29"/>
      <c r="L45" s="29"/>
      <c r="M45" s="29"/>
      <c r="N45" s="29"/>
      <c r="O45" s="29"/>
    </row>
    <row r="46" spans="2:15">
      <c r="H46" s="29"/>
      <c r="I46" s="29"/>
      <c r="J46" s="29" t="s">
        <v>32</v>
      </c>
      <c r="K46" s="29"/>
      <c r="L46" s="29"/>
      <c r="M46" s="29"/>
      <c r="N46" s="29"/>
      <c r="O46" s="29"/>
    </row>
    <row r="47" spans="2:15">
      <c r="H47" s="29"/>
      <c r="I47" s="29"/>
      <c r="J47" s="29" t="s">
        <v>15</v>
      </c>
      <c r="K47" s="29"/>
      <c r="L47" s="29"/>
      <c r="M47" s="29"/>
      <c r="N47" s="29"/>
      <c r="O47" s="29"/>
    </row>
    <row r="48" spans="2:15">
      <c r="H48" s="29"/>
      <c r="I48" s="29"/>
      <c r="J48" s="29" t="s">
        <v>26</v>
      </c>
      <c r="K48" s="29"/>
      <c r="L48" s="29"/>
      <c r="M48" s="29"/>
      <c r="N48" s="29"/>
      <c r="O48" s="29"/>
    </row>
    <row r="49" spans="8:15">
      <c r="H49" s="29" t="s">
        <v>21</v>
      </c>
      <c r="I49" s="29"/>
      <c r="J49" s="29" t="s">
        <v>27</v>
      </c>
      <c r="K49" s="29"/>
      <c r="L49" s="29" t="s">
        <v>31</v>
      </c>
      <c r="M49" s="29"/>
      <c r="N49" s="29"/>
      <c r="O49" s="29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闫文莉</dc:creator>
  <cp:lastModifiedBy>闫文莉</cp:lastModifiedBy>
  <dcterms:created xsi:type="dcterms:W3CDTF">2019-03-22T16:04:02Z</dcterms:created>
  <dcterms:modified xsi:type="dcterms:W3CDTF">2019-04-03T16:44:59Z</dcterms:modified>
</cp:coreProperties>
</file>