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实验室事务\flash_ml\revise\code_new\"/>
    </mc:Choice>
  </mc:AlternateContent>
  <xr:revisionPtr revIDLastSave="0" documentId="13_ncr:1_{59ABEEB6-2A77-446D-B915-4C165F1759E1}" xr6:coauthVersionLast="36" xr6:coauthVersionMax="36" xr10:uidLastSave="{00000000-0000-0000-0000-000000000000}"/>
  <bookViews>
    <workbookView xWindow="0" yWindow="0" windowWidth="14400" windowHeight="6825" xr2:uid="{F4153C72-4B87-4440-B6B8-CF1F4A94392C}"/>
  </bookViews>
  <sheets>
    <sheet name="water+methanol" sheetId="1" r:id="rId1"/>
    <sheet name="water+ethanol" sheetId="2" r:id="rId2"/>
    <sheet name="water+1-propanol" sheetId="3" r:id="rId3"/>
    <sheet name="water+2-propanol" sheetId="4" r:id="rId4"/>
    <sheet name="water+1-butanol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0" i="5" l="1"/>
  <c r="T103" i="4"/>
  <c r="T155" i="3"/>
  <c r="S209" i="1"/>
  <c r="T342" i="2"/>
  <c r="N56" i="5" l="1"/>
  <c r="N57" i="5"/>
  <c r="N58" i="5"/>
  <c r="N59" i="5"/>
  <c r="N60" i="5"/>
  <c r="N61" i="5"/>
  <c r="H57" i="5"/>
  <c r="H58" i="5"/>
  <c r="M58" i="5" s="1"/>
  <c r="H59" i="5"/>
  <c r="M59" i="5" s="1"/>
  <c r="H60" i="5"/>
  <c r="H61" i="5"/>
  <c r="H56" i="5"/>
  <c r="G57" i="5"/>
  <c r="G58" i="5"/>
  <c r="G59" i="5"/>
  <c r="G60" i="5"/>
  <c r="G61" i="5"/>
  <c r="G56" i="5"/>
  <c r="N46" i="5"/>
  <c r="N47" i="5"/>
  <c r="N48" i="5"/>
  <c r="N49" i="5"/>
  <c r="N50" i="5"/>
  <c r="N51" i="5"/>
  <c r="N52" i="5"/>
  <c r="H47" i="5"/>
  <c r="H48" i="5"/>
  <c r="H49" i="5"/>
  <c r="H50" i="5"/>
  <c r="H51" i="5"/>
  <c r="H52" i="5"/>
  <c r="M52" i="5" s="1"/>
  <c r="H46" i="5"/>
  <c r="G47" i="5"/>
  <c r="G48" i="5"/>
  <c r="G49" i="5"/>
  <c r="G50" i="5"/>
  <c r="G51" i="5"/>
  <c r="G52" i="5"/>
  <c r="G46" i="5"/>
  <c r="N37" i="5"/>
  <c r="N38" i="5"/>
  <c r="N39" i="5"/>
  <c r="N40" i="5"/>
  <c r="N41" i="5"/>
  <c r="N42" i="5"/>
  <c r="H38" i="5"/>
  <c r="H39" i="5"/>
  <c r="H40" i="5"/>
  <c r="H41" i="5"/>
  <c r="H42" i="5"/>
  <c r="H37" i="5"/>
  <c r="G38" i="5"/>
  <c r="G39" i="5"/>
  <c r="G40" i="5"/>
  <c r="G41" i="5"/>
  <c r="G42" i="5"/>
  <c r="G37" i="5"/>
  <c r="N28" i="5"/>
  <c r="N29" i="5"/>
  <c r="N30" i="5"/>
  <c r="N31" i="5"/>
  <c r="N32" i="5"/>
  <c r="N33" i="5"/>
  <c r="N24" i="5"/>
  <c r="H29" i="5"/>
  <c r="H30" i="5"/>
  <c r="H31" i="5"/>
  <c r="H32" i="5"/>
  <c r="H33" i="5"/>
  <c r="H28" i="5"/>
  <c r="G29" i="5"/>
  <c r="G30" i="5"/>
  <c r="G31" i="5"/>
  <c r="G32" i="5"/>
  <c r="G33" i="5"/>
  <c r="G28" i="5"/>
  <c r="N19" i="5"/>
  <c r="N20" i="5"/>
  <c r="N21" i="5"/>
  <c r="N22" i="5"/>
  <c r="N23" i="5"/>
  <c r="H20" i="5"/>
  <c r="H21" i="5"/>
  <c r="H22" i="5"/>
  <c r="H23" i="5"/>
  <c r="H24" i="5"/>
  <c r="H19" i="5"/>
  <c r="G20" i="5"/>
  <c r="G21" i="5"/>
  <c r="G22" i="5"/>
  <c r="G23" i="5"/>
  <c r="G24" i="5"/>
  <c r="G19" i="5"/>
  <c r="N11" i="5"/>
  <c r="N12" i="5"/>
  <c r="N13" i="5"/>
  <c r="N14" i="5"/>
  <c r="N15" i="5"/>
  <c r="H12" i="5"/>
  <c r="H13" i="5"/>
  <c r="H14" i="5"/>
  <c r="H15" i="5"/>
  <c r="H11" i="5"/>
  <c r="G12" i="5"/>
  <c r="G13" i="5"/>
  <c r="G14" i="5"/>
  <c r="G15" i="5"/>
  <c r="G11" i="5"/>
  <c r="N3" i="5"/>
  <c r="N4" i="5"/>
  <c r="N5" i="5"/>
  <c r="N6" i="5"/>
  <c r="H4" i="5"/>
  <c r="H5" i="5"/>
  <c r="H6" i="5"/>
  <c r="H3" i="5"/>
  <c r="G4" i="5"/>
  <c r="G5" i="5"/>
  <c r="G6" i="5"/>
  <c r="G3" i="5"/>
  <c r="N84" i="4"/>
  <c r="N85" i="4"/>
  <c r="N100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84" i="4"/>
  <c r="M84" i="4" s="1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84" i="4"/>
  <c r="N75" i="4"/>
  <c r="N76" i="4"/>
  <c r="N77" i="4"/>
  <c r="N78" i="4"/>
  <c r="N79" i="4"/>
  <c r="N80" i="4"/>
  <c r="H76" i="4"/>
  <c r="H77" i="4"/>
  <c r="H78" i="4"/>
  <c r="H79" i="4"/>
  <c r="H80" i="4"/>
  <c r="H75" i="4"/>
  <c r="G76" i="4"/>
  <c r="G77" i="4"/>
  <c r="G78" i="4"/>
  <c r="G79" i="4"/>
  <c r="G80" i="4"/>
  <c r="G75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58" i="4"/>
  <c r="N45" i="4"/>
  <c r="N46" i="4"/>
  <c r="N47" i="4"/>
  <c r="N48" i="4"/>
  <c r="N49" i="4"/>
  <c r="N50" i="4"/>
  <c r="N51" i="4"/>
  <c r="N52" i="4"/>
  <c r="N53" i="4"/>
  <c r="N54" i="4"/>
  <c r="H46" i="4"/>
  <c r="H47" i="4"/>
  <c r="H48" i="4"/>
  <c r="H49" i="4"/>
  <c r="H50" i="4"/>
  <c r="H51" i="4"/>
  <c r="H52" i="4"/>
  <c r="H53" i="4"/>
  <c r="H54" i="4"/>
  <c r="H45" i="4"/>
  <c r="G46" i="4"/>
  <c r="G47" i="4"/>
  <c r="G48" i="4"/>
  <c r="G49" i="4"/>
  <c r="G50" i="4"/>
  <c r="G51" i="4"/>
  <c r="G52" i="4"/>
  <c r="G53" i="4"/>
  <c r="G54" i="4"/>
  <c r="G45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24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3" i="4"/>
  <c r="N139" i="3"/>
  <c r="N140" i="3"/>
  <c r="N141" i="3"/>
  <c r="N142" i="3"/>
  <c r="N143" i="3"/>
  <c r="N144" i="3"/>
  <c r="N145" i="3"/>
  <c r="N146" i="3"/>
  <c r="N147" i="3"/>
  <c r="N148" i="3"/>
  <c r="N149" i="3"/>
  <c r="N150" i="3"/>
  <c r="H140" i="3"/>
  <c r="H141" i="3"/>
  <c r="H142" i="3"/>
  <c r="H143" i="3"/>
  <c r="H144" i="3"/>
  <c r="H145" i="3"/>
  <c r="H146" i="3"/>
  <c r="H147" i="3"/>
  <c r="H148" i="3"/>
  <c r="H149" i="3"/>
  <c r="H150" i="3"/>
  <c r="H139" i="3"/>
  <c r="G140" i="3"/>
  <c r="G141" i="3"/>
  <c r="G142" i="3"/>
  <c r="G143" i="3"/>
  <c r="G144" i="3"/>
  <c r="G145" i="3"/>
  <c r="G146" i="3"/>
  <c r="G147" i="3"/>
  <c r="G148" i="3"/>
  <c r="G149" i="3"/>
  <c r="G150" i="3"/>
  <c r="G139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H125" i="3"/>
  <c r="H126" i="3"/>
  <c r="H127" i="3"/>
  <c r="H128" i="3"/>
  <c r="H129" i="3"/>
  <c r="H130" i="3"/>
  <c r="H131" i="3"/>
  <c r="H132" i="3"/>
  <c r="H133" i="3"/>
  <c r="H134" i="3"/>
  <c r="H135" i="3"/>
  <c r="H124" i="3"/>
  <c r="G125" i="3"/>
  <c r="G126" i="3"/>
  <c r="G127" i="3"/>
  <c r="G128" i="3"/>
  <c r="G129" i="3"/>
  <c r="G130" i="3"/>
  <c r="G131" i="3"/>
  <c r="G132" i="3"/>
  <c r="G133" i="3"/>
  <c r="G134" i="3"/>
  <c r="G135" i="3"/>
  <c r="G124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08" i="3"/>
  <c r="N87" i="3"/>
  <c r="N86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86" i="3"/>
  <c r="N71" i="3"/>
  <c r="N72" i="3"/>
  <c r="N73" i="3"/>
  <c r="N74" i="3"/>
  <c r="N75" i="3"/>
  <c r="N76" i="3"/>
  <c r="N77" i="3"/>
  <c r="N78" i="3"/>
  <c r="N79" i="3"/>
  <c r="N80" i="3"/>
  <c r="N81" i="3"/>
  <c r="N70" i="3"/>
  <c r="N82" i="3"/>
  <c r="N66" i="3"/>
  <c r="N57" i="3"/>
  <c r="H71" i="3"/>
  <c r="H72" i="3"/>
  <c r="H73" i="3"/>
  <c r="H74" i="3"/>
  <c r="H75" i="3"/>
  <c r="H76" i="3"/>
  <c r="H77" i="3"/>
  <c r="H78" i="3"/>
  <c r="H79" i="3"/>
  <c r="H80" i="3"/>
  <c r="H81" i="3"/>
  <c r="H82" i="3"/>
  <c r="H70" i="3"/>
  <c r="G71" i="3"/>
  <c r="G72" i="3"/>
  <c r="G73" i="3"/>
  <c r="G74" i="3"/>
  <c r="G75" i="3"/>
  <c r="G76" i="3"/>
  <c r="G77" i="3"/>
  <c r="G78" i="3"/>
  <c r="G79" i="3"/>
  <c r="G80" i="3"/>
  <c r="G81" i="3"/>
  <c r="G82" i="3"/>
  <c r="G70" i="3"/>
  <c r="N56" i="3"/>
  <c r="N58" i="3"/>
  <c r="N59" i="3"/>
  <c r="N60" i="3"/>
  <c r="N61" i="3"/>
  <c r="N62" i="3"/>
  <c r="N63" i="3"/>
  <c r="N64" i="3"/>
  <c r="N65" i="3"/>
  <c r="N55" i="3"/>
  <c r="H56" i="3"/>
  <c r="H57" i="3"/>
  <c r="H58" i="3"/>
  <c r="H59" i="3"/>
  <c r="H60" i="3"/>
  <c r="H61" i="3"/>
  <c r="H62" i="3"/>
  <c r="H63" i="3"/>
  <c r="H64" i="3"/>
  <c r="H65" i="3"/>
  <c r="H66" i="3"/>
  <c r="H55" i="3"/>
  <c r="G56" i="3"/>
  <c r="G57" i="3"/>
  <c r="G58" i="3"/>
  <c r="G59" i="3"/>
  <c r="G60" i="3"/>
  <c r="G61" i="3"/>
  <c r="G62" i="3"/>
  <c r="G63" i="3"/>
  <c r="G64" i="3"/>
  <c r="G65" i="3"/>
  <c r="G66" i="3"/>
  <c r="G55" i="3"/>
  <c r="N51" i="3"/>
  <c r="N39" i="3"/>
  <c r="N40" i="3"/>
  <c r="N41" i="3"/>
  <c r="N42" i="3"/>
  <c r="N43" i="3"/>
  <c r="N44" i="3"/>
  <c r="N45" i="3"/>
  <c r="N46" i="3"/>
  <c r="N47" i="3"/>
  <c r="N48" i="3"/>
  <c r="N49" i="3"/>
  <c r="N50" i="3"/>
  <c r="N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38" i="3"/>
  <c r="N27" i="3"/>
  <c r="N28" i="3"/>
  <c r="N29" i="3"/>
  <c r="N30" i="3"/>
  <c r="N31" i="3"/>
  <c r="N32" i="3"/>
  <c r="N33" i="3"/>
  <c r="N26" i="3"/>
  <c r="N34" i="3"/>
  <c r="H27" i="3"/>
  <c r="H28" i="3"/>
  <c r="H29" i="3"/>
  <c r="H30" i="3"/>
  <c r="H31" i="3"/>
  <c r="H32" i="3"/>
  <c r="H33" i="3"/>
  <c r="H34" i="3"/>
  <c r="H26" i="3"/>
  <c r="G27" i="3"/>
  <c r="G28" i="3"/>
  <c r="G29" i="3"/>
  <c r="G30" i="3"/>
  <c r="G31" i="3"/>
  <c r="G32" i="3"/>
  <c r="G33" i="3"/>
  <c r="G34" i="3"/>
  <c r="G26" i="3"/>
  <c r="N14" i="3"/>
  <c r="N15" i="3"/>
  <c r="N16" i="3"/>
  <c r="N17" i="3"/>
  <c r="N18" i="3"/>
  <c r="N19" i="3"/>
  <c r="N20" i="3"/>
  <c r="N21" i="3"/>
  <c r="N22" i="3"/>
  <c r="H15" i="3"/>
  <c r="H16" i="3"/>
  <c r="H17" i="3"/>
  <c r="H18" i="3"/>
  <c r="H19" i="3"/>
  <c r="H20" i="3"/>
  <c r="H21" i="3"/>
  <c r="H22" i="3"/>
  <c r="H14" i="3"/>
  <c r="G15" i="3"/>
  <c r="G16" i="3"/>
  <c r="G17" i="3"/>
  <c r="G18" i="3"/>
  <c r="G19" i="3"/>
  <c r="G20" i="3"/>
  <c r="G21" i="3"/>
  <c r="G22" i="3"/>
  <c r="G14" i="3"/>
  <c r="M60" i="5" l="1"/>
  <c r="M40" i="5"/>
  <c r="M57" i="5"/>
  <c r="O57" i="5" s="1"/>
  <c r="P57" i="5" s="1"/>
  <c r="M91" i="4"/>
  <c r="O91" i="4" s="1"/>
  <c r="M33" i="5"/>
  <c r="M41" i="5"/>
  <c r="O41" i="5" s="1"/>
  <c r="P41" i="5" s="1"/>
  <c r="O60" i="5"/>
  <c r="P60" i="5" s="1"/>
  <c r="O59" i="5"/>
  <c r="P59" i="5" s="1"/>
  <c r="O58" i="5"/>
  <c r="M51" i="5"/>
  <c r="O51" i="5" s="1"/>
  <c r="P51" i="5" s="1"/>
  <c r="M61" i="5"/>
  <c r="O61" i="5" s="1"/>
  <c r="P61" i="5" s="1"/>
  <c r="M56" i="5"/>
  <c r="O56" i="5" s="1"/>
  <c r="P56" i="5" s="1"/>
  <c r="O52" i="5"/>
  <c r="P52" i="5" s="1"/>
  <c r="M50" i="5"/>
  <c r="O50" i="5" s="1"/>
  <c r="P50" i="5" s="1"/>
  <c r="M49" i="5"/>
  <c r="O49" i="5" s="1"/>
  <c r="P49" i="5" s="1"/>
  <c r="M46" i="5"/>
  <c r="O46" i="5" s="1"/>
  <c r="M48" i="5"/>
  <c r="O48" i="5" s="1"/>
  <c r="M47" i="5"/>
  <c r="O47" i="5" s="1"/>
  <c r="P47" i="5" s="1"/>
  <c r="M37" i="5"/>
  <c r="O37" i="5" s="1"/>
  <c r="O40" i="5"/>
  <c r="P40" i="5" s="1"/>
  <c r="M39" i="5"/>
  <c r="O39" i="5" s="1"/>
  <c r="M42" i="5"/>
  <c r="O42" i="5" s="1"/>
  <c r="P42" i="5" s="1"/>
  <c r="M38" i="5"/>
  <c r="O38" i="5" s="1"/>
  <c r="M30" i="5"/>
  <c r="O30" i="5" s="1"/>
  <c r="M28" i="5"/>
  <c r="O28" i="5" s="1"/>
  <c r="P28" i="5" s="1"/>
  <c r="M29" i="5"/>
  <c r="O29" i="5" s="1"/>
  <c r="P29" i="5" s="1"/>
  <c r="M21" i="5"/>
  <c r="O21" i="5" s="1"/>
  <c r="M31" i="5"/>
  <c r="O31" i="5" s="1"/>
  <c r="P31" i="5" s="1"/>
  <c r="O33" i="5"/>
  <c r="M32" i="5"/>
  <c r="O32" i="5" s="1"/>
  <c r="P32" i="5" s="1"/>
  <c r="M14" i="5"/>
  <c r="O14" i="5" s="1"/>
  <c r="P14" i="5" s="1"/>
  <c r="M13" i="5"/>
  <c r="O13" i="5" s="1"/>
  <c r="M22" i="5"/>
  <c r="O22" i="5" s="1"/>
  <c r="P22" i="5" s="1"/>
  <c r="M24" i="5"/>
  <c r="O24" i="5" s="1"/>
  <c r="M20" i="5"/>
  <c r="O20" i="5" s="1"/>
  <c r="P20" i="5" s="1"/>
  <c r="M23" i="5"/>
  <c r="O23" i="5" s="1"/>
  <c r="P23" i="5" s="1"/>
  <c r="M19" i="5"/>
  <c r="O19" i="5" s="1"/>
  <c r="P19" i="5" s="1"/>
  <c r="M11" i="5"/>
  <c r="O11" i="5" s="1"/>
  <c r="M15" i="5"/>
  <c r="O15" i="5" s="1"/>
  <c r="P15" i="5" s="1"/>
  <c r="M97" i="4"/>
  <c r="O97" i="4" s="1"/>
  <c r="P97" i="4" s="1"/>
  <c r="M12" i="5"/>
  <c r="O12" i="5" s="1"/>
  <c r="P12" i="5" s="1"/>
  <c r="M6" i="5"/>
  <c r="O6" i="5" s="1"/>
  <c r="P6" i="5" s="1"/>
  <c r="M93" i="4"/>
  <c r="O93" i="4" s="1"/>
  <c r="P93" i="4" s="1"/>
  <c r="M3" i="5"/>
  <c r="O3" i="5" s="1"/>
  <c r="M92" i="4"/>
  <c r="O92" i="4" s="1"/>
  <c r="M4" i="5"/>
  <c r="O4" i="5" s="1"/>
  <c r="P4" i="5" s="1"/>
  <c r="M5" i="5"/>
  <c r="O5" i="5" s="1"/>
  <c r="M99" i="4"/>
  <c r="O99" i="4" s="1"/>
  <c r="P99" i="4" s="1"/>
  <c r="M79" i="4"/>
  <c r="O79" i="4" s="1"/>
  <c r="P79" i="4" s="1"/>
  <c r="M96" i="4"/>
  <c r="O96" i="4" s="1"/>
  <c r="P96" i="4" s="1"/>
  <c r="M90" i="4"/>
  <c r="O90" i="4" s="1"/>
  <c r="P90" i="4" s="1"/>
  <c r="M87" i="4"/>
  <c r="O87" i="4" s="1"/>
  <c r="P87" i="4" s="1"/>
  <c r="M86" i="4"/>
  <c r="O86" i="4" s="1"/>
  <c r="M88" i="4"/>
  <c r="O88" i="4" s="1"/>
  <c r="P88" i="4" s="1"/>
  <c r="M98" i="4"/>
  <c r="O98" i="4" s="1"/>
  <c r="P98" i="4" s="1"/>
  <c r="M100" i="4"/>
  <c r="O100" i="4" s="1"/>
  <c r="P100" i="4" s="1"/>
  <c r="O84" i="4"/>
  <c r="P84" i="4" s="1"/>
  <c r="M94" i="4"/>
  <c r="O94" i="4" s="1"/>
  <c r="P94" i="4" s="1"/>
  <c r="M89" i="4"/>
  <c r="O89" i="4" s="1"/>
  <c r="P89" i="4" s="1"/>
  <c r="M85" i="4"/>
  <c r="O85" i="4" s="1"/>
  <c r="P85" i="4" s="1"/>
  <c r="M10" i="4"/>
  <c r="O10" i="4" s="1"/>
  <c r="P10" i="4" s="1"/>
  <c r="M37" i="4"/>
  <c r="O37" i="4" s="1"/>
  <c r="P37" i="4" s="1"/>
  <c r="M48" i="4"/>
  <c r="O48" i="4" s="1"/>
  <c r="P48" i="4" s="1"/>
  <c r="M67" i="4"/>
  <c r="O67" i="4" s="1"/>
  <c r="M95" i="4"/>
  <c r="O95" i="4" s="1"/>
  <c r="P95" i="4" s="1"/>
  <c r="M53" i="4"/>
  <c r="O53" i="4" s="1"/>
  <c r="P53" i="4" s="1"/>
  <c r="M71" i="4"/>
  <c r="O71" i="4" s="1"/>
  <c r="P71" i="4" s="1"/>
  <c r="M65" i="4"/>
  <c r="O65" i="4" s="1"/>
  <c r="M76" i="4"/>
  <c r="O76" i="4" s="1"/>
  <c r="M80" i="4"/>
  <c r="O80" i="4" s="1"/>
  <c r="M78" i="4"/>
  <c r="O78" i="4" s="1"/>
  <c r="P78" i="4" s="1"/>
  <c r="M59" i="4"/>
  <c r="O59" i="4" s="1"/>
  <c r="P59" i="4" s="1"/>
  <c r="M77" i="4"/>
  <c r="O77" i="4" s="1"/>
  <c r="P77" i="4" s="1"/>
  <c r="M75" i="4"/>
  <c r="O75" i="4" s="1"/>
  <c r="P75" i="4" s="1"/>
  <c r="M47" i="4"/>
  <c r="O47" i="4" s="1"/>
  <c r="P47" i="4" s="1"/>
  <c r="M66" i="4"/>
  <c r="O66" i="4" s="1"/>
  <c r="P66" i="4" s="1"/>
  <c r="M49" i="4"/>
  <c r="O49" i="4" s="1"/>
  <c r="P49" i="4" s="1"/>
  <c r="M68" i="4"/>
  <c r="O68" i="4" s="1"/>
  <c r="P68" i="4" s="1"/>
  <c r="M135" i="3"/>
  <c r="O135" i="3" s="1"/>
  <c r="P135" i="3" s="1"/>
  <c r="M7" i="4"/>
  <c r="O7" i="4" s="1"/>
  <c r="P7" i="4" s="1"/>
  <c r="M34" i="4"/>
  <c r="O34" i="4" s="1"/>
  <c r="P34" i="4" s="1"/>
  <c r="M64" i="4"/>
  <c r="O64" i="4" s="1"/>
  <c r="P64" i="4" s="1"/>
  <c r="M61" i="4"/>
  <c r="O61" i="4" s="1"/>
  <c r="P61" i="4" s="1"/>
  <c r="M32" i="4"/>
  <c r="O32" i="4" s="1"/>
  <c r="P32" i="4" s="1"/>
  <c r="M62" i="4"/>
  <c r="O62" i="4" s="1"/>
  <c r="P62" i="4" s="1"/>
  <c r="M70" i="4"/>
  <c r="O70" i="4" s="1"/>
  <c r="P70" i="4" s="1"/>
  <c r="M58" i="4"/>
  <c r="O58" i="4" s="1"/>
  <c r="P58" i="4" s="1"/>
  <c r="M30" i="4"/>
  <c r="O30" i="4" s="1"/>
  <c r="M60" i="4"/>
  <c r="O60" i="4" s="1"/>
  <c r="P60" i="4" s="1"/>
  <c r="M63" i="4"/>
  <c r="O63" i="4" s="1"/>
  <c r="P63" i="4" s="1"/>
  <c r="M69" i="4"/>
  <c r="O69" i="4" s="1"/>
  <c r="P69" i="4" s="1"/>
  <c r="M54" i="4"/>
  <c r="O54" i="4" s="1"/>
  <c r="M35" i="4"/>
  <c r="O35" i="4" s="1"/>
  <c r="P35" i="4" s="1"/>
  <c r="M29" i="4"/>
  <c r="O29" i="4" s="1"/>
  <c r="P29" i="4" s="1"/>
  <c r="M41" i="4"/>
  <c r="O41" i="4" s="1"/>
  <c r="P41" i="4" s="1"/>
  <c r="M52" i="4"/>
  <c r="O52" i="4" s="1"/>
  <c r="P52" i="4" s="1"/>
  <c r="M45" i="4"/>
  <c r="O45" i="4" s="1"/>
  <c r="P45" i="4" s="1"/>
  <c r="M50" i="4"/>
  <c r="O50" i="4" s="1"/>
  <c r="P50" i="4" s="1"/>
  <c r="M46" i="4"/>
  <c r="O46" i="4" s="1"/>
  <c r="P46" i="4" s="1"/>
  <c r="M28" i="4"/>
  <c r="O28" i="4" s="1"/>
  <c r="P28" i="4" s="1"/>
  <c r="M51" i="4"/>
  <c r="O51" i="4" s="1"/>
  <c r="M20" i="4"/>
  <c r="O20" i="4" s="1"/>
  <c r="P20" i="4" s="1"/>
  <c r="M31" i="4"/>
  <c r="O31" i="4" s="1"/>
  <c r="M13" i="4"/>
  <c r="O13" i="4" s="1"/>
  <c r="P13" i="4" s="1"/>
  <c r="M40" i="4"/>
  <c r="O40" i="4" s="1"/>
  <c r="P40" i="4" s="1"/>
  <c r="M6" i="4"/>
  <c r="O6" i="4" s="1"/>
  <c r="P6" i="4" s="1"/>
  <c r="M33" i="4"/>
  <c r="O33" i="4" s="1"/>
  <c r="P33" i="4" s="1"/>
  <c r="M16" i="4"/>
  <c r="O16" i="4" s="1"/>
  <c r="P16" i="4" s="1"/>
  <c r="M27" i="4"/>
  <c r="O27" i="4" s="1"/>
  <c r="P27" i="4" s="1"/>
  <c r="M24" i="4"/>
  <c r="O24" i="4" s="1"/>
  <c r="M26" i="4"/>
  <c r="O26" i="4" s="1"/>
  <c r="P26" i="4" s="1"/>
  <c r="M39" i="4"/>
  <c r="O39" i="4" s="1"/>
  <c r="P39" i="4" s="1"/>
  <c r="M25" i="4"/>
  <c r="O25" i="4" s="1"/>
  <c r="P25" i="4" s="1"/>
  <c r="M11" i="4"/>
  <c r="O11" i="4" s="1"/>
  <c r="P11" i="4" s="1"/>
  <c r="M38" i="4"/>
  <c r="O38" i="4" s="1"/>
  <c r="P38" i="4" s="1"/>
  <c r="M36" i="4"/>
  <c r="O36" i="4" s="1"/>
  <c r="P36" i="4" s="1"/>
  <c r="M19" i="4"/>
  <c r="O19" i="4" s="1"/>
  <c r="P19" i="4" s="1"/>
  <c r="M9" i="4"/>
  <c r="O9" i="4" s="1"/>
  <c r="P9" i="4" s="1"/>
  <c r="M8" i="4"/>
  <c r="O8" i="4" s="1"/>
  <c r="P8" i="4" s="1"/>
  <c r="M145" i="3"/>
  <c r="O145" i="3" s="1"/>
  <c r="P145" i="3" s="1"/>
  <c r="M14" i="4"/>
  <c r="O14" i="4" s="1"/>
  <c r="P14" i="4" s="1"/>
  <c r="M3" i="4"/>
  <c r="O3" i="4" s="1"/>
  <c r="P3" i="4" s="1"/>
  <c r="M5" i="4"/>
  <c r="O5" i="4" s="1"/>
  <c r="M15" i="4"/>
  <c r="O15" i="4" s="1"/>
  <c r="P15" i="4" s="1"/>
  <c r="M4" i="4"/>
  <c r="O4" i="4" s="1"/>
  <c r="P4" i="4" s="1"/>
  <c r="M17" i="4"/>
  <c r="O17" i="4" s="1"/>
  <c r="P17" i="4" s="1"/>
  <c r="M18" i="4"/>
  <c r="O18" i="4" s="1"/>
  <c r="P18" i="4" s="1"/>
  <c r="M12" i="4"/>
  <c r="O12" i="4" s="1"/>
  <c r="P12" i="4" s="1"/>
  <c r="M111" i="3"/>
  <c r="O111" i="3" s="1"/>
  <c r="P111" i="3" s="1"/>
  <c r="M132" i="3"/>
  <c r="O132" i="3" s="1"/>
  <c r="P132" i="3" s="1"/>
  <c r="M141" i="3"/>
  <c r="O141" i="3" s="1"/>
  <c r="P141" i="3" s="1"/>
  <c r="M150" i="3"/>
  <c r="O150" i="3" s="1"/>
  <c r="P150" i="3" s="1"/>
  <c r="M130" i="3"/>
  <c r="O130" i="3" s="1"/>
  <c r="P130" i="3" s="1"/>
  <c r="M149" i="3"/>
  <c r="O149" i="3" s="1"/>
  <c r="P149" i="3" s="1"/>
  <c r="M140" i="3"/>
  <c r="O140" i="3" s="1"/>
  <c r="P140" i="3" s="1"/>
  <c r="M115" i="3"/>
  <c r="O115" i="3" s="1"/>
  <c r="P115" i="3" s="1"/>
  <c r="M144" i="3"/>
  <c r="O144" i="3" s="1"/>
  <c r="P144" i="3" s="1"/>
  <c r="M143" i="3"/>
  <c r="O143" i="3" s="1"/>
  <c r="P143" i="3" s="1"/>
  <c r="M139" i="3"/>
  <c r="O139" i="3" s="1"/>
  <c r="P139" i="3" s="1"/>
  <c r="M142" i="3"/>
  <c r="O142" i="3" s="1"/>
  <c r="M148" i="3"/>
  <c r="O148" i="3" s="1"/>
  <c r="P148" i="3" s="1"/>
  <c r="M146" i="3"/>
  <c r="O146" i="3" s="1"/>
  <c r="P146" i="3" s="1"/>
  <c r="M147" i="3"/>
  <c r="O147" i="3" s="1"/>
  <c r="P147" i="3" s="1"/>
  <c r="M131" i="3"/>
  <c r="O131" i="3" s="1"/>
  <c r="P131" i="3" s="1"/>
  <c r="M133" i="3"/>
  <c r="O133" i="3" s="1"/>
  <c r="P133" i="3" s="1"/>
  <c r="M128" i="3"/>
  <c r="O128" i="3" s="1"/>
  <c r="M98" i="3"/>
  <c r="O98" i="3" s="1"/>
  <c r="P98" i="3" s="1"/>
  <c r="M118" i="3"/>
  <c r="O118" i="3" s="1"/>
  <c r="P118" i="3" s="1"/>
  <c r="M129" i="3"/>
  <c r="O129" i="3" s="1"/>
  <c r="P129" i="3" s="1"/>
  <c r="M125" i="3"/>
  <c r="O125" i="3" s="1"/>
  <c r="P125" i="3" s="1"/>
  <c r="M117" i="3"/>
  <c r="O117" i="3" s="1"/>
  <c r="P117" i="3" s="1"/>
  <c r="M127" i="3"/>
  <c r="O127" i="3" s="1"/>
  <c r="M134" i="3"/>
  <c r="O134" i="3" s="1"/>
  <c r="P134" i="3" s="1"/>
  <c r="M124" i="3"/>
  <c r="O124" i="3" s="1"/>
  <c r="P124" i="3" s="1"/>
  <c r="M110" i="3"/>
  <c r="O110" i="3" s="1"/>
  <c r="P110" i="3" s="1"/>
  <c r="M126" i="3"/>
  <c r="O126" i="3" s="1"/>
  <c r="P126" i="3" s="1"/>
  <c r="M114" i="3"/>
  <c r="O114" i="3" s="1"/>
  <c r="P114" i="3" s="1"/>
  <c r="M120" i="3"/>
  <c r="O120" i="3" s="1"/>
  <c r="M116" i="3"/>
  <c r="O116" i="3" s="1"/>
  <c r="P116" i="3" s="1"/>
  <c r="M112" i="3"/>
  <c r="O112" i="3" s="1"/>
  <c r="M104" i="3"/>
  <c r="O104" i="3" s="1"/>
  <c r="P104" i="3" s="1"/>
  <c r="M119" i="3"/>
  <c r="O119" i="3" s="1"/>
  <c r="M113" i="3"/>
  <c r="O113" i="3" s="1"/>
  <c r="P113" i="3" s="1"/>
  <c r="M108" i="3"/>
  <c r="O108" i="3" s="1"/>
  <c r="P108" i="3" s="1"/>
  <c r="M72" i="3"/>
  <c r="O72" i="3" s="1"/>
  <c r="P72" i="3" s="1"/>
  <c r="M109" i="3"/>
  <c r="O109" i="3" s="1"/>
  <c r="P109" i="3" s="1"/>
  <c r="M86" i="3"/>
  <c r="O86" i="3" s="1"/>
  <c r="P86" i="3" s="1"/>
  <c r="M82" i="3"/>
  <c r="O82" i="3" s="1"/>
  <c r="P82" i="3" s="1"/>
  <c r="M94" i="3"/>
  <c r="O94" i="3" s="1"/>
  <c r="P94" i="3" s="1"/>
  <c r="M93" i="3"/>
  <c r="O93" i="3" s="1"/>
  <c r="P93" i="3" s="1"/>
  <c r="M96" i="3"/>
  <c r="O96" i="3" s="1"/>
  <c r="P96" i="3" s="1"/>
  <c r="M90" i="3"/>
  <c r="O90" i="3" s="1"/>
  <c r="M89" i="3"/>
  <c r="O89" i="3" s="1"/>
  <c r="P89" i="3" s="1"/>
  <c r="M95" i="3"/>
  <c r="O95" i="3" s="1"/>
  <c r="P95" i="3" s="1"/>
  <c r="M92" i="3"/>
  <c r="O92" i="3" s="1"/>
  <c r="P92" i="3" s="1"/>
  <c r="M88" i="3"/>
  <c r="O88" i="3" s="1"/>
  <c r="P88" i="3" s="1"/>
  <c r="M87" i="3"/>
  <c r="O87" i="3" s="1"/>
  <c r="P87" i="3" s="1"/>
  <c r="M102" i="3"/>
  <c r="O102" i="3" s="1"/>
  <c r="P102" i="3" s="1"/>
  <c r="M100" i="3"/>
  <c r="O100" i="3" s="1"/>
  <c r="P100" i="3" s="1"/>
  <c r="M91" i="3"/>
  <c r="O91" i="3" s="1"/>
  <c r="P91" i="3" s="1"/>
  <c r="M103" i="3"/>
  <c r="O103" i="3" s="1"/>
  <c r="P103" i="3" s="1"/>
  <c r="M101" i="3"/>
  <c r="O101" i="3" s="1"/>
  <c r="P101" i="3" s="1"/>
  <c r="M97" i="3"/>
  <c r="O97" i="3" s="1"/>
  <c r="P97" i="3" s="1"/>
  <c r="M49" i="3"/>
  <c r="O49" i="3" s="1"/>
  <c r="P49" i="3" s="1"/>
  <c r="M99" i="3"/>
  <c r="O99" i="3" s="1"/>
  <c r="P99" i="3" s="1"/>
  <c r="M70" i="3"/>
  <c r="O70" i="3" s="1"/>
  <c r="P70" i="3" s="1"/>
  <c r="M74" i="3"/>
  <c r="O74" i="3" s="1"/>
  <c r="P74" i="3" s="1"/>
  <c r="M71" i="3"/>
  <c r="O71" i="3" s="1"/>
  <c r="P71" i="3" s="1"/>
  <c r="M64" i="3"/>
  <c r="O64" i="3" s="1"/>
  <c r="P64" i="3" s="1"/>
  <c r="M73" i="3"/>
  <c r="O73" i="3" s="1"/>
  <c r="M65" i="3"/>
  <c r="O65" i="3" s="1"/>
  <c r="P65" i="3" s="1"/>
  <c r="M79" i="3"/>
  <c r="O79" i="3" s="1"/>
  <c r="P79" i="3" s="1"/>
  <c r="M75" i="3"/>
  <c r="O75" i="3" s="1"/>
  <c r="P75" i="3" s="1"/>
  <c r="M81" i="3"/>
  <c r="O81" i="3" s="1"/>
  <c r="P81" i="3" s="1"/>
  <c r="M80" i="3"/>
  <c r="O80" i="3" s="1"/>
  <c r="P80" i="3" s="1"/>
  <c r="M78" i="3"/>
  <c r="O78" i="3" s="1"/>
  <c r="P78" i="3" s="1"/>
  <c r="M77" i="3"/>
  <c r="O77" i="3" s="1"/>
  <c r="P77" i="3" s="1"/>
  <c r="M76" i="3"/>
  <c r="O76" i="3" s="1"/>
  <c r="P76" i="3" s="1"/>
  <c r="M42" i="3"/>
  <c r="O42" i="3" s="1"/>
  <c r="P42" i="3" s="1"/>
  <c r="M66" i="3"/>
  <c r="O66" i="3" s="1"/>
  <c r="P66" i="3" s="1"/>
  <c r="M62" i="3"/>
  <c r="O62" i="3" s="1"/>
  <c r="P62" i="3" s="1"/>
  <c r="M61" i="3"/>
  <c r="O61" i="3" s="1"/>
  <c r="P61" i="3" s="1"/>
  <c r="M60" i="3"/>
  <c r="O60" i="3" s="1"/>
  <c r="P60" i="3" s="1"/>
  <c r="M63" i="3"/>
  <c r="O63" i="3" s="1"/>
  <c r="P63" i="3" s="1"/>
  <c r="M29" i="3"/>
  <c r="O29" i="3" s="1"/>
  <c r="P29" i="3" s="1"/>
  <c r="M57" i="3"/>
  <c r="O57" i="3" s="1"/>
  <c r="M58" i="3"/>
  <c r="O58" i="3" s="1"/>
  <c r="P58" i="3" s="1"/>
  <c r="M56" i="3"/>
  <c r="O56" i="3" s="1"/>
  <c r="P56" i="3" s="1"/>
  <c r="M59" i="3"/>
  <c r="O59" i="3" s="1"/>
  <c r="P59" i="3" s="1"/>
  <c r="M55" i="3"/>
  <c r="O55" i="3" s="1"/>
  <c r="P55" i="3" s="1"/>
  <c r="M50" i="3"/>
  <c r="O50" i="3" s="1"/>
  <c r="P50" i="3" s="1"/>
  <c r="M51" i="3"/>
  <c r="O51" i="3" s="1"/>
  <c r="P51" i="3" s="1"/>
  <c r="M44" i="3"/>
  <c r="O44" i="3" s="1"/>
  <c r="M47" i="3"/>
  <c r="O47" i="3" s="1"/>
  <c r="P47" i="3" s="1"/>
  <c r="M48" i="3"/>
  <c r="O48" i="3" s="1"/>
  <c r="P48" i="3" s="1"/>
  <c r="M46" i="3"/>
  <c r="O46" i="3" s="1"/>
  <c r="P46" i="3" s="1"/>
  <c r="M41" i="3"/>
  <c r="O41" i="3" s="1"/>
  <c r="P41" i="3" s="1"/>
  <c r="M45" i="3"/>
  <c r="O45" i="3" s="1"/>
  <c r="P45" i="3" s="1"/>
  <c r="M39" i="3"/>
  <c r="O39" i="3" s="1"/>
  <c r="P39" i="3" s="1"/>
  <c r="M43" i="3"/>
  <c r="O43" i="3" s="1"/>
  <c r="P43" i="3" s="1"/>
  <c r="M40" i="3"/>
  <c r="O40" i="3" s="1"/>
  <c r="P40" i="3" s="1"/>
  <c r="M38" i="3"/>
  <c r="O38" i="3" s="1"/>
  <c r="P38" i="3" s="1"/>
  <c r="M18" i="3"/>
  <c r="O18" i="3" s="1"/>
  <c r="P18" i="3" s="1"/>
  <c r="M34" i="3"/>
  <c r="O34" i="3" s="1"/>
  <c r="P34" i="3" s="1"/>
  <c r="M26" i="3"/>
  <c r="O26" i="3" s="1"/>
  <c r="P26" i="3" s="1"/>
  <c r="M19" i="3"/>
  <c r="O19" i="3" s="1"/>
  <c r="M33" i="3"/>
  <c r="O33" i="3" s="1"/>
  <c r="P33" i="3" s="1"/>
  <c r="M16" i="3"/>
  <c r="O16" i="3" s="1"/>
  <c r="P16" i="3" s="1"/>
  <c r="M32" i="3"/>
  <c r="O32" i="3" s="1"/>
  <c r="P32" i="3" s="1"/>
  <c r="M28" i="3"/>
  <c r="O28" i="3" s="1"/>
  <c r="P28" i="3" s="1"/>
  <c r="M27" i="3"/>
  <c r="O27" i="3" s="1"/>
  <c r="M31" i="3"/>
  <c r="O31" i="3" s="1"/>
  <c r="P31" i="3" s="1"/>
  <c r="M30" i="3"/>
  <c r="O30" i="3" s="1"/>
  <c r="P30" i="3" s="1"/>
  <c r="M20" i="3"/>
  <c r="O20" i="3" s="1"/>
  <c r="P20" i="3" s="1"/>
  <c r="M17" i="3"/>
  <c r="O17" i="3" s="1"/>
  <c r="P17" i="3" s="1"/>
  <c r="M21" i="3"/>
  <c r="O21" i="3" s="1"/>
  <c r="P21" i="3" s="1"/>
  <c r="M22" i="3"/>
  <c r="O22" i="3" s="1"/>
  <c r="P22" i="3" s="1"/>
  <c r="M15" i="3"/>
  <c r="O15" i="3" s="1"/>
  <c r="P15" i="3" s="1"/>
  <c r="M14" i="3"/>
  <c r="O14" i="3" s="1"/>
  <c r="P14" i="3" s="1"/>
  <c r="N3" i="3" l="1"/>
  <c r="N4" i="3"/>
  <c r="N5" i="3"/>
  <c r="N6" i="3"/>
  <c r="N7" i="3"/>
  <c r="N8" i="3"/>
  <c r="N9" i="3"/>
  <c r="N10" i="3"/>
  <c r="H4" i="3"/>
  <c r="H5" i="3"/>
  <c r="H6" i="3"/>
  <c r="H7" i="3"/>
  <c r="H8" i="3"/>
  <c r="H9" i="3"/>
  <c r="H10" i="3"/>
  <c r="H3" i="3"/>
  <c r="G4" i="3"/>
  <c r="G5" i="3"/>
  <c r="G6" i="3"/>
  <c r="G7" i="3"/>
  <c r="G8" i="3"/>
  <c r="G9" i="3"/>
  <c r="G10" i="3"/>
  <c r="G3" i="3"/>
  <c r="M9" i="3" l="1"/>
  <c r="O9" i="3" s="1"/>
  <c r="P9" i="3" s="1"/>
  <c r="M6" i="3"/>
  <c r="O6" i="3" s="1"/>
  <c r="P6" i="3" s="1"/>
  <c r="M5" i="3"/>
  <c r="O5" i="3" s="1"/>
  <c r="P5" i="3" s="1"/>
  <c r="M10" i="3"/>
  <c r="O10" i="3" s="1"/>
  <c r="P10" i="3" s="1"/>
  <c r="M3" i="3"/>
  <c r="O3" i="3" s="1"/>
  <c r="P3" i="3" s="1"/>
  <c r="M7" i="3"/>
  <c r="O7" i="3" s="1"/>
  <c r="P7" i="3" s="1"/>
  <c r="M8" i="3"/>
  <c r="O8" i="3" s="1"/>
  <c r="P8" i="3" s="1"/>
  <c r="M4" i="3"/>
  <c r="O4" i="3" s="1"/>
  <c r="N327" i="2" l="1"/>
  <c r="N328" i="2"/>
  <c r="N329" i="2"/>
  <c r="N330" i="2"/>
  <c r="N331" i="2"/>
  <c r="N332" i="2"/>
  <c r="N333" i="2"/>
  <c r="N334" i="2"/>
  <c r="N335" i="2"/>
  <c r="N336" i="2"/>
  <c r="N337" i="2"/>
  <c r="N338" i="2"/>
  <c r="N339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27" i="2"/>
  <c r="N315" i="2"/>
  <c r="N316" i="2"/>
  <c r="N317" i="2"/>
  <c r="N318" i="2"/>
  <c r="N319" i="2"/>
  <c r="N320" i="2"/>
  <c r="N321" i="2"/>
  <c r="N322" i="2"/>
  <c r="N323" i="2"/>
  <c r="H316" i="2"/>
  <c r="H317" i="2"/>
  <c r="H318" i="2"/>
  <c r="H319" i="2"/>
  <c r="H320" i="2"/>
  <c r="H321" i="2"/>
  <c r="H322" i="2"/>
  <c r="H323" i="2"/>
  <c r="H315" i="2"/>
  <c r="G316" i="2"/>
  <c r="G317" i="2"/>
  <c r="G318" i="2"/>
  <c r="G319" i="2"/>
  <c r="G320" i="2"/>
  <c r="G321" i="2"/>
  <c r="G322" i="2"/>
  <c r="G323" i="2"/>
  <c r="G315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287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H273" i="2"/>
  <c r="H274" i="2"/>
  <c r="H275" i="2"/>
  <c r="H276" i="2"/>
  <c r="H277" i="2"/>
  <c r="H278" i="2"/>
  <c r="H279" i="2"/>
  <c r="H280" i="2"/>
  <c r="H281" i="2"/>
  <c r="H282" i="2"/>
  <c r="H283" i="2"/>
  <c r="H272" i="2"/>
  <c r="G273" i="2"/>
  <c r="G274" i="2"/>
  <c r="G275" i="2"/>
  <c r="G276" i="2"/>
  <c r="G277" i="2"/>
  <c r="G278" i="2"/>
  <c r="G279" i="2"/>
  <c r="G280" i="2"/>
  <c r="G281" i="2"/>
  <c r="G282" i="2"/>
  <c r="G283" i="2"/>
  <c r="G27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53" i="2"/>
  <c r="N240" i="2"/>
  <c r="N241" i="2"/>
  <c r="N242" i="2"/>
  <c r="N243" i="2"/>
  <c r="N244" i="2"/>
  <c r="N245" i="2"/>
  <c r="N246" i="2"/>
  <c r="N247" i="2"/>
  <c r="N248" i="2"/>
  <c r="N249" i="2"/>
  <c r="H241" i="2"/>
  <c r="H242" i="2"/>
  <c r="H243" i="2"/>
  <c r="H244" i="2"/>
  <c r="H245" i="2"/>
  <c r="H246" i="2"/>
  <c r="H247" i="2"/>
  <c r="H248" i="2"/>
  <c r="H249" i="2"/>
  <c r="H240" i="2"/>
  <c r="G241" i="2"/>
  <c r="G242" i="2"/>
  <c r="G243" i="2"/>
  <c r="G244" i="2"/>
  <c r="G245" i="2"/>
  <c r="G246" i="2"/>
  <c r="G247" i="2"/>
  <c r="G248" i="2"/>
  <c r="G249" i="2"/>
  <c r="G240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16" i="2"/>
  <c r="N205" i="2"/>
  <c r="N206" i="2"/>
  <c r="N207" i="2"/>
  <c r="N208" i="2"/>
  <c r="N209" i="2"/>
  <c r="N210" i="2"/>
  <c r="N211" i="2"/>
  <c r="N212" i="2"/>
  <c r="H206" i="2"/>
  <c r="H207" i="2"/>
  <c r="H208" i="2"/>
  <c r="H209" i="2"/>
  <c r="H210" i="2"/>
  <c r="H211" i="2"/>
  <c r="H212" i="2"/>
  <c r="H205" i="2"/>
  <c r="G206" i="2"/>
  <c r="G207" i="2"/>
  <c r="G208" i="2"/>
  <c r="G209" i="2"/>
  <c r="G210" i="2"/>
  <c r="G211" i="2"/>
  <c r="G212" i="2"/>
  <c r="G205" i="2"/>
  <c r="N193" i="2"/>
  <c r="N201" i="2"/>
  <c r="N194" i="2"/>
  <c r="N195" i="2"/>
  <c r="N196" i="2"/>
  <c r="N197" i="2"/>
  <c r="N198" i="2"/>
  <c r="N199" i="2"/>
  <c r="N200" i="2"/>
  <c r="H194" i="2"/>
  <c r="H195" i="2"/>
  <c r="H196" i="2"/>
  <c r="H197" i="2"/>
  <c r="H198" i="2"/>
  <c r="H199" i="2"/>
  <c r="H200" i="2"/>
  <c r="H201" i="2"/>
  <c r="H193" i="2"/>
  <c r="G194" i="2"/>
  <c r="G195" i="2"/>
  <c r="G196" i="2"/>
  <c r="G197" i="2"/>
  <c r="G198" i="2"/>
  <c r="G199" i="2"/>
  <c r="G200" i="2"/>
  <c r="G201" i="2"/>
  <c r="G193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56" i="2"/>
  <c r="M337" i="2" l="1"/>
  <c r="M338" i="2"/>
  <c r="M318" i="2"/>
  <c r="O318" i="2" s="1"/>
  <c r="P318" i="2" s="1"/>
  <c r="M333" i="2"/>
  <c r="O333" i="2" s="1"/>
  <c r="M332" i="2"/>
  <c r="O332" i="2" s="1"/>
  <c r="M336" i="2"/>
  <c r="O336" i="2" s="1"/>
  <c r="O337" i="2"/>
  <c r="P337" i="2" s="1"/>
  <c r="M331" i="2"/>
  <c r="O331" i="2" s="1"/>
  <c r="M339" i="2"/>
  <c r="O339" i="2" s="1"/>
  <c r="P339" i="2" s="1"/>
  <c r="O338" i="2"/>
  <c r="M335" i="2"/>
  <c r="O335" i="2" s="1"/>
  <c r="M267" i="2"/>
  <c r="O267" i="2" s="1"/>
  <c r="P267" i="2" s="1"/>
  <c r="M278" i="2"/>
  <c r="O278" i="2" s="1"/>
  <c r="P278" i="2" s="1"/>
  <c r="M291" i="2"/>
  <c r="O291" i="2" s="1"/>
  <c r="P291" i="2" s="1"/>
  <c r="M329" i="2"/>
  <c r="O329" i="2" s="1"/>
  <c r="P329" i="2" s="1"/>
  <c r="M328" i="2"/>
  <c r="O328" i="2" s="1"/>
  <c r="P328" i="2" s="1"/>
  <c r="M330" i="2"/>
  <c r="O330" i="2" s="1"/>
  <c r="P330" i="2" s="1"/>
  <c r="M327" i="2"/>
  <c r="O327" i="2" s="1"/>
  <c r="P327" i="2" s="1"/>
  <c r="M334" i="2"/>
  <c r="O334" i="2" s="1"/>
  <c r="P334" i="2" s="1"/>
  <c r="M316" i="2"/>
  <c r="O316" i="2" s="1"/>
  <c r="P316" i="2" s="1"/>
  <c r="M274" i="2"/>
  <c r="O274" i="2" s="1"/>
  <c r="P274" i="2" s="1"/>
  <c r="M303" i="2"/>
  <c r="O303" i="2" s="1"/>
  <c r="P303" i="2" s="1"/>
  <c r="M317" i="2"/>
  <c r="O317" i="2" s="1"/>
  <c r="P317" i="2" s="1"/>
  <c r="M275" i="2"/>
  <c r="O275" i="2" s="1"/>
  <c r="P275" i="2" s="1"/>
  <c r="M304" i="2"/>
  <c r="O304" i="2" s="1"/>
  <c r="P304" i="2" s="1"/>
  <c r="M322" i="2"/>
  <c r="O322" i="2" s="1"/>
  <c r="P322" i="2" s="1"/>
  <c r="M323" i="2"/>
  <c r="O323" i="2" s="1"/>
  <c r="P323" i="2" s="1"/>
  <c r="M315" i="2"/>
  <c r="O315" i="2" s="1"/>
  <c r="P315" i="2" s="1"/>
  <c r="M299" i="2"/>
  <c r="O299" i="2" s="1"/>
  <c r="P299" i="2" s="1"/>
  <c r="M321" i="2"/>
  <c r="O321" i="2" s="1"/>
  <c r="M320" i="2"/>
  <c r="O320" i="2" s="1"/>
  <c r="P320" i="2" s="1"/>
  <c r="M297" i="2"/>
  <c r="O297" i="2" s="1"/>
  <c r="P297" i="2" s="1"/>
  <c r="M319" i="2"/>
  <c r="O319" i="2" s="1"/>
  <c r="M298" i="2"/>
  <c r="O298" i="2" s="1"/>
  <c r="M309" i="2"/>
  <c r="O309" i="2" s="1"/>
  <c r="P309" i="2" s="1"/>
  <c r="M293" i="2"/>
  <c r="O293" i="2" s="1"/>
  <c r="P293" i="2" s="1"/>
  <c r="M261" i="2"/>
  <c r="O261" i="2" s="1"/>
  <c r="P261" i="2" s="1"/>
  <c r="M301" i="2"/>
  <c r="O301" i="2" s="1"/>
  <c r="P301" i="2" s="1"/>
  <c r="M281" i="2"/>
  <c r="O281" i="2" s="1"/>
  <c r="M310" i="2"/>
  <c r="O310" i="2" s="1"/>
  <c r="M294" i="2"/>
  <c r="O294" i="2" s="1"/>
  <c r="P294" i="2" s="1"/>
  <c r="M302" i="2"/>
  <c r="O302" i="2" s="1"/>
  <c r="P302" i="2" s="1"/>
  <c r="M245" i="2"/>
  <c r="O245" i="2" s="1"/>
  <c r="P245" i="2" s="1"/>
  <c r="M268" i="2"/>
  <c r="O268" i="2" s="1"/>
  <c r="M279" i="2"/>
  <c r="O279" i="2" s="1"/>
  <c r="P279" i="2" s="1"/>
  <c r="M288" i="2"/>
  <c r="O288" i="2" s="1"/>
  <c r="P288" i="2" s="1"/>
  <c r="M300" i="2"/>
  <c r="O300" i="2" s="1"/>
  <c r="P300" i="2" s="1"/>
  <c r="M308" i="2"/>
  <c r="O308" i="2" s="1"/>
  <c r="P308" i="2" s="1"/>
  <c r="M292" i="2"/>
  <c r="O292" i="2" s="1"/>
  <c r="P292" i="2" s="1"/>
  <c r="M307" i="2"/>
  <c r="O307" i="2" s="1"/>
  <c r="P307" i="2" s="1"/>
  <c r="M306" i="2"/>
  <c r="O306" i="2" s="1"/>
  <c r="P306" i="2" s="1"/>
  <c r="M290" i="2"/>
  <c r="O290" i="2" s="1"/>
  <c r="P290" i="2" s="1"/>
  <c r="M287" i="2"/>
  <c r="O287" i="2" s="1"/>
  <c r="P287" i="2" s="1"/>
  <c r="M296" i="2"/>
  <c r="O296" i="2" s="1"/>
  <c r="P296" i="2" s="1"/>
  <c r="M305" i="2"/>
  <c r="O305" i="2" s="1"/>
  <c r="P305" i="2" s="1"/>
  <c r="M289" i="2"/>
  <c r="O289" i="2" s="1"/>
  <c r="P289" i="2" s="1"/>
  <c r="M311" i="2"/>
  <c r="O311" i="2" s="1"/>
  <c r="M249" i="2"/>
  <c r="O249" i="2" s="1"/>
  <c r="M256" i="2"/>
  <c r="O256" i="2" s="1"/>
  <c r="P256" i="2" s="1"/>
  <c r="M283" i="2"/>
  <c r="O283" i="2" s="1"/>
  <c r="P283" i="2" s="1"/>
  <c r="M295" i="2"/>
  <c r="O295" i="2" s="1"/>
  <c r="P295" i="2" s="1"/>
  <c r="M266" i="2"/>
  <c r="O266" i="2" s="1"/>
  <c r="P266" i="2" s="1"/>
  <c r="M277" i="2"/>
  <c r="O277" i="2" s="1"/>
  <c r="M255" i="2"/>
  <c r="O255" i="2" s="1"/>
  <c r="P255" i="2" s="1"/>
  <c r="M282" i="2"/>
  <c r="O282" i="2" s="1"/>
  <c r="P282" i="2" s="1"/>
  <c r="M280" i="2"/>
  <c r="O280" i="2" s="1"/>
  <c r="P280" i="2" s="1"/>
  <c r="M272" i="2"/>
  <c r="O272" i="2" s="1"/>
  <c r="P272" i="2" s="1"/>
  <c r="M273" i="2"/>
  <c r="O273" i="2" s="1"/>
  <c r="P273" i="2" s="1"/>
  <c r="M235" i="2"/>
  <c r="O235" i="2" s="1"/>
  <c r="M219" i="2"/>
  <c r="O219" i="2" s="1"/>
  <c r="P219" i="2" s="1"/>
  <c r="M259" i="2"/>
  <c r="O259" i="2" s="1"/>
  <c r="P259" i="2" s="1"/>
  <c r="M276" i="2"/>
  <c r="O276" i="2" s="1"/>
  <c r="M265" i="2"/>
  <c r="O265" i="2" s="1"/>
  <c r="M262" i="2"/>
  <c r="O262" i="2" s="1"/>
  <c r="P262" i="2" s="1"/>
  <c r="M260" i="2"/>
  <c r="O260" i="2" s="1"/>
  <c r="P260" i="2" s="1"/>
  <c r="M234" i="2"/>
  <c r="O234" i="2" s="1"/>
  <c r="M218" i="2"/>
  <c r="O218" i="2" s="1"/>
  <c r="P218" i="2" s="1"/>
  <c r="M258" i="2"/>
  <c r="O258" i="2" s="1"/>
  <c r="P258" i="2" s="1"/>
  <c r="M254" i="2"/>
  <c r="O254" i="2" s="1"/>
  <c r="M229" i="2"/>
  <c r="O229" i="2" s="1"/>
  <c r="P229" i="2" s="1"/>
  <c r="M246" i="2"/>
  <c r="O246" i="2" s="1"/>
  <c r="P246" i="2" s="1"/>
  <c r="M244" i="2"/>
  <c r="O244" i="2" s="1"/>
  <c r="M257" i="2"/>
  <c r="O257" i="2" s="1"/>
  <c r="P257" i="2" s="1"/>
  <c r="M253" i="2"/>
  <c r="O253" i="2" s="1"/>
  <c r="P253" i="2" s="1"/>
  <c r="M263" i="2"/>
  <c r="O263" i="2" s="1"/>
  <c r="P263" i="2" s="1"/>
  <c r="M264" i="2"/>
  <c r="O264" i="2" s="1"/>
  <c r="M248" i="2"/>
  <c r="O248" i="2" s="1"/>
  <c r="P248" i="2" s="1"/>
  <c r="M240" i="2"/>
  <c r="O240" i="2" s="1"/>
  <c r="P240" i="2" s="1"/>
  <c r="M230" i="2"/>
  <c r="O230" i="2" s="1"/>
  <c r="P230" i="2" s="1"/>
  <c r="M247" i="2"/>
  <c r="O247" i="2" s="1"/>
  <c r="P247" i="2" s="1"/>
  <c r="M243" i="2"/>
  <c r="O243" i="2" s="1"/>
  <c r="P243" i="2" s="1"/>
  <c r="M242" i="2"/>
  <c r="O242" i="2" s="1"/>
  <c r="M241" i="2"/>
  <c r="O241" i="2" s="1"/>
  <c r="P241" i="2" s="1"/>
  <c r="M233" i="2"/>
  <c r="O233" i="2" s="1"/>
  <c r="M231" i="2"/>
  <c r="O231" i="2" s="1"/>
  <c r="M227" i="2"/>
  <c r="O227" i="2" s="1"/>
  <c r="M225" i="2"/>
  <c r="O225" i="2" s="1"/>
  <c r="P225" i="2" s="1"/>
  <c r="M226" i="2"/>
  <c r="O226" i="2" s="1"/>
  <c r="P226" i="2" s="1"/>
  <c r="M224" i="2"/>
  <c r="O224" i="2" s="1"/>
  <c r="M182" i="2"/>
  <c r="O182" i="2" s="1"/>
  <c r="M212" i="2"/>
  <c r="O212" i="2" s="1"/>
  <c r="P212" i="2" s="1"/>
  <c r="M223" i="2"/>
  <c r="O223" i="2" s="1"/>
  <c r="M211" i="2"/>
  <c r="O211" i="2" s="1"/>
  <c r="M232" i="2"/>
  <c r="O232" i="2" s="1"/>
  <c r="M216" i="2"/>
  <c r="O216" i="2" s="1"/>
  <c r="P216" i="2" s="1"/>
  <c r="M222" i="2"/>
  <c r="O222" i="2" s="1"/>
  <c r="P222" i="2" s="1"/>
  <c r="M207" i="2"/>
  <c r="O207" i="2" s="1"/>
  <c r="P207" i="2" s="1"/>
  <c r="M236" i="2"/>
  <c r="O236" i="2" s="1"/>
  <c r="P236" i="2" s="1"/>
  <c r="M220" i="2"/>
  <c r="O220" i="2" s="1"/>
  <c r="P220" i="2" s="1"/>
  <c r="M217" i="2"/>
  <c r="O217" i="2" s="1"/>
  <c r="P217" i="2" s="1"/>
  <c r="M228" i="2"/>
  <c r="O228" i="2" s="1"/>
  <c r="P228" i="2" s="1"/>
  <c r="M221" i="2"/>
  <c r="O221" i="2" s="1"/>
  <c r="P221" i="2" s="1"/>
  <c r="M209" i="2"/>
  <c r="O209" i="2" s="1"/>
  <c r="P209" i="2" s="1"/>
  <c r="M210" i="2"/>
  <c r="O210" i="2" s="1"/>
  <c r="M205" i="2"/>
  <c r="O205" i="2" s="1"/>
  <c r="P205" i="2" s="1"/>
  <c r="M208" i="2"/>
  <c r="O208" i="2" s="1"/>
  <c r="M206" i="2"/>
  <c r="O206" i="2" s="1"/>
  <c r="P206" i="2" s="1"/>
  <c r="M184" i="2"/>
  <c r="O184" i="2" s="1"/>
  <c r="M168" i="2"/>
  <c r="O168" i="2" s="1"/>
  <c r="M156" i="2"/>
  <c r="O156" i="2" s="1"/>
  <c r="P156" i="2" s="1"/>
  <c r="M174" i="2"/>
  <c r="O174" i="2" s="1"/>
  <c r="M158" i="2"/>
  <c r="O158" i="2" s="1"/>
  <c r="P158" i="2" s="1"/>
  <c r="M199" i="2"/>
  <c r="O199" i="2" s="1"/>
  <c r="M194" i="2"/>
  <c r="O194" i="2" s="1"/>
  <c r="P194" i="2" s="1"/>
  <c r="M195" i="2"/>
  <c r="O195" i="2" s="1"/>
  <c r="P195" i="2" s="1"/>
  <c r="M198" i="2"/>
  <c r="O198" i="2" s="1"/>
  <c r="M200" i="2"/>
  <c r="O200" i="2" s="1"/>
  <c r="M197" i="2"/>
  <c r="O197" i="2" s="1"/>
  <c r="P197" i="2" s="1"/>
  <c r="M193" i="2"/>
  <c r="O193" i="2" s="1"/>
  <c r="P193" i="2" s="1"/>
  <c r="M176" i="2"/>
  <c r="O176" i="2" s="1"/>
  <c r="P176" i="2" s="1"/>
  <c r="M160" i="2"/>
  <c r="O160" i="2" s="1"/>
  <c r="P160" i="2" s="1"/>
  <c r="M201" i="2"/>
  <c r="O201" i="2" s="1"/>
  <c r="M196" i="2"/>
  <c r="O196" i="2" s="1"/>
  <c r="P196" i="2" s="1"/>
  <c r="M179" i="2"/>
  <c r="O179" i="2" s="1"/>
  <c r="P179" i="2" s="1"/>
  <c r="M163" i="2"/>
  <c r="O163" i="2" s="1"/>
  <c r="P163" i="2" s="1"/>
  <c r="M185" i="2"/>
  <c r="O185" i="2" s="1"/>
  <c r="P185" i="2" s="1"/>
  <c r="M169" i="2"/>
  <c r="O169" i="2" s="1"/>
  <c r="P169" i="2" s="1"/>
  <c r="M166" i="2"/>
  <c r="O166" i="2" s="1"/>
  <c r="M188" i="2"/>
  <c r="O188" i="2" s="1"/>
  <c r="P188" i="2" s="1"/>
  <c r="M172" i="2"/>
  <c r="O172" i="2" s="1"/>
  <c r="P172" i="2" s="1"/>
  <c r="M178" i="2"/>
  <c r="O178" i="2" s="1"/>
  <c r="P178" i="2" s="1"/>
  <c r="M177" i="2"/>
  <c r="O177" i="2" s="1"/>
  <c r="M161" i="2"/>
  <c r="O161" i="2" s="1"/>
  <c r="P161" i="2" s="1"/>
  <c r="M189" i="2"/>
  <c r="O189" i="2" s="1"/>
  <c r="P189" i="2" s="1"/>
  <c r="M173" i="2"/>
  <c r="O173" i="2" s="1"/>
  <c r="M187" i="2"/>
  <c r="O187" i="2" s="1"/>
  <c r="P187" i="2" s="1"/>
  <c r="M180" i="2"/>
  <c r="O180" i="2" s="1"/>
  <c r="M164" i="2"/>
  <c r="O164" i="2" s="1"/>
  <c r="P164" i="2" s="1"/>
  <c r="M171" i="2"/>
  <c r="O171" i="2" s="1"/>
  <c r="M186" i="2"/>
  <c r="O186" i="2" s="1"/>
  <c r="P186" i="2" s="1"/>
  <c r="M170" i="2"/>
  <c r="O170" i="2" s="1"/>
  <c r="P170" i="2" s="1"/>
  <c r="M175" i="2"/>
  <c r="O175" i="2" s="1"/>
  <c r="M159" i="2"/>
  <c r="O159" i="2" s="1"/>
  <c r="P159" i="2" s="1"/>
  <c r="M162" i="2"/>
  <c r="O162" i="2" s="1"/>
  <c r="M157" i="2"/>
  <c r="O157" i="2" s="1"/>
  <c r="P157" i="2" s="1"/>
  <c r="M183" i="2"/>
  <c r="O183" i="2" s="1"/>
  <c r="M167" i="2"/>
  <c r="O167" i="2" s="1"/>
  <c r="P167" i="2" s="1"/>
  <c r="M165" i="2"/>
  <c r="O165" i="2" s="1"/>
  <c r="P165" i="2" s="1"/>
  <c r="M181" i="2"/>
  <c r="O181" i="2" s="1"/>
  <c r="P181" i="2" s="1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25" i="2"/>
  <c r="M140" i="2" l="1"/>
  <c r="O140" i="2" s="1"/>
  <c r="P140" i="2" s="1"/>
  <c r="M143" i="2"/>
  <c r="O143" i="2" s="1"/>
  <c r="P143" i="2" s="1"/>
  <c r="M127" i="2"/>
  <c r="O127" i="2" s="1"/>
  <c r="P127" i="2" s="1"/>
  <c r="M147" i="2"/>
  <c r="O147" i="2" s="1"/>
  <c r="P147" i="2" s="1"/>
  <c r="M138" i="2"/>
  <c r="O138" i="2" s="1"/>
  <c r="M148" i="2"/>
  <c r="O148" i="2" s="1"/>
  <c r="P148" i="2" s="1"/>
  <c r="M132" i="2"/>
  <c r="O132" i="2" s="1"/>
  <c r="P132" i="2" s="1"/>
  <c r="M137" i="2"/>
  <c r="O137" i="2" s="1"/>
  <c r="P137" i="2" s="1"/>
  <c r="M152" i="2"/>
  <c r="O152" i="2" s="1"/>
  <c r="P152" i="2" s="1"/>
  <c r="M136" i="2"/>
  <c r="O136" i="2" s="1"/>
  <c r="M146" i="2"/>
  <c r="O146" i="2" s="1"/>
  <c r="M130" i="2"/>
  <c r="O130" i="2" s="1"/>
  <c r="M149" i="2"/>
  <c r="O149" i="2" s="1"/>
  <c r="P149" i="2" s="1"/>
  <c r="M133" i="2"/>
  <c r="O133" i="2" s="1"/>
  <c r="M151" i="2"/>
  <c r="O151" i="2" s="1"/>
  <c r="P151" i="2" s="1"/>
  <c r="M135" i="2"/>
  <c r="O135" i="2" s="1"/>
  <c r="P135" i="2" s="1"/>
  <c r="M131" i="2"/>
  <c r="O131" i="2" s="1"/>
  <c r="P131" i="2" s="1"/>
  <c r="M142" i="2"/>
  <c r="O142" i="2" s="1"/>
  <c r="M141" i="2"/>
  <c r="O141" i="2" s="1"/>
  <c r="M139" i="2"/>
  <c r="O139" i="2" s="1"/>
  <c r="M126" i="2"/>
  <c r="O126" i="2" s="1"/>
  <c r="P126" i="2" s="1"/>
  <c r="M145" i="2"/>
  <c r="O145" i="2" s="1"/>
  <c r="M129" i="2"/>
  <c r="O129" i="2" s="1"/>
  <c r="P129" i="2" s="1"/>
  <c r="M125" i="2"/>
  <c r="O125" i="2" s="1"/>
  <c r="P125" i="2" s="1"/>
  <c r="M144" i="2"/>
  <c r="O144" i="2" s="1"/>
  <c r="M128" i="2"/>
  <c r="O128" i="2" s="1"/>
  <c r="P128" i="2" s="1"/>
  <c r="M150" i="2"/>
  <c r="O150" i="2" s="1"/>
  <c r="M134" i="2"/>
  <c r="O134" i="2" s="1"/>
  <c r="N95" i="2"/>
  <c r="N88" i="2"/>
  <c r="N89" i="2"/>
  <c r="N90" i="2"/>
  <c r="N91" i="2"/>
  <c r="N92" i="2"/>
  <c r="N93" i="2"/>
  <c r="N94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88" i="2"/>
  <c r="N77" i="2"/>
  <c r="N78" i="2"/>
  <c r="N79" i="2"/>
  <c r="N80" i="2"/>
  <c r="N81" i="2"/>
  <c r="N82" i="2"/>
  <c r="N83" i="2"/>
  <c r="N84" i="2"/>
  <c r="H78" i="2"/>
  <c r="H79" i="2"/>
  <c r="H80" i="2"/>
  <c r="H81" i="2"/>
  <c r="H82" i="2"/>
  <c r="H83" i="2"/>
  <c r="H84" i="2"/>
  <c r="H77" i="2"/>
  <c r="G78" i="2"/>
  <c r="G79" i="2"/>
  <c r="G80" i="2"/>
  <c r="G81" i="2"/>
  <c r="G82" i="2"/>
  <c r="G83" i="2"/>
  <c r="G84" i="2"/>
  <c r="G77" i="2"/>
  <c r="N68" i="2"/>
  <c r="N69" i="2"/>
  <c r="N70" i="2"/>
  <c r="N71" i="2"/>
  <c r="N72" i="2"/>
  <c r="N73" i="2"/>
  <c r="H69" i="2"/>
  <c r="H70" i="2"/>
  <c r="H71" i="2"/>
  <c r="H72" i="2"/>
  <c r="H73" i="2"/>
  <c r="H68" i="2"/>
  <c r="G69" i="2"/>
  <c r="G70" i="2"/>
  <c r="G71" i="2"/>
  <c r="G72" i="2"/>
  <c r="G73" i="2"/>
  <c r="G68" i="2"/>
  <c r="N56" i="2"/>
  <c r="N57" i="2"/>
  <c r="N58" i="2"/>
  <c r="N59" i="2"/>
  <c r="N60" i="2"/>
  <c r="N61" i="2"/>
  <c r="N62" i="2"/>
  <c r="N63" i="2"/>
  <c r="N64" i="2"/>
  <c r="N55" i="2"/>
  <c r="H56" i="2"/>
  <c r="H57" i="2"/>
  <c r="H58" i="2"/>
  <c r="H59" i="2"/>
  <c r="H60" i="2"/>
  <c r="H61" i="2"/>
  <c r="H62" i="2"/>
  <c r="H63" i="2"/>
  <c r="H64" i="2"/>
  <c r="H55" i="2"/>
  <c r="G56" i="2"/>
  <c r="G57" i="2"/>
  <c r="G58" i="2"/>
  <c r="G59" i="2"/>
  <c r="G60" i="2"/>
  <c r="G61" i="2"/>
  <c r="G62" i="2"/>
  <c r="G63" i="2"/>
  <c r="G64" i="2"/>
  <c r="G55" i="2"/>
  <c r="N42" i="2"/>
  <c r="N43" i="2"/>
  <c r="N44" i="2"/>
  <c r="N45" i="2"/>
  <c r="N46" i="2"/>
  <c r="N47" i="2"/>
  <c r="N48" i="2"/>
  <c r="N49" i="2"/>
  <c r="N50" i="2"/>
  <c r="N51" i="2"/>
  <c r="H43" i="2"/>
  <c r="H44" i="2"/>
  <c r="H45" i="2"/>
  <c r="H46" i="2"/>
  <c r="H47" i="2"/>
  <c r="H48" i="2"/>
  <c r="H49" i="2"/>
  <c r="H50" i="2"/>
  <c r="H51" i="2"/>
  <c r="H42" i="2"/>
  <c r="G43" i="2"/>
  <c r="G44" i="2"/>
  <c r="G45" i="2"/>
  <c r="G46" i="2"/>
  <c r="G47" i="2"/>
  <c r="G48" i="2"/>
  <c r="G49" i="2"/>
  <c r="G50" i="2"/>
  <c r="G51" i="2"/>
  <c r="G42" i="2"/>
  <c r="N38" i="2"/>
  <c r="N30" i="2"/>
  <c r="N31" i="2"/>
  <c r="N32" i="2"/>
  <c r="N33" i="2"/>
  <c r="N34" i="2"/>
  <c r="N35" i="2"/>
  <c r="N36" i="2"/>
  <c r="N37" i="2"/>
  <c r="H31" i="2"/>
  <c r="H32" i="2"/>
  <c r="H33" i="2"/>
  <c r="H34" i="2"/>
  <c r="H35" i="2"/>
  <c r="H36" i="2"/>
  <c r="H37" i="2"/>
  <c r="H38" i="2"/>
  <c r="H30" i="2"/>
  <c r="G31" i="2"/>
  <c r="G32" i="2"/>
  <c r="G33" i="2"/>
  <c r="G34" i="2"/>
  <c r="G35" i="2"/>
  <c r="G36" i="2"/>
  <c r="G37" i="2"/>
  <c r="G38" i="2"/>
  <c r="G30" i="2"/>
  <c r="N22" i="2"/>
  <c r="N23" i="2"/>
  <c r="N24" i="2"/>
  <c r="N25" i="2"/>
  <c r="N26" i="2"/>
  <c r="H23" i="2"/>
  <c r="H24" i="2"/>
  <c r="H25" i="2"/>
  <c r="H26" i="2"/>
  <c r="H22" i="2"/>
  <c r="G23" i="2"/>
  <c r="G24" i="2"/>
  <c r="G25" i="2"/>
  <c r="G26" i="2"/>
  <c r="G22" i="2"/>
  <c r="N14" i="2"/>
  <c r="N15" i="2"/>
  <c r="N16" i="2"/>
  <c r="N17" i="2"/>
  <c r="N18" i="2"/>
  <c r="H15" i="2"/>
  <c r="H16" i="2"/>
  <c r="H17" i="2"/>
  <c r="H18" i="2"/>
  <c r="H14" i="2"/>
  <c r="G15" i="2"/>
  <c r="G16" i="2"/>
  <c r="G17" i="2"/>
  <c r="G18" i="2"/>
  <c r="G14" i="2"/>
  <c r="N3" i="2"/>
  <c r="N4" i="2"/>
  <c r="N5" i="2"/>
  <c r="N6" i="2"/>
  <c r="N7" i="2"/>
  <c r="N8" i="2"/>
  <c r="N9" i="2"/>
  <c r="N10" i="2"/>
  <c r="N6" i="1"/>
  <c r="H4" i="2"/>
  <c r="H5" i="2"/>
  <c r="H6" i="2"/>
  <c r="H7" i="2"/>
  <c r="H8" i="2"/>
  <c r="H9" i="2"/>
  <c r="H10" i="2"/>
  <c r="H3" i="2"/>
  <c r="G4" i="2"/>
  <c r="G5" i="2"/>
  <c r="G6" i="2"/>
  <c r="G7" i="2"/>
  <c r="G8" i="2"/>
  <c r="G9" i="2"/>
  <c r="G10" i="2"/>
  <c r="G3" i="2"/>
  <c r="N196" i="1"/>
  <c r="N197" i="1"/>
  <c r="N198" i="1"/>
  <c r="N199" i="1"/>
  <c r="N200" i="1"/>
  <c r="N201" i="1"/>
  <c r="N202" i="1"/>
  <c r="N203" i="1"/>
  <c r="N204" i="1"/>
  <c r="N205" i="1"/>
  <c r="H197" i="1"/>
  <c r="H198" i="1"/>
  <c r="H199" i="1"/>
  <c r="H200" i="1"/>
  <c r="H201" i="1"/>
  <c r="H202" i="1"/>
  <c r="H203" i="1"/>
  <c r="H204" i="1"/>
  <c r="H205" i="1"/>
  <c r="H196" i="1"/>
  <c r="G196" i="1"/>
  <c r="G197" i="1"/>
  <c r="G198" i="1"/>
  <c r="G199" i="1"/>
  <c r="G200" i="1"/>
  <c r="G201" i="1"/>
  <c r="G202" i="1"/>
  <c r="G203" i="1"/>
  <c r="G204" i="1"/>
  <c r="G205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73" i="1"/>
  <c r="N161" i="1"/>
  <c r="N162" i="1"/>
  <c r="N163" i="1"/>
  <c r="N164" i="1"/>
  <c r="N165" i="1"/>
  <c r="N166" i="1"/>
  <c r="N167" i="1"/>
  <c r="N168" i="1"/>
  <c r="N169" i="1"/>
  <c r="H162" i="1"/>
  <c r="H163" i="1"/>
  <c r="H164" i="1"/>
  <c r="H165" i="1"/>
  <c r="H166" i="1"/>
  <c r="H167" i="1"/>
  <c r="H168" i="1"/>
  <c r="H169" i="1"/>
  <c r="H161" i="1"/>
  <c r="G162" i="1"/>
  <c r="G163" i="1"/>
  <c r="G164" i="1"/>
  <c r="G165" i="1"/>
  <c r="G166" i="1"/>
  <c r="G167" i="1"/>
  <c r="G168" i="1"/>
  <c r="G169" i="1"/>
  <c r="G161" i="1"/>
  <c r="N149" i="1"/>
  <c r="N150" i="1"/>
  <c r="N151" i="1"/>
  <c r="N152" i="1"/>
  <c r="N153" i="1"/>
  <c r="N154" i="1"/>
  <c r="N155" i="1"/>
  <c r="N156" i="1"/>
  <c r="N157" i="1"/>
  <c r="H150" i="1"/>
  <c r="H151" i="1"/>
  <c r="H152" i="1"/>
  <c r="H153" i="1"/>
  <c r="H154" i="1"/>
  <c r="H155" i="1"/>
  <c r="H156" i="1"/>
  <c r="H157" i="1"/>
  <c r="H149" i="1"/>
  <c r="G150" i="1"/>
  <c r="G151" i="1"/>
  <c r="G152" i="1"/>
  <c r="G153" i="1"/>
  <c r="G154" i="1"/>
  <c r="G155" i="1"/>
  <c r="G156" i="1"/>
  <c r="G157" i="1"/>
  <c r="G149" i="1"/>
  <c r="N137" i="1"/>
  <c r="N138" i="1"/>
  <c r="N139" i="1"/>
  <c r="N140" i="1"/>
  <c r="N141" i="1"/>
  <c r="N142" i="1"/>
  <c r="N143" i="1"/>
  <c r="N144" i="1"/>
  <c r="N145" i="1"/>
  <c r="H138" i="1"/>
  <c r="H139" i="1"/>
  <c r="H140" i="1"/>
  <c r="H141" i="1"/>
  <c r="H142" i="1"/>
  <c r="H143" i="1"/>
  <c r="H144" i="1"/>
  <c r="H145" i="1"/>
  <c r="H137" i="1"/>
  <c r="G138" i="1"/>
  <c r="G139" i="1"/>
  <c r="G140" i="1"/>
  <c r="G141" i="1"/>
  <c r="G142" i="1"/>
  <c r="G143" i="1"/>
  <c r="G144" i="1"/>
  <c r="G145" i="1"/>
  <c r="G137" i="1"/>
  <c r="N125" i="1"/>
  <c r="N126" i="1"/>
  <c r="N127" i="1"/>
  <c r="N128" i="1"/>
  <c r="N129" i="1"/>
  <c r="N130" i="1"/>
  <c r="N131" i="1"/>
  <c r="N132" i="1"/>
  <c r="N133" i="1"/>
  <c r="H126" i="1"/>
  <c r="H127" i="1"/>
  <c r="H128" i="1"/>
  <c r="H129" i="1"/>
  <c r="H130" i="1"/>
  <c r="H131" i="1"/>
  <c r="H132" i="1"/>
  <c r="H133" i="1"/>
  <c r="H125" i="1"/>
  <c r="G126" i="1"/>
  <c r="G127" i="1"/>
  <c r="G128" i="1"/>
  <c r="G129" i="1"/>
  <c r="G130" i="1"/>
  <c r="G131" i="1"/>
  <c r="G132" i="1"/>
  <c r="G133" i="1"/>
  <c r="G125" i="1"/>
  <c r="N113" i="1"/>
  <c r="N114" i="1"/>
  <c r="N115" i="1"/>
  <c r="N116" i="1"/>
  <c r="N117" i="1"/>
  <c r="N118" i="1"/>
  <c r="N119" i="1"/>
  <c r="N120" i="1"/>
  <c r="N121" i="1"/>
  <c r="H114" i="1"/>
  <c r="H115" i="1"/>
  <c r="H116" i="1"/>
  <c r="H117" i="1"/>
  <c r="H118" i="1"/>
  <c r="H119" i="1"/>
  <c r="H120" i="1"/>
  <c r="H121" i="1"/>
  <c r="H113" i="1"/>
  <c r="G114" i="1"/>
  <c r="G115" i="1"/>
  <c r="G116" i="1"/>
  <c r="G117" i="1"/>
  <c r="G118" i="1"/>
  <c r="G119" i="1"/>
  <c r="G120" i="1"/>
  <c r="G121" i="1"/>
  <c r="G113" i="1"/>
  <c r="N100" i="1"/>
  <c r="N101" i="1"/>
  <c r="N102" i="1"/>
  <c r="N103" i="1"/>
  <c r="N104" i="1"/>
  <c r="N105" i="1"/>
  <c r="N106" i="1"/>
  <c r="N107" i="1"/>
  <c r="N108" i="1"/>
  <c r="N109" i="1"/>
  <c r="H101" i="1"/>
  <c r="H102" i="1"/>
  <c r="H103" i="1"/>
  <c r="H104" i="1"/>
  <c r="H105" i="1"/>
  <c r="H106" i="1"/>
  <c r="H107" i="1"/>
  <c r="H108" i="1"/>
  <c r="H109" i="1"/>
  <c r="H100" i="1"/>
  <c r="G101" i="1"/>
  <c r="G102" i="1"/>
  <c r="G103" i="1"/>
  <c r="G104" i="1"/>
  <c r="G105" i="1"/>
  <c r="G106" i="1"/>
  <c r="G107" i="1"/>
  <c r="G108" i="1"/>
  <c r="G109" i="1"/>
  <c r="G100" i="1"/>
  <c r="N87" i="1"/>
  <c r="N88" i="1"/>
  <c r="N89" i="1"/>
  <c r="N90" i="1"/>
  <c r="N91" i="1"/>
  <c r="N92" i="1"/>
  <c r="N93" i="1"/>
  <c r="N94" i="1"/>
  <c r="N95" i="1"/>
  <c r="N96" i="1"/>
  <c r="H88" i="1"/>
  <c r="H89" i="1"/>
  <c r="H90" i="1"/>
  <c r="H91" i="1"/>
  <c r="H92" i="1"/>
  <c r="H93" i="1"/>
  <c r="H94" i="1"/>
  <c r="H95" i="1"/>
  <c r="H96" i="1"/>
  <c r="H87" i="1"/>
  <c r="G88" i="1"/>
  <c r="G89" i="1"/>
  <c r="G90" i="1"/>
  <c r="G91" i="1"/>
  <c r="G92" i="1"/>
  <c r="G93" i="1"/>
  <c r="G94" i="1"/>
  <c r="G95" i="1"/>
  <c r="G96" i="1"/>
  <c r="G87" i="1"/>
  <c r="N73" i="1"/>
  <c r="N74" i="1"/>
  <c r="N75" i="1"/>
  <c r="N76" i="1"/>
  <c r="N77" i="1"/>
  <c r="N78" i="1"/>
  <c r="N79" i="1"/>
  <c r="N80" i="1"/>
  <c r="N81" i="1"/>
  <c r="N82" i="1"/>
  <c r="N83" i="1"/>
  <c r="H74" i="1"/>
  <c r="H75" i="1"/>
  <c r="H76" i="1"/>
  <c r="H77" i="1"/>
  <c r="H78" i="1"/>
  <c r="H79" i="1"/>
  <c r="H80" i="1"/>
  <c r="H81" i="1"/>
  <c r="H82" i="1"/>
  <c r="H83" i="1"/>
  <c r="H73" i="1"/>
  <c r="G74" i="1"/>
  <c r="G75" i="1"/>
  <c r="G76" i="1"/>
  <c r="G77" i="1"/>
  <c r="G78" i="1"/>
  <c r="G79" i="1"/>
  <c r="G80" i="1"/>
  <c r="G81" i="1"/>
  <c r="G82" i="1"/>
  <c r="G83" i="1"/>
  <c r="G73" i="1"/>
  <c r="N59" i="1"/>
  <c r="N60" i="1"/>
  <c r="N61" i="1"/>
  <c r="N62" i="1"/>
  <c r="N63" i="1"/>
  <c r="N64" i="1"/>
  <c r="N65" i="1"/>
  <c r="N66" i="1"/>
  <c r="N67" i="1"/>
  <c r="N68" i="1"/>
  <c r="N69" i="1"/>
  <c r="H60" i="1"/>
  <c r="H61" i="1"/>
  <c r="H62" i="1"/>
  <c r="H63" i="1"/>
  <c r="H64" i="1"/>
  <c r="H65" i="1"/>
  <c r="H66" i="1"/>
  <c r="H67" i="1"/>
  <c r="H68" i="1"/>
  <c r="H69" i="1"/>
  <c r="H59" i="1"/>
  <c r="G60" i="1"/>
  <c r="G61" i="1"/>
  <c r="G62" i="1"/>
  <c r="G63" i="1"/>
  <c r="G64" i="1"/>
  <c r="G65" i="1"/>
  <c r="G66" i="1"/>
  <c r="G67" i="1"/>
  <c r="G68" i="1"/>
  <c r="G69" i="1"/>
  <c r="G59" i="1"/>
  <c r="N51" i="1"/>
  <c r="N52" i="1"/>
  <c r="N53" i="1"/>
  <c r="N54" i="1"/>
  <c r="N55" i="1"/>
  <c r="H52" i="1"/>
  <c r="H53" i="1"/>
  <c r="H54" i="1"/>
  <c r="H55" i="1"/>
  <c r="H51" i="1"/>
  <c r="G52" i="1"/>
  <c r="G53" i="1"/>
  <c r="G54" i="1"/>
  <c r="G55" i="1"/>
  <c r="G51" i="1"/>
  <c r="N38" i="1"/>
  <c r="N39" i="1"/>
  <c r="N40" i="1"/>
  <c r="N41" i="1"/>
  <c r="N42" i="1"/>
  <c r="N43" i="1"/>
  <c r="N44" i="1"/>
  <c r="N45" i="1"/>
  <c r="N46" i="1"/>
  <c r="N47" i="1"/>
  <c r="N34" i="1"/>
  <c r="H39" i="1"/>
  <c r="H40" i="1"/>
  <c r="H41" i="1"/>
  <c r="H42" i="1"/>
  <c r="H43" i="1"/>
  <c r="H44" i="1"/>
  <c r="H45" i="1"/>
  <c r="H46" i="1"/>
  <c r="H47" i="1"/>
  <c r="H38" i="1"/>
  <c r="G39" i="1"/>
  <c r="G40" i="1"/>
  <c r="G41" i="1"/>
  <c r="G42" i="1"/>
  <c r="G43" i="1"/>
  <c r="G44" i="1"/>
  <c r="G45" i="1"/>
  <c r="G46" i="1"/>
  <c r="G47" i="1"/>
  <c r="G38" i="1"/>
  <c r="N29" i="1"/>
  <c r="N30" i="1"/>
  <c r="N31" i="1"/>
  <c r="N32" i="1"/>
  <c r="N33" i="1"/>
  <c r="H30" i="1"/>
  <c r="H31" i="1"/>
  <c r="H32" i="1"/>
  <c r="H33" i="1"/>
  <c r="H34" i="1"/>
  <c r="H29" i="1"/>
  <c r="G30" i="1"/>
  <c r="G31" i="1"/>
  <c r="G32" i="1"/>
  <c r="G33" i="1"/>
  <c r="G34" i="1"/>
  <c r="G2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N25" i="1"/>
  <c r="N22" i="1"/>
  <c r="N23" i="1"/>
  <c r="N24" i="1"/>
  <c r="N21" i="1"/>
  <c r="H22" i="1"/>
  <c r="H23" i="1"/>
  <c r="H24" i="1"/>
  <c r="H25" i="1"/>
  <c r="H21" i="1"/>
  <c r="G22" i="1"/>
  <c r="G23" i="1"/>
  <c r="G24" i="1"/>
  <c r="G25" i="1"/>
  <c r="G21" i="1"/>
  <c r="M48" i="2" l="1"/>
  <c r="O48" i="2" s="1"/>
  <c r="P48" i="2" s="1"/>
  <c r="M59" i="2"/>
  <c r="M116" i="2"/>
  <c r="O116" i="2" s="1"/>
  <c r="M100" i="2"/>
  <c r="O100" i="2" s="1"/>
  <c r="P100" i="2" s="1"/>
  <c r="M90" i="2"/>
  <c r="O90" i="2" s="1"/>
  <c r="P90" i="2" s="1"/>
  <c r="M57" i="2"/>
  <c r="O57" i="2" s="1"/>
  <c r="P57" i="2" s="1"/>
  <c r="M114" i="2"/>
  <c r="O114" i="2" s="1"/>
  <c r="P114" i="2" s="1"/>
  <c r="M98" i="2"/>
  <c r="O98" i="2" s="1"/>
  <c r="P98" i="2" s="1"/>
  <c r="M106" i="2"/>
  <c r="O106" i="2" s="1"/>
  <c r="M50" i="2"/>
  <c r="O50" i="2" s="1"/>
  <c r="M61" i="2"/>
  <c r="O61" i="2" s="1"/>
  <c r="P61" i="2" s="1"/>
  <c r="M79" i="2"/>
  <c r="O79" i="2" s="1"/>
  <c r="M120" i="2"/>
  <c r="O120" i="2" s="1"/>
  <c r="P120" i="2" s="1"/>
  <c r="M104" i="2"/>
  <c r="O104" i="2" s="1"/>
  <c r="M108" i="2"/>
  <c r="O108" i="2" s="1"/>
  <c r="M92" i="2"/>
  <c r="O92" i="2" s="1"/>
  <c r="P92" i="2" s="1"/>
  <c r="M111" i="2"/>
  <c r="O111" i="2" s="1"/>
  <c r="P111" i="2" s="1"/>
  <c r="M95" i="2"/>
  <c r="O95" i="2" s="1"/>
  <c r="P95" i="2" s="1"/>
  <c r="M88" i="2"/>
  <c r="O88" i="2" s="1"/>
  <c r="P88" i="2" s="1"/>
  <c r="M121" i="2"/>
  <c r="O121" i="2" s="1"/>
  <c r="P121" i="2" s="1"/>
  <c r="M105" i="2"/>
  <c r="O105" i="2" s="1"/>
  <c r="M58" i="2"/>
  <c r="O58" i="2" s="1"/>
  <c r="P58" i="2" s="1"/>
  <c r="M115" i="2"/>
  <c r="O115" i="2" s="1"/>
  <c r="M99" i="2"/>
  <c r="O99" i="2" s="1"/>
  <c r="P99" i="2" s="1"/>
  <c r="M107" i="2"/>
  <c r="O107" i="2" s="1"/>
  <c r="M91" i="2"/>
  <c r="O91" i="2" s="1"/>
  <c r="P91" i="2" s="1"/>
  <c r="M113" i="2"/>
  <c r="O113" i="2" s="1"/>
  <c r="M97" i="2"/>
  <c r="O97" i="2" s="1"/>
  <c r="P97" i="2" s="1"/>
  <c r="M118" i="2"/>
  <c r="O118" i="2" s="1"/>
  <c r="P118" i="2" s="1"/>
  <c r="M117" i="2"/>
  <c r="O117" i="2" s="1"/>
  <c r="P117" i="2" s="1"/>
  <c r="M101" i="2"/>
  <c r="O101" i="2" s="1"/>
  <c r="P101" i="2" s="1"/>
  <c r="M35" i="2"/>
  <c r="O35" i="2" s="1"/>
  <c r="P35" i="2" s="1"/>
  <c r="M44" i="2"/>
  <c r="O44" i="2" s="1"/>
  <c r="P44" i="2" s="1"/>
  <c r="M112" i="2"/>
  <c r="O112" i="2" s="1"/>
  <c r="M96" i="2"/>
  <c r="O96" i="2" s="1"/>
  <c r="M89" i="2"/>
  <c r="O89" i="2" s="1"/>
  <c r="P89" i="2" s="1"/>
  <c r="M110" i="2"/>
  <c r="O110" i="2" s="1"/>
  <c r="M94" i="2"/>
  <c r="O94" i="2" s="1"/>
  <c r="P94" i="2" s="1"/>
  <c r="M103" i="2"/>
  <c r="O103" i="2" s="1"/>
  <c r="P103" i="2" s="1"/>
  <c r="M109" i="2"/>
  <c r="O109" i="2" s="1"/>
  <c r="M93" i="2"/>
  <c r="O93" i="2" s="1"/>
  <c r="P93" i="2" s="1"/>
  <c r="M119" i="2"/>
  <c r="O119" i="2" s="1"/>
  <c r="P119" i="2" s="1"/>
  <c r="M102" i="2"/>
  <c r="O102" i="2" s="1"/>
  <c r="P102" i="2" s="1"/>
  <c r="M63" i="2"/>
  <c r="O63" i="2" s="1"/>
  <c r="M81" i="2"/>
  <c r="O81" i="2" s="1"/>
  <c r="M83" i="2"/>
  <c r="O83" i="2" s="1"/>
  <c r="M72" i="2"/>
  <c r="O72" i="2" s="1"/>
  <c r="P72" i="2" s="1"/>
  <c r="M78" i="2"/>
  <c r="O78" i="2" s="1"/>
  <c r="P78" i="2" s="1"/>
  <c r="M51" i="2"/>
  <c r="O51" i="2" s="1"/>
  <c r="P51" i="2" s="1"/>
  <c r="M62" i="2"/>
  <c r="O62" i="2" s="1"/>
  <c r="M80" i="2"/>
  <c r="O80" i="2" s="1"/>
  <c r="M71" i="2"/>
  <c r="O71" i="2" s="1"/>
  <c r="M84" i="2"/>
  <c r="O84" i="2" s="1"/>
  <c r="P84" i="2" s="1"/>
  <c r="M77" i="2"/>
  <c r="O77" i="2" s="1"/>
  <c r="P77" i="2" s="1"/>
  <c r="M82" i="2"/>
  <c r="O82" i="2" s="1"/>
  <c r="P82" i="2" s="1"/>
  <c r="M64" i="2"/>
  <c r="O64" i="2" s="1"/>
  <c r="P64" i="2" s="1"/>
  <c r="M68" i="2"/>
  <c r="O68" i="2" s="1"/>
  <c r="P68" i="2" s="1"/>
  <c r="M56" i="2"/>
  <c r="O56" i="2" s="1"/>
  <c r="P56" i="2" s="1"/>
  <c r="M60" i="2"/>
  <c r="O60" i="2" s="1"/>
  <c r="P60" i="2" s="1"/>
  <c r="M70" i="2"/>
  <c r="O70" i="2" s="1"/>
  <c r="M73" i="2"/>
  <c r="O73" i="2" s="1"/>
  <c r="M69" i="2"/>
  <c r="O69" i="2" s="1"/>
  <c r="P69" i="2" s="1"/>
  <c r="O59" i="2"/>
  <c r="P59" i="2" s="1"/>
  <c r="M55" i="2"/>
  <c r="O55" i="2" s="1"/>
  <c r="P55" i="2" s="1"/>
  <c r="M47" i="2"/>
  <c r="O47" i="2" s="1"/>
  <c r="M10" i="2"/>
  <c r="O10" i="2" s="1"/>
  <c r="P10" i="2" s="1"/>
  <c r="M34" i="2"/>
  <c r="O34" i="2" s="1"/>
  <c r="P34" i="2" s="1"/>
  <c r="M43" i="2"/>
  <c r="O43" i="2" s="1"/>
  <c r="P43" i="2" s="1"/>
  <c r="M33" i="2"/>
  <c r="O33" i="2" s="1"/>
  <c r="M45" i="2"/>
  <c r="O45" i="2" s="1"/>
  <c r="M42" i="2"/>
  <c r="O42" i="2" s="1"/>
  <c r="P42" i="2" s="1"/>
  <c r="M37" i="2"/>
  <c r="O37" i="2" s="1"/>
  <c r="M46" i="2"/>
  <c r="O46" i="2" s="1"/>
  <c r="P46" i="2" s="1"/>
  <c r="M49" i="2"/>
  <c r="O49" i="2" s="1"/>
  <c r="P49" i="2" s="1"/>
  <c r="M36" i="2"/>
  <c r="O36" i="2" s="1"/>
  <c r="M24" i="2"/>
  <c r="O24" i="2" s="1"/>
  <c r="M32" i="2"/>
  <c r="O32" i="2" s="1"/>
  <c r="P32" i="2" s="1"/>
  <c r="M30" i="2"/>
  <c r="O30" i="2" s="1"/>
  <c r="P30" i="2" s="1"/>
  <c r="M38" i="2"/>
  <c r="O38" i="2" s="1"/>
  <c r="M31" i="2"/>
  <c r="O31" i="2" s="1"/>
  <c r="P31" i="2" s="1"/>
  <c r="M18" i="2"/>
  <c r="O18" i="2" s="1"/>
  <c r="M25" i="2"/>
  <c r="O25" i="2" s="1"/>
  <c r="P25" i="2" s="1"/>
  <c r="M23" i="2"/>
  <c r="O23" i="2" s="1"/>
  <c r="P23" i="2" s="1"/>
  <c r="M22" i="2"/>
  <c r="O22" i="2" s="1"/>
  <c r="P22" i="2" s="1"/>
  <c r="M26" i="2"/>
  <c r="O26" i="2" s="1"/>
  <c r="M14" i="2"/>
  <c r="O14" i="2" s="1"/>
  <c r="P14" i="2" s="1"/>
  <c r="M16" i="2"/>
  <c r="O16" i="2" s="1"/>
  <c r="M7" i="2"/>
  <c r="O7" i="2" s="1"/>
  <c r="M6" i="2"/>
  <c r="O6" i="2" s="1"/>
  <c r="M15" i="2"/>
  <c r="O15" i="2" s="1"/>
  <c r="P15" i="2" s="1"/>
  <c r="M17" i="2"/>
  <c r="O17" i="2" s="1"/>
  <c r="P17" i="2" s="1"/>
  <c r="M4" i="2"/>
  <c r="O4" i="2" s="1"/>
  <c r="P4" i="2" s="1"/>
  <c r="M5" i="2"/>
  <c r="O5" i="2" s="1"/>
  <c r="P5" i="2" s="1"/>
  <c r="M9" i="2"/>
  <c r="O9" i="2" s="1"/>
  <c r="P9" i="2" s="1"/>
  <c r="M8" i="2"/>
  <c r="O8" i="2" s="1"/>
  <c r="M34" i="1"/>
  <c r="O34" i="1" s="1"/>
  <c r="M3" i="2"/>
  <c r="O3" i="2" s="1"/>
  <c r="P3" i="2" s="1"/>
  <c r="M164" i="1"/>
  <c r="O164" i="1" s="1"/>
  <c r="M200" i="1"/>
  <c r="O200" i="1" s="1"/>
  <c r="M205" i="1"/>
  <c r="O205" i="1" s="1"/>
  <c r="M201" i="1"/>
  <c r="O201" i="1" s="1"/>
  <c r="M198" i="1"/>
  <c r="O198" i="1" s="1"/>
  <c r="M199" i="1"/>
  <c r="O199" i="1" s="1"/>
  <c r="M204" i="1"/>
  <c r="O204" i="1" s="1"/>
  <c r="M197" i="1"/>
  <c r="O197" i="1" s="1"/>
  <c r="M203" i="1"/>
  <c r="O203" i="1" s="1"/>
  <c r="M202" i="1"/>
  <c r="O202" i="1" s="1"/>
  <c r="M196" i="1"/>
  <c r="O196" i="1" s="1"/>
  <c r="M173" i="1"/>
  <c r="O173" i="1" s="1"/>
  <c r="M166" i="1"/>
  <c r="O166" i="1" s="1"/>
  <c r="M180" i="1"/>
  <c r="O180" i="1" s="1"/>
  <c r="P180" i="1" s="1"/>
  <c r="M181" i="1"/>
  <c r="O181" i="1" s="1"/>
  <c r="P181" i="1" s="1"/>
  <c r="M192" i="1"/>
  <c r="O192" i="1" s="1"/>
  <c r="M176" i="1"/>
  <c r="O176" i="1" s="1"/>
  <c r="M191" i="1"/>
  <c r="O191" i="1" s="1"/>
  <c r="M175" i="1"/>
  <c r="O175" i="1" s="1"/>
  <c r="M178" i="1"/>
  <c r="O178" i="1" s="1"/>
  <c r="M190" i="1"/>
  <c r="O190" i="1" s="1"/>
  <c r="M188" i="1"/>
  <c r="O188" i="1" s="1"/>
  <c r="M186" i="1"/>
  <c r="O186" i="1" s="1"/>
  <c r="P186" i="1" s="1"/>
  <c r="M185" i="1"/>
  <c r="O185" i="1" s="1"/>
  <c r="M184" i="1"/>
  <c r="O184" i="1" s="1"/>
  <c r="M183" i="1"/>
  <c r="O183" i="1" s="1"/>
  <c r="M179" i="1"/>
  <c r="O179" i="1" s="1"/>
  <c r="M182" i="1"/>
  <c r="O182" i="1" s="1"/>
  <c r="M177" i="1"/>
  <c r="O177" i="1" s="1"/>
  <c r="M189" i="1"/>
  <c r="O189" i="1" s="1"/>
  <c r="P189" i="1" s="1"/>
  <c r="M187" i="1"/>
  <c r="O187" i="1" s="1"/>
  <c r="M174" i="1"/>
  <c r="O174" i="1" s="1"/>
  <c r="M165" i="1"/>
  <c r="O165" i="1" s="1"/>
  <c r="P165" i="1" s="1"/>
  <c r="M163" i="1"/>
  <c r="O163" i="1" s="1"/>
  <c r="P163" i="1" s="1"/>
  <c r="M162" i="1"/>
  <c r="O162" i="1" s="1"/>
  <c r="M169" i="1"/>
  <c r="O169" i="1" s="1"/>
  <c r="P169" i="1" s="1"/>
  <c r="M168" i="1"/>
  <c r="O168" i="1" s="1"/>
  <c r="M161" i="1"/>
  <c r="O161" i="1" s="1"/>
  <c r="M167" i="1"/>
  <c r="O167" i="1" s="1"/>
  <c r="M156" i="1"/>
  <c r="O156" i="1" s="1"/>
  <c r="M155" i="1"/>
  <c r="O155" i="1" s="1"/>
  <c r="M91" i="1"/>
  <c r="O91" i="1" s="1"/>
  <c r="M153" i="1"/>
  <c r="O153" i="1" s="1"/>
  <c r="P153" i="1" s="1"/>
  <c r="M152" i="1"/>
  <c r="O152" i="1" s="1"/>
  <c r="M154" i="1"/>
  <c r="O154" i="1" s="1"/>
  <c r="P154" i="1" s="1"/>
  <c r="M150" i="1"/>
  <c r="O150" i="1" s="1"/>
  <c r="P150" i="1" s="1"/>
  <c r="M151" i="1"/>
  <c r="O151" i="1" s="1"/>
  <c r="P151" i="1" s="1"/>
  <c r="M157" i="1"/>
  <c r="O157" i="1" s="1"/>
  <c r="M149" i="1"/>
  <c r="O149" i="1" s="1"/>
  <c r="P149" i="1" s="1"/>
  <c r="M145" i="1"/>
  <c r="O145" i="1" s="1"/>
  <c r="M140" i="1"/>
  <c r="O140" i="1" s="1"/>
  <c r="M141" i="1"/>
  <c r="O141" i="1" s="1"/>
  <c r="P141" i="1" s="1"/>
  <c r="M133" i="1"/>
  <c r="O133" i="1" s="1"/>
  <c r="M137" i="1"/>
  <c r="O137" i="1" s="1"/>
  <c r="M144" i="1"/>
  <c r="O144" i="1" s="1"/>
  <c r="M143" i="1"/>
  <c r="O143" i="1" s="1"/>
  <c r="M142" i="1"/>
  <c r="O142" i="1" s="1"/>
  <c r="M139" i="1"/>
  <c r="O139" i="1" s="1"/>
  <c r="M138" i="1"/>
  <c r="O138" i="1" s="1"/>
  <c r="M132" i="1"/>
  <c r="O132" i="1" s="1"/>
  <c r="M131" i="1"/>
  <c r="O131" i="1" s="1"/>
  <c r="M127" i="1"/>
  <c r="O127" i="1" s="1"/>
  <c r="M129" i="1"/>
  <c r="O129" i="1" s="1"/>
  <c r="M125" i="1"/>
  <c r="O125" i="1" s="1"/>
  <c r="M130" i="1"/>
  <c r="O130" i="1" s="1"/>
  <c r="M128" i="1"/>
  <c r="O128" i="1" s="1"/>
  <c r="M126" i="1"/>
  <c r="O126" i="1" s="1"/>
  <c r="M115" i="1"/>
  <c r="O115" i="1" s="1"/>
  <c r="M118" i="1"/>
  <c r="O118" i="1" s="1"/>
  <c r="M117" i="1"/>
  <c r="O117" i="1" s="1"/>
  <c r="M114" i="1"/>
  <c r="O114" i="1" s="1"/>
  <c r="M119" i="1"/>
  <c r="O119" i="1" s="1"/>
  <c r="M120" i="1"/>
  <c r="O120" i="1" s="1"/>
  <c r="M113" i="1"/>
  <c r="O113" i="1" s="1"/>
  <c r="M116" i="1"/>
  <c r="O116" i="1" s="1"/>
  <c r="M121" i="1"/>
  <c r="O121" i="1" s="1"/>
  <c r="M108" i="1"/>
  <c r="O108" i="1" s="1"/>
  <c r="M109" i="1"/>
  <c r="O109" i="1" s="1"/>
  <c r="M100" i="1"/>
  <c r="O100" i="1" s="1"/>
  <c r="M107" i="1"/>
  <c r="O107" i="1" s="1"/>
  <c r="M105" i="1"/>
  <c r="O105" i="1" s="1"/>
  <c r="M104" i="1"/>
  <c r="O104" i="1" s="1"/>
  <c r="M106" i="1"/>
  <c r="O106" i="1" s="1"/>
  <c r="M103" i="1"/>
  <c r="O103" i="1" s="1"/>
  <c r="M90" i="1"/>
  <c r="O90" i="1" s="1"/>
  <c r="M102" i="1"/>
  <c r="O102" i="1" s="1"/>
  <c r="M92" i="1"/>
  <c r="O92" i="1" s="1"/>
  <c r="M101" i="1"/>
  <c r="O101" i="1" s="1"/>
  <c r="M93" i="1"/>
  <c r="O93" i="1" s="1"/>
  <c r="M95" i="1"/>
  <c r="O95" i="1" s="1"/>
  <c r="M94" i="1"/>
  <c r="O94" i="1" s="1"/>
  <c r="M87" i="1"/>
  <c r="O87" i="1" s="1"/>
  <c r="M96" i="1"/>
  <c r="O96" i="1" s="1"/>
  <c r="P96" i="1" s="1"/>
  <c r="M89" i="1"/>
  <c r="O89" i="1" s="1"/>
  <c r="M88" i="1"/>
  <c r="O88" i="1" s="1"/>
  <c r="M79" i="1"/>
  <c r="O79" i="1" s="1"/>
  <c r="M78" i="1"/>
  <c r="O78" i="1" s="1"/>
  <c r="M76" i="1"/>
  <c r="O76" i="1" s="1"/>
  <c r="M75" i="1"/>
  <c r="O75" i="1" s="1"/>
  <c r="M77" i="1"/>
  <c r="O77" i="1" s="1"/>
  <c r="M74" i="1"/>
  <c r="O74" i="1" s="1"/>
  <c r="M80" i="1"/>
  <c r="O80" i="1" s="1"/>
  <c r="M82" i="1"/>
  <c r="O82" i="1" s="1"/>
  <c r="M81" i="1"/>
  <c r="O81" i="1" s="1"/>
  <c r="M83" i="1"/>
  <c r="O83" i="1" s="1"/>
  <c r="M73" i="1"/>
  <c r="O73" i="1" s="1"/>
  <c r="M59" i="1"/>
  <c r="O59" i="1" s="1"/>
  <c r="P59" i="1" s="1"/>
  <c r="M64" i="1"/>
  <c r="O64" i="1" s="1"/>
  <c r="M62" i="1"/>
  <c r="O62" i="1" s="1"/>
  <c r="M63" i="1"/>
  <c r="O63" i="1" s="1"/>
  <c r="M61" i="1"/>
  <c r="O61" i="1" s="1"/>
  <c r="P61" i="1" s="1"/>
  <c r="M60" i="1"/>
  <c r="O60" i="1" s="1"/>
  <c r="P60" i="1" s="1"/>
  <c r="M68" i="1"/>
  <c r="O68" i="1" s="1"/>
  <c r="M66" i="1"/>
  <c r="O66" i="1" s="1"/>
  <c r="M65" i="1"/>
  <c r="O65" i="1" s="1"/>
  <c r="M69" i="1"/>
  <c r="O69" i="1" s="1"/>
  <c r="M67" i="1"/>
  <c r="O67" i="1" s="1"/>
  <c r="M55" i="1"/>
  <c r="O55" i="1" s="1"/>
  <c r="M54" i="1"/>
  <c r="O54" i="1" s="1"/>
  <c r="M52" i="1"/>
  <c r="O52" i="1" s="1"/>
  <c r="M51" i="1"/>
  <c r="O51" i="1" s="1"/>
  <c r="M53" i="1"/>
  <c r="O53" i="1" s="1"/>
  <c r="M46" i="1"/>
  <c r="O46" i="1" s="1"/>
  <c r="M41" i="1"/>
  <c r="O41" i="1" s="1"/>
  <c r="M21" i="1"/>
  <c r="O21" i="1" s="1"/>
  <c r="M47" i="1"/>
  <c r="O47" i="1" s="1"/>
  <c r="P47" i="1" s="1"/>
  <c r="M45" i="1"/>
  <c r="O45" i="1" s="1"/>
  <c r="M42" i="1"/>
  <c r="O42" i="1" s="1"/>
  <c r="M40" i="1"/>
  <c r="O40" i="1" s="1"/>
  <c r="M30" i="1"/>
  <c r="O30" i="1" s="1"/>
  <c r="M44" i="1"/>
  <c r="O44" i="1" s="1"/>
  <c r="M43" i="1"/>
  <c r="O43" i="1" s="1"/>
  <c r="M38" i="1"/>
  <c r="O38" i="1" s="1"/>
  <c r="M39" i="1"/>
  <c r="O39" i="1" s="1"/>
  <c r="M33" i="1"/>
  <c r="O33" i="1" s="1"/>
  <c r="P33" i="1" s="1"/>
  <c r="M32" i="1"/>
  <c r="O32" i="1" s="1"/>
  <c r="P32" i="1" s="1"/>
  <c r="M29" i="1"/>
  <c r="O29" i="1" s="1"/>
  <c r="M31" i="1"/>
  <c r="O31" i="1" s="1"/>
  <c r="P31" i="1" s="1"/>
  <c r="M22" i="1"/>
  <c r="O22" i="1" s="1"/>
  <c r="P22" i="1" s="1"/>
  <c r="M25" i="1"/>
  <c r="O25" i="1" s="1"/>
  <c r="M24" i="1"/>
  <c r="O24" i="1" s="1"/>
  <c r="P24" i="1" s="1"/>
  <c r="M23" i="1"/>
  <c r="O23" i="1" s="1"/>
  <c r="N3" i="1"/>
  <c r="N4" i="1"/>
  <c r="N5" i="1"/>
  <c r="N7" i="1"/>
  <c r="N8" i="1"/>
  <c r="N9" i="1"/>
  <c r="N10" i="1"/>
  <c r="N11" i="1"/>
  <c r="N12" i="1"/>
  <c r="N13" i="1"/>
  <c r="N14" i="1"/>
  <c r="N15" i="1"/>
  <c r="N16" i="1"/>
  <c r="N1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M16" i="1" l="1"/>
  <c r="O16" i="1" s="1"/>
  <c r="M6" i="1"/>
  <c r="O6" i="1" s="1"/>
  <c r="M14" i="1"/>
  <c r="O14" i="1" s="1"/>
  <c r="M13" i="1"/>
  <c r="O13" i="1" s="1"/>
  <c r="M8" i="1"/>
  <c r="O8" i="1" s="1"/>
  <c r="M12" i="1"/>
  <c r="O12" i="1" s="1"/>
  <c r="M11" i="1"/>
  <c r="O11" i="1" s="1"/>
  <c r="P11" i="1" s="1"/>
  <c r="M10" i="1"/>
  <c r="O10" i="1" s="1"/>
  <c r="M9" i="1"/>
  <c r="O9" i="1" s="1"/>
  <c r="P9" i="1" s="1"/>
  <c r="M7" i="1"/>
  <c r="O7" i="1" s="1"/>
  <c r="P7" i="1" s="1"/>
  <c r="M5" i="1"/>
  <c r="O5" i="1" s="1"/>
  <c r="M4" i="1"/>
  <c r="O4" i="1" s="1"/>
  <c r="M3" i="1"/>
  <c r="O3" i="1" s="1"/>
  <c r="P3" i="1" s="1"/>
  <c r="M17" i="1"/>
  <c r="O17" i="1" s="1"/>
  <c r="P17" i="1" s="1"/>
  <c r="M15" i="1"/>
  <c r="O15" i="1" s="1"/>
</calcChain>
</file>

<file path=xl/sharedStrings.xml><?xml version="1.0" encoding="utf-8"?>
<sst xmlns="http://schemas.openxmlformats.org/spreadsheetml/2006/main" count="262" uniqueCount="60">
  <si>
    <t>liquid phase mole fraction(x1)</t>
    <phoneticPr fontId="3" type="noConversion"/>
  </si>
  <si>
    <t>temperature/K</t>
    <phoneticPr fontId="3" type="noConversion"/>
  </si>
  <si>
    <t>vapor phase mole fraction(y1)</t>
    <phoneticPr fontId="3" type="noConversion"/>
  </si>
  <si>
    <t>Pressure/Pa</t>
    <phoneticPr fontId="3" type="noConversion"/>
  </si>
  <si>
    <t>ISOTHERM</t>
    <phoneticPr fontId="2" type="noConversion"/>
  </si>
  <si>
    <t>kij</t>
    <phoneticPr fontId="2" type="noConversion"/>
  </si>
  <si>
    <t>n_DATA</t>
    <phoneticPr fontId="2" type="noConversion"/>
  </si>
  <si>
    <t>PC-SAFT</t>
    <phoneticPr fontId="2" type="noConversion"/>
  </si>
  <si>
    <t>ln(Psys)</t>
    <phoneticPr fontId="2" type="noConversion"/>
  </si>
  <si>
    <t>Compress factor Z</t>
    <phoneticPr fontId="2" type="noConversion"/>
  </si>
  <si>
    <t>ln(phi_1)</t>
    <phoneticPr fontId="2" type="noConversion"/>
  </si>
  <si>
    <t>ln(phi_2)</t>
    <phoneticPr fontId="2" type="noConversion"/>
  </si>
  <si>
    <t>Ap</t>
    <phoneticPr fontId="2" type="noConversion"/>
  </si>
  <si>
    <t>A_phi</t>
    <phoneticPr fontId="2" type="noConversion"/>
  </si>
  <si>
    <t>ARD_y</t>
    <phoneticPr fontId="2" type="noConversion"/>
  </si>
  <si>
    <t>delta_A</t>
    <phoneticPr fontId="2" type="noConversion"/>
  </si>
  <si>
    <t>Griswold, J.; Wong, S. Y. Chem. Eng. Prog. Symp. Ser., 1952, 48, 18 Phase equilibria of the acetone - methanol - water system from 100 C into the critical region</t>
    <phoneticPr fontId="2" type="noConversion"/>
  </si>
  <si>
    <t>NPTC</t>
    <phoneticPr fontId="2" type="noConversion"/>
  </si>
  <si>
    <t>Thermodynamic consistency</t>
    <phoneticPr fontId="2" type="noConversion"/>
  </si>
  <si>
    <t>kij</t>
    <phoneticPr fontId="2" type="noConversion"/>
  </si>
  <si>
    <t>ARD_y</t>
    <phoneticPr fontId="2" type="noConversion"/>
  </si>
  <si>
    <t>Ferguson, J. B.; Funnell, W. S. J. Phys. Chem., 1929, 33, 1 The determination of vapour and liquid compositions in binary systems: I methyl alcohol - water</t>
  </si>
  <si>
    <t>NPTC</t>
    <phoneticPr fontId="2" type="noConversion"/>
  </si>
  <si>
    <t>Schroeder, W. Chem.-Ing.-Tech., 1958, 30, 523-5 Measuring vapor-liquid equilibria at elevated pressure</t>
  </si>
  <si>
    <t>Broul, M.; Hlavaty, K.; Linek, J. Collect. Czech. Chem. Commun., 1969, 34, 3428 Liquid-vapour equilibrium in systems of electrolytic components: V the system methanol + water + lithium chloride at 60 c</t>
  </si>
  <si>
    <t>Schuberth, H. Z. Phys. Chem. (Leipzig), 1974, 255, 165-79 Influence of simple salts on the isothermal vapor-liquid equilibrium behavior of the methanol + water systems.</t>
  </si>
  <si>
    <t>McGlashan, M. L.; Williamson, A. G. J. Chem. Eng. Data, 1976, 21, 196-199 Isothermal liquid-vapor equilibria for system methanol + water</t>
  </si>
  <si>
    <t>Fu, J.; Wang, K.; Hu, Y. Huagong Xuebao, 1989, 4, 13;1 Studies on vapor-liquid and liquid-liquid vapor equilibria for the ternary system methanol-methyl methacrylate-water (I) three binary systems</t>
  </si>
  <si>
    <t>Bao, Z.; Liu, M.; Yang, J. Huagong Xuebao, 1995, 46, 230-233 Measurement and Correlation of Moderate Pressure Vapor-Liquid Equilibrium Data for Mehtanol-Water Binary System</t>
  </si>
  <si>
    <t>Kurihara, K.; Minoura, T.; Takeda, K.; Kojima, K. J. Chem. Eng. Data, 1995, 40, 679-684 Isothermal Vapor-Liquid Equilibria for Methanol + Ethanol + Water, Methanol + Water, and Ethanol + Water</t>
  </si>
  <si>
    <t>Yao, J.; Li, H.; Han, S.-J. Fluid Phase Equilib., 1999, 162, 253-260 Vapor-liquid equilibrium data for methanol-water-NaC1 at 45?C.</t>
  </si>
  <si>
    <t xml:space="preserve">Vrevskii, M. S. Zh. Russ. Fiz.-Khim. O-va, Chast Khim., 1910, 42, 1 </t>
  </si>
  <si>
    <t>NPCT</t>
    <phoneticPr fontId="2" type="noConversion"/>
  </si>
  <si>
    <t>Griswold, J.; Haney, J. D.; Klein, V. A. Ind. Eng. Chem., 1943, 35, 701 Ethanol-Water System. Vapor-Liquid Properties at High Pressures</t>
  </si>
  <si>
    <t>Barr-David, F.; Dodge, B. F. J. Chem. Eng. Data, 1959, 4, 107-121 Vapor-Liquid Equilibrium at High Pressures. The Systems Ethanol-Water adnd 2-Propanol-Water</t>
  </si>
  <si>
    <t>Phutela, R. C.; Kooner, Z. S.; Fenby, D. V. Aust. J. Chem., 1979, 32, 2353-9 Vapor pressure study of deuterium exchange reactions in water + ethanol systems. equilibrium constant determination.</t>
  </si>
  <si>
    <t xml:space="preserve">Schuberth, H. Z. Phys. Chem. (Leipzig), 1980, 261, 777 </t>
  </si>
  <si>
    <t>Niesen, V.; Palavra, A.; Kidnay, A. J.; Yesavage, V. F. Fluid Phase Equilib., 1986, 31, 283-298</t>
  </si>
  <si>
    <t>NPTC</t>
    <phoneticPr fontId="2" type="noConversion"/>
  </si>
  <si>
    <t>Yamamoto, H.; Terano, T.; Nishi, Y.; Tokunaga, J. J. Chem. Eng. Data, 1995, 40, 472-477 Vapor-Liquid Equilibria for Methanol + Ethanol + Calcium Chloride, + Ammonium Iodide, and + Sodium Iodide at 298.15 K</t>
  </si>
  <si>
    <t>Herraiz, J.; Shen, S.; Coronas, A. J. Chem. Eng. Data, 1998, 43, 191-195 Vapor[?]Liquid Equilibria for Methanol + Poly(ethylene glycol) 250 Dimethyl Ether</t>
  </si>
  <si>
    <t>NPTC（The numerical point of thermodynamic consistency)</t>
    <phoneticPr fontId="2" type="noConversion"/>
  </si>
  <si>
    <t>Vu, D. T.; Lira, C. T.; Asthana, N. S.; Kolah, A. K.; Miller, D. J. J. Chem. Eng. Data, 2006, 51, 1220-1225 Vapor-Liquid Equilibria in the Systems Ethyl Lactate + Ethanol and Ethyl Lactate + Water</t>
  </si>
  <si>
    <t>Arango, I. C.; Villa, A. L. Fluid Phase Equilib., 2013, 339, 31-39 Isothermal vapor   liquid and vapor liquid liquid equilibrium for the ternary  system ethanol + water + diethyl carbonate and constituent binary systems at  different temperatures</t>
  </si>
  <si>
    <t>Cristino, A. F.; Rosa, S.; Morgado, P.; Galindo, A.; Filipe, E. J. M.; Palavra, A. M. F.; Nieto de Castro, C. A. Fluid Phase Equilib., 2013, 341, 48-53</t>
  </si>
  <si>
    <t>NPTC</t>
    <phoneticPr fontId="2" type="noConversion"/>
  </si>
  <si>
    <t>Murti, P. S.; Van Winkle, M. Ind. Eng. Chem. Chem. Eng. Data Ser., 1958, 3, 72-81 Vapor-Liquid Equilibria for Binary Systems of Methanol, Ethyl Alcohol, 1-Propanol, and 2-Propanol with Ethyl Acetate and 1-Propanol-Water</t>
  </si>
  <si>
    <t>Ratcliff, G. A.; Chao, K.-C. Can. J. Chem. Eng., 1969, 47, 148-53 Prediction of thermodynamic properties of polar mixtures by a group solution model</t>
  </si>
  <si>
    <t>Schreiner, E.; Schuettau, E.; Rant, D.; Schuberth, H. Z. Phys. Chem. (Leipzig), 1971, 247, 23-40 The influence of several metal chlorides on the isothermal phase equilibrium behavior of the systems n-propanol + water and n-butanol + water</t>
  </si>
  <si>
    <t>Woerpel, U.; Vohland, P.; Schuberth, H. Z. Phys. Chem. (Leipzig), 1977, 258, 905 The effect of urea on the vapor-liquid equilibrium behavior of n-propanol + water at 60 C</t>
  </si>
  <si>
    <t>Cristino, A. F.; Rosa, S.; Morgado, P.; Galindo, A.; Filipe, E. J. M.; Palavra, A. M. F.; Nieto de Castro, C. A. J. Chem. Thermodyn., 2013, 60, 15-18</t>
  </si>
  <si>
    <t>Udovenko, V. V.; Mazanko, T. F. Zh. Fiz. Khim., 1967, 41, 1615-1620 Liquid-vapour equilibrium in the propan-2-ol - water and propan-2-ol - benzene systems</t>
  </si>
  <si>
    <t>Sada, E.; Morisue, T. J. Chem. Eng. Jpn., 1975, 8, 191-195 Isothermal vapor-liquid equilibrium data of isopropanol + water system</t>
  </si>
  <si>
    <t>Wu, H. S.; Hagewiesche, D.; Sandler, S. I. Fluid Phase Equilib., 1988, 43, 77-89 Vapor-liquid equilibria of 2-propanol + water + N,N-dimethyl formamide</t>
  </si>
  <si>
    <t>Kharin, S. E.; Perelygin, V. M.; Remizov, G. P. Izv. Vyssh. Uchebn. Zaved., Khim. Khim. Tekhnol., 1969, 12, 424-8 Liquid-vapor Phase Equilibriums in Ethanol-n-butanol and Water - n-butanol systems</t>
  </si>
  <si>
    <t>Lyzlova, R. V.; Zaiko, L. N.; Susarev, M. P. Zh. Prikl. Khim., 1979, 52, 551-555 Experimental investigation and calculation of liquid-vapor equilibrium in the ternary system n-butyl alcohol + isobutyl alcohol + water at 35 c.</t>
  </si>
  <si>
    <t>Hall, D. J.; Mash, C. J.; Pemberton, R. C. NPL Rep. Chem., 1979, 95, Nat. Phys. Lab, UK,</t>
    <phoneticPr fontId="2" type="noConversion"/>
  </si>
  <si>
    <t>Wrewsky, M. Z. Phys. Chem., Stoechiom. Verwandschaftsl., 1913, 81, 1-29 Composition and vapor pressure of binary mixtures</t>
    <phoneticPr fontId="2" type="noConversion"/>
  </si>
  <si>
    <t>N_number</t>
    <phoneticPr fontId="2" type="noConversion"/>
  </si>
  <si>
    <t>n_number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</si>
</sst>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4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12A40-F3A0-48A0-BC3D-BA64E8ECDE01}">
  <dimension ref="A1:T209"/>
  <sheetViews>
    <sheetView tabSelected="1" topLeftCell="A173" workbookViewId="0">
      <selection activeCell="U182" sqref="U182"/>
    </sheetView>
  </sheetViews>
  <sheetFormatPr defaultRowHeight="13.9" x14ac:dyDescent="0.4"/>
  <cols>
    <col min="1" max="1" width="12.86328125" bestFit="1" customWidth="1"/>
    <col min="2" max="2" width="10.46484375" bestFit="1" customWidth="1"/>
    <col min="3" max="3" width="12.86328125" bestFit="1" customWidth="1"/>
    <col min="4" max="4" width="9.1328125" bestFit="1" customWidth="1"/>
    <col min="6" max="11" width="9.1328125" bestFit="1" customWidth="1"/>
    <col min="13" max="16" width="9.1328125" bestFit="1" customWidth="1"/>
  </cols>
  <sheetData>
    <row r="1" spans="1:17" x14ac:dyDescent="0.4">
      <c r="A1" t="s">
        <v>4</v>
      </c>
      <c r="G1" t="s">
        <v>5</v>
      </c>
      <c r="H1" s="3">
        <v>-5.0245489999999997E-2</v>
      </c>
      <c r="L1" t="s">
        <v>6</v>
      </c>
      <c r="M1">
        <v>16</v>
      </c>
      <c r="P1" t="s">
        <v>16</v>
      </c>
    </row>
    <row r="2" spans="1:17" x14ac:dyDescent="0.4">
      <c r="A2" s="2" t="s">
        <v>0</v>
      </c>
      <c r="B2" s="2" t="s">
        <v>1</v>
      </c>
      <c r="C2" s="2" t="s">
        <v>2</v>
      </c>
      <c r="D2" s="2" t="s">
        <v>3</v>
      </c>
      <c r="F2" s="2" t="s">
        <v>7</v>
      </c>
      <c r="G2" s="2" t="s">
        <v>14</v>
      </c>
      <c r="H2" s="2" t="s">
        <v>8</v>
      </c>
      <c r="I2" s="2" t="s">
        <v>9</v>
      </c>
      <c r="J2" s="2" t="s">
        <v>10</v>
      </c>
      <c r="K2" s="2" t="s">
        <v>11</v>
      </c>
      <c r="M2" s="2" t="s">
        <v>12</v>
      </c>
      <c r="N2" s="2" t="s">
        <v>13</v>
      </c>
      <c r="O2" s="2" t="s">
        <v>15</v>
      </c>
      <c r="P2" s="2" t="s">
        <v>18</v>
      </c>
      <c r="Q2" s="2"/>
    </row>
    <row r="3" spans="1:17" x14ac:dyDescent="0.4">
      <c r="A3" s="5">
        <v>4.2000000000000003E-2</v>
      </c>
      <c r="B3" s="5">
        <v>373.12400000000002</v>
      </c>
      <c r="C3" s="5">
        <v>1.9E-2</v>
      </c>
      <c r="D3" s="5">
        <v>337154</v>
      </c>
      <c r="E3" s="6"/>
      <c r="F3" s="3">
        <v>2.2636312223807301E-2</v>
      </c>
      <c r="G3" s="3">
        <f>ABS(F3-C3)/C3</f>
        <v>0.19138485388459484</v>
      </c>
      <c r="H3" s="3">
        <f>LN(D3)</f>
        <v>12.72829507824777</v>
      </c>
      <c r="I3" s="3">
        <v>0.83340936915145503</v>
      </c>
      <c r="J3" s="3">
        <v>-3.07606035797371E-2</v>
      </c>
      <c r="K3" s="3">
        <v>-0.180682665997136</v>
      </c>
      <c r="L3" s="3"/>
      <c r="M3" s="3">
        <f>(1/(1-C3))*(H3-H4)</f>
        <v>8.3729662070497583E-3</v>
      </c>
      <c r="N3" s="3">
        <f>(F3/((1-F3)*(I3-1)))*(J3-J4)+(1/(I3-1))*(K3-K4)</f>
        <v>1.4866506010765461E-2</v>
      </c>
      <c r="O3" s="3">
        <f>100*ABS(N3-M3)/M3</f>
        <v>77.553636825243117</v>
      </c>
      <c r="P3" s="3" t="b">
        <f>IF(O3&gt;20,FALSE,)</f>
        <v>0</v>
      </c>
    </row>
    <row r="4" spans="1:17" x14ac:dyDescent="0.4">
      <c r="A4" s="1">
        <v>6.7999999999999894E-2</v>
      </c>
      <c r="B4" s="1">
        <v>373.12400000000002</v>
      </c>
      <c r="C4" s="1">
        <v>3.1E-2</v>
      </c>
      <c r="D4" s="1">
        <v>334396</v>
      </c>
      <c r="E4" s="2"/>
      <c r="F4">
        <v>3.6339240117567298E-2</v>
      </c>
      <c r="G4" s="8">
        <f t="shared" ref="G4:G17" si="0">ABS(F4-C4)/C4</f>
        <v>0.17223355217959027</v>
      </c>
      <c r="H4">
        <f t="shared" ref="H4:H17" si="1">LN(D4)</f>
        <v>12.720081198398654</v>
      </c>
      <c r="I4">
        <v>0.83735742912654099</v>
      </c>
      <c r="J4">
        <v>-3.10878056412646E-2</v>
      </c>
      <c r="K4">
        <v>-0.17819846719198201</v>
      </c>
      <c r="M4">
        <f t="shared" ref="M4:M16" si="2">(1/(1-C4))*(H4-H5)</f>
        <v>7.2721999492350933E-2</v>
      </c>
      <c r="N4">
        <f t="shared" ref="N4:N16" si="3">(F4/((1-F4)*(I4-1)))*(J4-J5)+(1/(I4-1))*(K4-K5)</f>
        <v>6.2030474964122492E-2</v>
      </c>
      <c r="O4">
        <f t="shared" ref="O4:O17" si="4">100*ABS(N4-M4)/M4</f>
        <v>14.701912217571794</v>
      </c>
    </row>
    <row r="5" spans="1:17" x14ac:dyDescent="0.4">
      <c r="A5" s="1">
        <v>0.17399999999999999</v>
      </c>
      <c r="B5" s="1">
        <v>373.12400000000002</v>
      </c>
      <c r="C5" s="1">
        <v>8.8999999999999996E-2</v>
      </c>
      <c r="D5" s="1">
        <v>311643</v>
      </c>
      <c r="E5" s="2"/>
      <c r="F5">
        <v>9.0161285989877105E-2</v>
      </c>
      <c r="G5" s="8">
        <f t="shared" si="0"/>
        <v>1.3048157189630438E-2</v>
      </c>
      <c r="H5">
        <f t="shared" si="1"/>
        <v>12.649613580890566</v>
      </c>
      <c r="I5">
        <v>0.85261068213358704</v>
      </c>
      <c r="J5">
        <v>-3.2024202361449997E-2</v>
      </c>
      <c r="K5">
        <v>-0.168074360146616</v>
      </c>
      <c r="M5">
        <f t="shared" si="2"/>
        <v>0.10973152082116211</v>
      </c>
      <c r="N5">
        <f t="shared" si="3"/>
        <v>0.10309710371129983</v>
      </c>
      <c r="O5">
        <f t="shared" si="4"/>
        <v>6.0460449834418091</v>
      </c>
    </row>
    <row r="6" spans="1:17" x14ac:dyDescent="0.4">
      <c r="A6" s="1">
        <v>0.33300000000000002</v>
      </c>
      <c r="B6" s="1">
        <v>373.12400000000002</v>
      </c>
      <c r="C6" s="1">
        <v>0.17599999999999999</v>
      </c>
      <c r="D6" s="1">
        <v>281996</v>
      </c>
      <c r="E6" s="2"/>
      <c r="F6">
        <v>0.16701481978687399</v>
      </c>
      <c r="G6" s="8">
        <f t="shared" si="0"/>
        <v>5.1052160301852265E-2</v>
      </c>
      <c r="H6">
        <f t="shared" si="1"/>
        <v>12.549648165422488</v>
      </c>
      <c r="I6">
        <v>0.87348964224138204</v>
      </c>
      <c r="J6">
        <v>-3.2460683230506403E-2</v>
      </c>
      <c r="K6">
        <v>-0.152835694892163</v>
      </c>
      <c r="M6">
        <f t="shared" si="2"/>
        <v>4.8430722952976936E-2</v>
      </c>
      <c r="N6">
        <f>(F6/((1-F6)*(I6-1)))*(J6-J7)+(1/(I6-1))*(K6-K7)</f>
        <v>4.7016556612473961E-2</v>
      </c>
      <c r="O6">
        <f t="shared" si="4"/>
        <v>2.9199777626198919</v>
      </c>
    </row>
    <row r="7" spans="1:17" x14ac:dyDescent="0.4">
      <c r="A7" s="5">
        <v>0.39400000000000002</v>
      </c>
      <c r="B7" s="5">
        <v>373.12400000000002</v>
      </c>
      <c r="C7" s="5">
        <v>0.20799999999999999</v>
      </c>
      <c r="D7" s="5">
        <v>270964</v>
      </c>
      <c r="E7" s="6"/>
      <c r="F7" s="3">
        <v>0.196238470592252</v>
      </c>
      <c r="G7" s="3">
        <f t="shared" si="0"/>
        <v>5.6545814460326901E-2</v>
      </c>
      <c r="H7" s="3">
        <f t="shared" si="1"/>
        <v>12.509741249709235</v>
      </c>
      <c r="I7" s="3">
        <v>0.88106878210787398</v>
      </c>
      <c r="J7" s="3">
        <v>-3.2378793214126303E-2</v>
      </c>
      <c r="K7" s="3">
        <v>-0.14690403256975701</v>
      </c>
      <c r="L7" s="3"/>
      <c r="M7" s="3">
        <f t="shared" si="2"/>
        <v>9.6788567170329506E-2</v>
      </c>
      <c r="N7" s="3">
        <f t="shared" si="3"/>
        <v>7.0976965147800261E-2</v>
      </c>
      <c r="O7" s="3">
        <f t="shared" si="4"/>
        <v>26.668027823064808</v>
      </c>
      <c r="P7" s="3" t="b">
        <f t="shared" ref="P7:P17" si="5">IF(O7&gt;20,FALSE,)</f>
        <v>0</v>
      </c>
    </row>
    <row r="8" spans="1:17" x14ac:dyDescent="0.4">
      <c r="A8" s="1">
        <v>0.47799999999999998</v>
      </c>
      <c r="B8" s="1">
        <v>373.12400000000002</v>
      </c>
      <c r="C8" s="1">
        <v>0.25</v>
      </c>
      <c r="D8" s="1">
        <v>250969</v>
      </c>
      <c r="F8">
        <v>0.23739115606018901</v>
      </c>
      <c r="G8" s="8">
        <f t="shared" si="0"/>
        <v>5.043537575924395E-2</v>
      </c>
      <c r="H8">
        <f t="shared" si="1"/>
        <v>12.433084704510334</v>
      </c>
      <c r="I8">
        <v>0.89132355193757495</v>
      </c>
      <c r="J8">
        <v>-3.2067492049510697E-2</v>
      </c>
      <c r="K8">
        <v>-0.138538659877875</v>
      </c>
      <c r="M8">
        <f t="shared" si="2"/>
        <v>0.19701596405408139</v>
      </c>
      <c r="N8">
        <f t="shared" si="3"/>
        <v>0.17454150763597021</v>
      </c>
      <c r="O8">
        <f t="shared" si="4"/>
        <v>11.407429101502602</v>
      </c>
    </row>
    <row r="9" spans="1:17" x14ac:dyDescent="0.4">
      <c r="A9" s="5">
        <v>0.64800000000000002</v>
      </c>
      <c r="B9" s="5">
        <v>373.12400000000002</v>
      </c>
      <c r="C9" s="5">
        <v>0.33800000000000002</v>
      </c>
      <c r="D9" s="5">
        <v>216495</v>
      </c>
      <c r="E9" s="3"/>
      <c r="F9" s="3">
        <v>0.33160289680043697</v>
      </c>
      <c r="G9" s="3">
        <f t="shared" si="0"/>
        <v>1.8926340827109606E-2</v>
      </c>
      <c r="H9" s="3">
        <f t="shared" si="1"/>
        <v>12.285322731469773</v>
      </c>
      <c r="I9" s="3">
        <v>0.912558404689781</v>
      </c>
      <c r="J9" s="3">
        <v>-3.0714461917580899E-2</v>
      </c>
      <c r="K9" s="3">
        <v>-0.119991291141398</v>
      </c>
      <c r="L9" s="3"/>
      <c r="M9" s="3">
        <f t="shared" si="2"/>
        <v>8.4079336112556136E-2</v>
      </c>
      <c r="N9" s="3">
        <f t="shared" si="3"/>
        <v>0.10908386217895048</v>
      </c>
      <c r="O9" s="3">
        <f t="shared" si="4"/>
        <v>29.739204925358887</v>
      </c>
      <c r="P9" s="3" t="b">
        <f t="shared" si="5"/>
        <v>0</v>
      </c>
    </row>
    <row r="10" spans="1:17" x14ac:dyDescent="0.4">
      <c r="A10" s="1">
        <v>0.71899999999999997</v>
      </c>
      <c r="B10" s="1">
        <v>373.12400000000002</v>
      </c>
      <c r="C10" s="1">
        <v>0.38100000000000001</v>
      </c>
      <c r="D10" s="1">
        <v>204774</v>
      </c>
      <c r="F10">
        <v>0.381351086229124</v>
      </c>
      <c r="G10" s="8">
        <f t="shared" si="0"/>
        <v>9.2148616567978479E-4</v>
      </c>
      <c r="H10">
        <f t="shared" si="1"/>
        <v>12.22966221096326</v>
      </c>
      <c r="I10">
        <v>0.92232855868630903</v>
      </c>
      <c r="J10">
        <v>-2.9785136416036601E-2</v>
      </c>
      <c r="K10">
        <v>-0.11091387801591999</v>
      </c>
      <c r="M10">
        <f t="shared" si="2"/>
        <v>0.23998717585022458</v>
      </c>
      <c r="N10">
        <f t="shared" si="3"/>
        <v>0.26264299880261782</v>
      </c>
      <c r="O10">
        <f t="shared" si="4"/>
        <v>9.4404306697340701</v>
      </c>
    </row>
    <row r="11" spans="1:17" x14ac:dyDescent="0.4">
      <c r="A11" s="5">
        <v>0.83699999999999997</v>
      </c>
      <c r="B11" s="5">
        <v>373.12400000000002</v>
      </c>
      <c r="C11" s="5">
        <v>0.504</v>
      </c>
      <c r="D11" s="5">
        <v>176506</v>
      </c>
      <c r="E11" s="6"/>
      <c r="F11" s="3">
        <v>0.50035689868800504</v>
      </c>
      <c r="G11" s="3">
        <f t="shared" si="0"/>
        <v>7.2283756190376332E-3</v>
      </c>
      <c r="H11" s="3">
        <f t="shared" si="1"/>
        <v>12.081110149111971</v>
      </c>
      <c r="I11" s="3">
        <v>0.94158812073693698</v>
      </c>
      <c r="J11" s="3">
        <v>-2.73902134628825E-2</v>
      </c>
      <c r="K11" s="3">
        <v>-9.1990309792279706E-2</v>
      </c>
      <c r="L11" s="3"/>
      <c r="M11" s="3">
        <f t="shared" si="2"/>
        <v>0.13853483107753672</v>
      </c>
      <c r="N11" s="3">
        <f t="shared" si="3"/>
        <v>0.17172343410183527</v>
      </c>
      <c r="O11" s="3">
        <f t="shared" si="4"/>
        <v>23.956865407893829</v>
      </c>
      <c r="P11" s="3" t="b">
        <f t="shared" si="5"/>
        <v>0</v>
      </c>
    </row>
    <row r="12" spans="1:17" x14ac:dyDescent="0.4">
      <c r="A12" s="1">
        <v>0.879</v>
      </c>
      <c r="B12" s="1">
        <v>373.12400000000002</v>
      </c>
      <c r="C12" s="1">
        <v>0.56599999999999995</v>
      </c>
      <c r="D12" s="1">
        <v>164785</v>
      </c>
      <c r="E12" s="2"/>
      <c r="F12">
        <v>0.56572576113214401</v>
      </c>
      <c r="G12" s="8">
        <f t="shared" si="0"/>
        <v>4.8452096794334982E-4</v>
      </c>
      <c r="H12">
        <f t="shared" si="1"/>
        <v>12.012396872897513</v>
      </c>
      <c r="I12">
        <v>0.949972518503444</v>
      </c>
      <c r="J12">
        <v>-2.6085830836500401E-2</v>
      </c>
      <c r="K12">
        <v>-8.3265867379191699E-2</v>
      </c>
      <c r="M12">
        <f t="shared" si="2"/>
        <v>0.33122101009623672</v>
      </c>
      <c r="N12">
        <f t="shared" si="3"/>
        <v>0.28869282195142892</v>
      </c>
      <c r="O12">
        <f t="shared" si="4"/>
        <v>12.839822006596496</v>
      </c>
    </row>
    <row r="13" spans="1:17" x14ac:dyDescent="0.4">
      <c r="A13" s="1">
        <v>0.92600000000000005</v>
      </c>
      <c r="B13" s="1">
        <v>373.12400000000002</v>
      </c>
      <c r="C13" s="1">
        <v>0.68700000000000006</v>
      </c>
      <c r="D13" s="1">
        <v>142721</v>
      </c>
      <c r="E13" s="2"/>
      <c r="F13">
        <v>0.67001833052009396</v>
      </c>
      <c r="G13" s="8">
        <f t="shared" si="0"/>
        <v>2.4718587306995766E-2</v>
      </c>
      <c r="H13">
        <f t="shared" si="1"/>
        <v>11.868646954515746</v>
      </c>
      <c r="I13">
        <v>0.96079417352531304</v>
      </c>
      <c r="J13">
        <v>-2.4089869666122199E-2</v>
      </c>
      <c r="K13">
        <v>-7.1423416067091905E-2</v>
      </c>
      <c r="M13">
        <f t="shared" si="2"/>
        <v>0.20721878102911448</v>
      </c>
      <c r="N13">
        <f t="shared" si="3"/>
        <v>0.22093948016820183</v>
      </c>
      <c r="O13">
        <f t="shared" si="4"/>
        <v>6.6213588705357651</v>
      </c>
    </row>
    <row r="14" spans="1:17" x14ac:dyDescent="0.4">
      <c r="A14" s="1">
        <v>0.94699999999999995</v>
      </c>
      <c r="B14" s="1">
        <v>373.12400000000002</v>
      </c>
      <c r="C14" s="1">
        <v>0.755</v>
      </c>
      <c r="D14" s="1">
        <v>133758</v>
      </c>
      <c r="E14" s="2"/>
      <c r="F14">
        <v>0.73450726197155303</v>
      </c>
      <c r="G14" s="8">
        <f t="shared" si="0"/>
        <v>2.714269937542646E-2</v>
      </c>
      <c r="H14">
        <f t="shared" si="1"/>
        <v>11.803787476053634</v>
      </c>
      <c r="I14">
        <v>0.96621967195985203</v>
      </c>
      <c r="J14">
        <v>-2.2910759609518602E-2</v>
      </c>
      <c r="K14">
        <v>-6.5155450351134403E-2</v>
      </c>
      <c r="M14">
        <f t="shared" si="2"/>
        <v>0.30569860376857894</v>
      </c>
      <c r="N14">
        <f t="shared" si="3"/>
        <v>0.27809207701620109</v>
      </c>
      <c r="O14">
        <f t="shared" si="4"/>
        <v>9.0306355384196131</v>
      </c>
    </row>
    <row r="15" spans="1:17" x14ac:dyDescent="0.4">
      <c r="A15" s="1">
        <v>0.96499999999999997</v>
      </c>
      <c r="B15" s="1">
        <v>373.12400000000002</v>
      </c>
      <c r="C15" s="1">
        <v>0.80900000000000005</v>
      </c>
      <c r="D15" s="1">
        <v>124106</v>
      </c>
      <c r="E15" s="2"/>
      <c r="F15">
        <v>0.80378456706372903</v>
      </c>
      <c r="G15" s="8">
        <f t="shared" si="0"/>
        <v>6.446765063375803E-3</v>
      </c>
      <c r="H15">
        <f t="shared" si="1"/>
        <v>11.728891318130332</v>
      </c>
      <c r="I15">
        <v>0.97118749243673297</v>
      </c>
      <c r="J15">
        <v>-2.1686184226697301E-2</v>
      </c>
      <c r="K15">
        <v>-5.9149296200153599E-2</v>
      </c>
      <c r="M15">
        <f t="shared" si="2"/>
        <v>0.6166862014585186</v>
      </c>
      <c r="N15">
        <f t="shared" si="3"/>
        <v>0.61409212109115285</v>
      </c>
      <c r="O15">
        <f t="shared" si="4"/>
        <v>0.42064835587864835</v>
      </c>
    </row>
    <row r="16" spans="1:17" x14ac:dyDescent="0.4">
      <c r="A16" s="1">
        <v>0.98899999999999999</v>
      </c>
      <c r="B16" s="1">
        <v>373.12400000000002</v>
      </c>
      <c r="C16" s="1">
        <v>0.91400000000000003</v>
      </c>
      <c r="D16" s="1">
        <v>110316</v>
      </c>
      <c r="E16" s="2"/>
      <c r="F16">
        <v>0.92659323728088205</v>
      </c>
      <c r="G16" s="8">
        <f t="shared" si="0"/>
        <v>1.3778158950636782E-2</v>
      </c>
      <c r="H16">
        <f t="shared" si="1"/>
        <v>11.611104253651755</v>
      </c>
      <c r="I16">
        <v>0.97825532708833896</v>
      </c>
      <c r="J16">
        <v>-1.9604577167249101E-2</v>
      </c>
      <c r="K16">
        <v>-4.9982938818730401E-2</v>
      </c>
      <c r="M16">
        <f t="shared" si="2"/>
        <v>0.67315508144003733</v>
      </c>
      <c r="N16">
        <f t="shared" si="3"/>
        <v>0.72179818782531435</v>
      </c>
      <c r="O16">
        <f t="shared" si="4"/>
        <v>7.2261366996172649</v>
      </c>
    </row>
    <row r="17" spans="1:20" x14ac:dyDescent="0.4">
      <c r="A17" s="5">
        <v>0.99780000000000002</v>
      </c>
      <c r="B17" s="5">
        <v>373.12400000000002</v>
      </c>
      <c r="C17" s="5">
        <v>0.98080000000000001</v>
      </c>
      <c r="D17" s="5">
        <v>104111</v>
      </c>
      <c r="E17" s="6"/>
      <c r="F17" s="3">
        <v>0.98421153131241002</v>
      </c>
      <c r="G17" s="3">
        <f t="shared" si="0"/>
        <v>3.4783149596350018E-3</v>
      </c>
      <c r="H17" s="3">
        <f t="shared" si="1"/>
        <v>11.553212916647912</v>
      </c>
      <c r="I17" s="3">
        <v>0.980955803737108</v>
      </c>
      <c r="J17" s="3">
        <v>-1.86601396339394E-2</v>
      </c>
      <c r="K17" s="3">
        <v>-4.6209046756279203E-2</v>
      </c>
      <c r="L17" s="3"/>
      <c r="M17" s="3">
        <f>(1/F17)*(H16-H17)</f>
        <v>5.8820014968374947E-2</v>
      </c>
      <c r="N17" s="3">
        <f>(F17/((1-F17)*(I17-1)))*(J17-J16)+(1/(I17-1))*(K17-K16)</f>
        <v>-3.2895921775112158</v>
      </c>
      <c r="O17" s="3">
        <f t="shared" si="4"/>
        <v>5692.6408371026282</v>
      </c>
      <c r="P17" s="3" t="b">
        <f t="shared" si="5"/>
        <v>0</v>
      </c>
    </row>
    <row r="19" spans="1:20" x14ac:dyDescent="0.4">
      <c r="E19" s="2"/>
      <c r="F19" s="4"/>
      <c r="P19" t="s">
        <v>17</v>
      </c>
      <c r="Q19">
        <v>11</v>
      </c>
      <c r="S19" t="s">
        <v>21</v>
      </c>
    </row>
    <row r="20" spans="1:20" x14ac:dyDescent="0.4">
      <c r="F20" s="4"/>
      <c r="G20" t="s">
        <v>20</v>
      </c>
      <c r="M20" s="2" t="s">
        <v>12</v>
      </c>
      <c r="N20" s="2" t="s">
        <v>13</v>
      </c>
      <c r="O20" s="2" t="s">
        <v>15</v>
      </c>
    </row>
    <row r="21" spans="1:20" x14ac:dyDescent="0.4">
      <c r="A21" s="1">
        <v>0.37357473504299998</v>
      </c>
      <c r="B21" s="1">
        <v>313.03003999999999</v>
      </c>
      <c r="C21" s="1">
        <v>0.13063170182299999</v>
      </c>
      <c r="D21" s="1">
        <v>26251.200000000001</v>
      </c>
      <c r="E21" s="2"/>
      <c r="F21">
        <v>0.13811600026335699</v>
      </c>
      <c r="G21" s="8">
        <f>ABS(F21-C21)/C21</f>
        <v>5.7293125144292197E-2</v>
      </c>
      <c r="H21">
        <f>LN(D21)</f>
        <v>10.175466981260618</v>
      </c>
      <c r="I21">
        <v>0.93826041100000002</v>
      </c>
      <c r="J21">
        <v>-3.9106519999999997E-3</v>
      </c>
      <c r="K21">
        <v>-7.3255675000000006E-2</v>
      </c>
      <c r="M21">
        <f>(1/(1-C21))*(H21-H22)</f>
        <v>0.33931198925376116</v>
      </c>
      <c r="N21">
        <f t="shared" ref="N21:N24" si="6">(F21/((1-F21)*(I21-1)))*(J21-J22)+(1/(I21-1))*(K21-K22)</f>
        <v>0.31147460335717447</v>
      </c>
      <c r="O21">
        <f>100*(N21-M21)/M21</f>
        <v>-8.2040678721104516</v>
      </c>
    </row>
    <row r="22" spans="1:20" x14ac:dyDescent="0.4">
      <c r="A22" s="5">
        <v>0.67739432478899997</v>
      </c>
      <c r="B22" s="5">
        <v>313.03003999999999</v>
      </c>
      <c r="C22" s="5">
        <v>0.27970322668800002</v>
      </c>
      <c r="D22" s="5">
        <v>19545.099999999999</v>
      </c>
      <c r="E22" s="6"/>
      <c r="F22" s="3">
        <v>0.28699480148486201</v>
      </c>
      <c r="G22" s="3">
        <f>ABS(F22-C22)/C22</f>
        <v>2.6068969182809987E-2</v>
      </c>
      <c r="H22" s="3">
        <f t="shared" ref="H22:H25" si="7">LN(D22)</f>
        <v>9.8804798946120229</v>
      </c>
      <c r="I22" s="3">
        <v>0.9608042</v>
      </c>
      <c r="J22" s="3">
        <v>-6.045936E-3</v>
      </c>
      <c r="K22" s="3">
        <v>-5.3683184000000002E-2</v>
      </c>
      <c r="L22" s="3"/>
      <c r="M22" s="3">
        <f>(1/(1-C22))*(H21-H22)</f>
        <v>0.40953548256535055</v>
      </c>
      <c r="N22" s="3">
        <f t="shared" si="6"/>
        <v>0.19199234354002931</v>
      </c>
      <c r="O22" s="3">
        <f t="shared" ref="O22:O25" si="8">100*(N22-M22)/M22</f>
        <v>-53.119484949782681</v>
      </c>
      <c r="P22" s="3" t="b">
        <f t="shared" ref="P22:P24" si="9">IF(ABS(O22)&gt;20,FALSE,)</f>
        <v>0</v>
      </c>
      <c r="S22" t="s">
        <v>19</v>
      </c>
      <c r="T22" s="3">
        <v>-7.372194E-2</v>
      </c>
    </row>
    <row r="23" spans="1:20" x14ac:dyDescent="0.4">
      <c r="A23" s="1">
        <v>0.77222520487799995</v>
      </c>
      <c r="B23" s="1">
        <v>313.03003999999999</v>
      </c>
      <c r="C23" s="1">
        <v>0.347590517391</v>
      </c>
      <c r="D23" s="1">
        <v>16851.900000000001</v>
      </c>
      <c r="E23" s="2"/>
      <c r="F23">
        <v>0.36476875305673401</v>
      </c>
      <c r="G23" s="8">
        <f>ABS(F23-C23)/C23</f>
        <v>4.9420898460271971E-2</v>
      </c>
      <c r="H23">
        <f t="shared" si="7"/>
        <v>9.7322186890675333</v>
      </c>
      <c r="I23">
        <v>0.96894628800000004</v>
      </c>
      <c r="J23">
        <v>-6.4950839999999999E-3</v>
      </c>
      <c r="K23">
        <v>-4.5977101999999999E-2</v>
      </c>
      <c r="M23">
        <f t="shared" ref="M23:M24" si="10">(1/(1-C23))*(H22-H23)</f>
        <v>0.22725176364940278</v>
      </c>
      <c r="N23">
        <f t="shared" si="6"/>
        <v>0.2272151365325559</v>
      </c>
      <c r="O23">
        <f t="shared" si="8"/>
        <v>-1.6117418082345018E-2</v>
      </c>
    </row>
    <row r="24" spans="1:20" x14ac:dyDescent="0.4">
      <c r="A24" s="5">
        <v>0.84570475104599996</v>
      </c>
      <c r="B24" s="5">
        <v>313.03003999999999</v>
      </c>
      <c r="C24" s="5">
        <v>0.44531819317499999</v>
      </c>
      <c r="D24" s="5">
        <v>14238.8</v>
      </c>
      <c r="E24" s="6"/>
      <c r="F24" s="3">
        <v>0.45540953122303901</v>
      </c>
      <c r="G24" s="3">
        <f>ABS(F24-C24)/C24</f>
        <v>2.2660960640503981E-2</v>
      </c>
      <c r="H24" s="3">
        <f t="shared" si="7"/>
        <v>9.563725911752158</v>
      </c>
      <c r="I24" s="3">
        <v>0.97612902999999995</v>
      </c>
      <c r="J24" s="3">
        <v>-6.704738E-3</v>
      </c>
      <c r="K24" s="3">
        <v>-3.8800838999999997E-2</v>
      </c>
      <c r="L24" s="3"/>
      <c r="M24" s="3">
        <f t="shared" si="10"/>
        <v>0.30376474447544677</v>
      </c>
      <c r="N24" s="3">
        <f t="shared" si="6"/>
        <v>0.20123481265130075</v>
      </c>
      <c r="O24" s="3">
        <f t="shared" si="8"/>
        <v>-33.753071641410806</v>
      </c>
      <c r="P24" s="3" t="b">
        <f t="shared" si="9"/>
        <v>0</v>
      </c>
    </row>
    <row r="25" spans="1:20" x14ac:dyDescent="0.4">
      <c r="A25" s="1">
        <v>0.88748662979600001</v>
      </c>
      <c r="B25" s="1">
        <v>313.03003999999999</v>
      </c>
      <c r="C25" s="1">
        <v>0.53417905156400003</v>
      </c>
      <c r="D25" s="1">
        <v>12559</v>
      </c>
      <c r="E25" s="2"/>
      <c r="F25">
        <v>0.530429825613418</v>
      </c>
      <c r="G25" s="8">
        <f>ABS(F25-C25)/C25</f>
        <v>7.0186690017229733E-3</v>
      </c>
      <c r="H25">
        <f t="shared" si="7"/>
        <v>9.438192819018127</v>
      </c>
      <c r="I25">
        <v>0.98068466700000001</v>
      </c>
      <c r="J25">
        <v>-6.711725E-3</v>
      </c>
      <c r="K25">
        <v>-3.3991326000000002E-2</v>
      </c>
      <c r="M25">
        <f>(1/(1-C25))*(H24-H25)</f>
        <v>0.2694878647160675</v>
      </c>
      <c r="N25">
        <f>(F25/((1-F25)*(I25-1)))*(J24-J25)+(1/(I25-1))*(K24-K25)</f>
        <v>0.24859112886404064</v>
      </c>
      <c r="O25">
        <f t="shared" si="8"/>
        <v>-7.754240018949897</v>
      </c>
    </row>
    <row r="26" spans="1:20" x14ac:dyDescent="0.4">
      <c r="A26" s="1"/>
      <c r="B26" s="1"/>
      <c r="C26" s="1"/>
      <c r="D26" s="1"/>
      <c r="E26" s="2"/>
      <c r="G26" s="8"/>
      <c r="P26" t="s">
        <v>17</v>
      </c>
      <c r="Q26">
        <v>3</v>
      </c>
    </row>
    <row r="27" spans="1:20" x14ac:dyDescent="0.4">
      <c r="A27" s="7"/>
      <c r="B27" s="7"/>
      <c r="C27" s="7"/>
      <c r="D27" s="7"/>
    </row>
    <row r="28" spans="1:20" x14ac:dyDescent="0.4">
      <c r="Q28" t="s">
        <v>19</v>
      </c>
      <c r="R28" s="3">
        <v>-4.1594150000000003E-2</v>
      </c>
      <c r="T28" t="s">
        <v>23</v>
      </c>
    </row>
    <row r="29" spans="1:20" x14ac:dyDescent="0.4">
      <c r="A29" s="1">
        <v>5.3999999999999999E-2</v>
      </c>
      <c r="B29" s="1">
        <v>413.13200000000001</v>
      </c>
      <c r="C29" s="1">
        <v>3.7999999999999999E-2</v>
      </c>
      <c r="D29" s="1">
        <v>1058600</v>
      </c>
      <c r="F29">
        <v>3.3424258999999998E-2</v>
      </c>
      <c r="G29" s="8">
        <f>ABS(F29-C29)/C29</f>
        <v>0.1204142368421053</v>
      </c>
      <c r="H29">
        <f>LN(D29)</f>
        <v>13.872457838406024</v>
      </c>
      <c r="I29">
        <v>0.770575739230555</v>
      </c>
      <c r="J29">
        <v>-6.7204152374950102E-2</v>
      </c>
      <c r="K29">
        <v>-0.25029761000381401</v>
      </c>
      <c r="M29">
        <f>(1/(1-C29))*(H29-H30)</f>
        <v>6.62371774731597E-2</v>
      </c>
      <c r="N29">
        <f>(F29/((1-F29)*(I29-1)))*(J29-J30)+(1/(I29-1))*(K29-K30)</f>
        <v>5.4386135192933456E-2</v>
      </c>
      <c r="O29">
        <f>100*(N29-M29)/M29</f>
        <v>-17.891828626043832</v>
      </c>
      <c r="P29" s="3"/>
    </row>
    <row r="30" spans="1:20" x14ac:dyDescent="0.4">
      <c r="A30" s="1">
        <v>0.20899999999999999</v>
      </c>
      <c r="B30" s="1">
        <v>413.13200000000001</v>
      </c>
      <c r="C30" s="1">
        <v>0.12</v>
      </c>
      <c r="D30" s="1">
        <v>993250</v>
      </c>
      <c r="E30" s="2"/>
      <c r="F30">
        <v>0.12340343600000001</v>
      </c>
      <c r="G30" s="8">
        <f t="shared" ref="G30:G34" si="11">ABS(F30-C30)/C30</f>
        <v>2.8361966666666748E-2</v>
      </c>
      <c r="H30">
        <f t="shared" ref="H30:H34" si="12">LN(D30)</f>
        <v>13.808737673676845</v>
      </c>
      <c r="I30">
        <v>0.79717603405213</v>
      </c>
      <c r="J30">
        <v>-7.0852943563491394E-2</v>
      </c>
      <c r="K30">
        <v>-0.23769393567798799</v>
      </c>
      <c r="M30">
        <f t="shared" ref="M30:M33" si="13">(1/(1-C30))*(H29-H30)</f>
        <v>7.2409278101340499E-2</v>
      </c>
      <c r="N30">
        <f t="shared" ref="N30:N33" si="14">(F30/((1-F30)*(I30-1)))*(J29-J30)+(1/(I30-1))*(K29-K30)</f>
        <v>5.9608406633968804E-2</v>
      </c>
      <c r="O30">
        <f t="shared" ref="O30:O34" si="15">100*(N30-M30)/M30</f>
        <v>-17.678496185884107</v>
      </c>
      <c r="P30" s="3"/>
    </row>
    <row r="31" spans="1:20" x14ac:dyDescent="0.4">
      <c r="A31" s="1">
        <v>0.40500000000000003</v>
      </c>
      <c r="B31" s="1">
        <v>413.13200000000001</v>
      </c>
      <c r="C31" s="1">
        <v>0.214</v>
      </c>
      <c r="D31" s="1">
        <v>882590</v>
      </c>
      <c r="E31" s="2"/>
      <c r="F31">
        <v>0.22979881099999999</v>
      </c>
      <c r="G31" s="8">
        <f t="shared" si="11"/>
        <v>7.3826219626168213E-2</v>
      </c>
      <c r="H31">
        <f t="shared" si="12"/>
        <v>13.69061604559251</v>
      </c>
      <c r="I31">
        <v>0.82604592172165303</v>
      </c>
      <c r="J31">
        <v>-7.0983504360917896E-2</v>
      </c>
      <c r="K31">
        <v>-0.21879891891073799</v>
      </c>
      <c r="M31">
        <f t="shared" si="13"/>
        <v>0.15028196957294546</v>
      </c>
      <c r="N31">
        <f t="shared" si="14"/>
        <v>0.10839678244854649</v>
      </c>
      <c r="O31">
        <f t="shared" si="15"/>
        <v>-27.871066132167165</v>
      </c>
      <c r="P31" s="3" t="b">
        <f t="shared" ref="P31:P33" si="16">IF(ABS(O31)&gt;20,FALSE,)</f>
        <v>0</v>
      </c>
    </row>
    <row r="32" spans="1:20" x14ac:dyDescent="0.4">
      <c r="A32" s="1">
        <v>0.55600000000000005</v>
      </c>
      <c r="B32" s="1">
        <v>413.13200000000001</v>
      </c>
      <c r="C32" s="1">
        <v>0.29799999999999999</v>
      </c>
      <c r="D32" s="1">
        <v>787930</v>
      </c>
      <c r="E32" s="2"/>
      <c r="F32">
        <v>0.31372232</v>
      </c>
      <c r="G32" s="8">
        <f t="shared" si="11"/>
        <v>5.2759463087248361E-2</v>
      </c>
      <c r="H32">
        <f t="shared" si="12"/>
        <v>13.577164532406867</v>
      </c>
      <c r="I32">
        <v>0.84544159932310703</v>
      </c>
      <c r="J32">
        <v>-6.8953482102795394E-2</v>
      </c>
      <c r="K32">
        <v>-0.203163229587702</v>
      </c>
      <c r="M32">
        <f t="shared" si="13"/>
        <v>0.16161184214479038</v>
      </c>
      <c r="N32">
        <f t="shared" si="14"/>
        <v>0.1071678133396836</v>
      </c>
      <c r="O32">
        <f t="shared" si="15"/>
        <v>-33.688143197037249</v>
      </c>
      <c r="P32" s="3" t="b">
        <f t="shared" si="16"/>
        <v>0</v>
      </c>
    </row>
    <row r="33" spans="1:20" x14ac:dyDescent="0.4">
      <c r="A33" s="1">
        <v>0.72499999999999998</v>
      </c>
      <c r="B33" s="1">
        <v>413.13200000000001</v>
      </c>
      <c r="C33" s="1">
        <v>0.42099999999999999</v>
      </c>
      <c r="D33" s="1">
        <v>679940</v>
      </c>
      <c r="E33" s="2"/>
      <c r="F33">
        <v>0.42825053099999999</v>
      </c>
      <c r="G33" s="8">
        <f t="shared" si="11"/>
        <v>1.7222163895486947E-2</v>
      </c>
      <c r="H33">
        <f t="shared" si="12"/>
        <v>13.429759837965209</v>
      </c>
      <c r="I33">
        <v>0.86756609673364904</v>
      </c>
      <c r="J33">
        <v>-6.4871705138211305E-2</v>
      </c>
      <c r="K33">
        <v>-0.18280452433677699</v>
      </c>
      <c r="M33">
        <f t="shared" si="13"/>
        <v>0.25458496449336415</v>
      </c>
      <c r="N33">
        <f t="shared" si="14"/>
        <v>0.17681294809534451</v>
      </c>
      <c r="O33">
        <f t="shared" si="15"/>
        <v>-30.548550482071693</v>
      </c>
      <c r="P33" s="3" t="b">
        <f t="shared" si="16"/>
        <v>0</v>
      </c>
    </row>
    <row r="34" spans="1:20" x14ac:dyDescent="0.4">
      <c r="A34" s="1">
        <v>0.90400000000000003</v>
      </c>
      <c r="B34" s="1">
        <v>413.13200000000001</v>
      </c>
      <c r="C34" s="1">
        <v>0.65600000000000003</v>
      </c>
      <c r="D34" s="1">
        <v>509560</v>
      </c>
      <c r="E34" s="2"/>
      <c r="F34">
        <v>0.65618007300000003</v>
      </c>
      <c r="G34" s="8">
        <f t="shared" si="11"/>
        <v>2.745015243902482E-4</v>
      </c>
      <c r="H34">
        <f t="shared" si="12"/>
        <v>13.141302887223723</v>
      </c>
      <c r="I34">
        <v>0.90954970346796005</v>
      </c>
      <c r="J34">
        <v>-5.4120649283375302E-2</v>
      </c>
      <c r="K34">
        <v>-0.13948106002065</v>
      </c>
      <c r="M34">
        <f>(1/(1-C34))*(H33-H34)</f>
        <v>0.8385376475043187</v>
      </c>
      <c r="N34">
        <f>(F34/((1-F34)*(I34-1)))*(J33-J34)+(1/(I34-1))*(K33-K34)</f>
        <v>0.70582241081955843</v>
      </c>
      <c r="O34">
        <f t="shared" si="15"/>
        <v>-15.826986072688733</v>
      </c>
      <c r="P34" s="3"/>
    </row>
    <row r="35" spans="1:20" x14ac:dyDescent="0.4">
      <c r="A35" s="1"/>
      <c r="B35" s="1"/>
      <c r="C35" s="1"/>
      <c r="D35" s="1"/>
      <c r="E35" s="2"/>
      <c r="G35" s="8"/>
      <c r="P35" t="s">
        <v>41</v>
      </c>
      <c r="Q35">
        <v>3</v>
      </c>
    </row>
    <row r="36" spans="1:20" x14ac:dyDescent="0.4">
      <c r="A36" s="1"/>
      <c r="B36" s="1"/>
      <c r="C36" s="1"/>
      <c r="D36" s="1"/>
      <c r="E36" s="2"/>
      <c r="G36" s="8"/>
      <c r="P36" s="3"/>
    </row>
    <row r="37" spans="1:20" x14ac:dyDescent="0.4">
      <c r="A37" s="1"/>
      <c r="B37" s="1"/>
      <c r="C37" s="1"/>
      <c r="D37" s="1"/>
      <c r="E37" s="2"/>
      <c r="G37" s="8"/>
      <c r="P37" t="s">
        <v>19</v>
      </c>
      <c r="Q37" s="3">
        <v>-5.9535129999999999E-2</v>
      </c>
      <c r="T37" t="s">
        <v>24</v>
      </c>
    </row>
    <row r="38" spans="1:20" x14ac:dyDescent="0.4">
      <c r="A38" s="1">
        <v>0.24179999999999999</v>
      </c>
      <c r="B38" s="1">
        <v>333.13436999999999</v>
      </c>
      <c r="C38" s="1">
        <v>9.9000000000000005E-2</v>
      </c>
      <c r="D38" s="1">
        <v>71760</v>
      </c>
      <c r="E38" s="2"/>
      <c r="F38">
        <v>0.11441761928235999</v>
      </c>
      <c r="G38" s="8">
        <f>ABS(F38-C38)/C38</f>
        <v>0.15573352810464636</v>
      </c>
      <c r="H38">
        <f>LN(D38)</f>
        <v>11.181082496732678</v>
      </c>
      <c r="I38">
        <v>0.908032256708318</v>
      </c>
      <c r="J38">
        <v>-9.5237231374663504E-3</v>
      </c>
      <c r="K38">
        <v>-0.106048216272217</v>
      </c>
      <c r="M38">
        <f>(1/(1-C38))*(H38-H39)</f>
        <v>0.15778988058349019</v>
      </c>
      <c r="N38">
        <f>(F38/((1-F38)*(I38-1)))*(J38-J39)+(1/(I38-1))*(K38-K39)</f>
        <v>0.14209920867208276</v>
      </c>
      <c r="O38">
        <f>100*(N38-M38)/M38</f>
        <v>-9.9440292706889721</v>
      </c>
      <c r="P38" s="3"/>
    </row>
    <row r="39" spans="1:20" x14ac:dyDescent="0.4">
      <c r="A39" s="1">
        <v>0.4335</v>
      </c>
      <c r="B39" s="1">
        <v>333.13436999999999</v>
      </c>
      <c r="C39" s="1">
        <v>0.1777</v>
      </c>
      <c r="D39" s="1">
        <v>62250</v>
      </c>
      <c r="E39" s="2"/>
      <c r="F39">
        <v>0.192522480927238</v>
      </c>
      <c r="G39" s="8">
        <f t="shared" ref="G39:G47" si="17">ABS(F39-C39)/C39</f>
        <v>8.341294838063032E-2</v>
      </c>
      <c r="H39">
        <f t="shared" ref="H39:H47" si="18">LN(D39)</f>
        <v>11.038913814326953</v>
      </c>
      <c r="I39">
        <v>0.92496034715174102</v>
      </c>
      <c r="J39">
        <v>-1.10709837660111E-2</v>
      </c>
      <c r="K39">
        <v>-9.2779765997504093E-2</v>
      </c>
      <c r="M39">
        <f t="shared" ref="M39:M46" si="19">(1/(1-C39))*(H38-H39)</f>
        <v>0.17289150237835907</v>
      </c>
      <c r="N39">
        <f t="shared" ref="N39:N46" si="20">(F39/((1-F39)*(I39-1)))*(J38-J39)+(1/(I39-1))*(K38-K39)</f>
        <v>0.17190305170386083</v>
      </c>
      <c r="O39">
        <f t="shared" ref="O39:O47" si="21">100*(N39-M39)/M39</f>
        <v>-0.57171732612693282</v>
      </c>
      <c r="P39" s="3"/>
    </row>
    <row r="40" spans="1:20" x14ac:dyDescent="0.4">
      <c r="A40" s="1">
        <v>0.53810000000000002</v>
      </c>
      <c r="B40" s="1">
        <v>333.13436999999999</v>
      </c>
      <c r="C40" s="1">
        <v>0.21110000000000001</v>
      </c>
      <c r="D40" s="1">
        <v>57480</v>
      </c>
      <c r="E40" s="2"/>
      <c r="F40">
        <v>0.23429220782892801</v>
      </c>
      <c r="G40" s="8">
        <f t="shared" si="17"/>
        <v>0.10986360885328281</v>
      </c>
      <c r="H40">
        <f t="shared" si="18"/>
        <v>10.959192340192962</v>
      </c>
      <c r="I40">
        <v>0.93391356029165395</v>
      </c>
      <c r="J40">
        <v>-1.1585732195721401E-2</v>
      </c>
      <c r="K40">
        <v>-8.5206764166486801E-2</v>
      </c>
      <c r="M40">
        <f t="shared" si="19"/>
        <v>0.10105396645201138</v>
      </c>
      <c r="N40">
        <f t="shared" si="20"/>
        <v>0.1122090781245085</v>
      </c>
      <c r="O40">
        <f t="shared" si="21"/>
        <v>11.038766773983557</v>
      </c>
      <c r="P40" s="3"/>
    </row>
    <row r="41" spans="1:20" x14ac:dyDescent="0.4">
      <c r="A41" s="1">
        <v>0.63300000000000001</v>
      </c>
      <c r="B41" s="1">
        <v>333.13436999999999</v>
      </c>
      <c r="C41" s="1">
        <v>0.25380000000000003</v>
      </c>
      <c r="D41" s="1">
        <v>52770</v>
      </c>
      <c r="F41">
        <v>0.275155716578736</v>
      </c>
      <c r="G41" s="8">
        <f t="shared" si="17"/>
        <v>8.4143879348841488E-2</v>
      </c>
      <c r="H41">
        <f t="shared" si="18"/>
        <v>10.873698126399713</v>
      </c>
      <c r="I41">
        <v>0.94230985885061203</v>
      </c>
      <c r="J41">
        <v>-1.1882098211228299E-2</v>
      </c>
      <c r="K41">
        <v>-7.7757465270070394E-2</v>
      </c>
      <c r="M41">
        <f t="shared" si="19"/>
        <v>0.11457278717937366</v>
      </c>
      <c r="N41">
        <f t="shared" si="20"/>
        <v>0.12717591320308713</v>
      </c>
      <c r="O41">
        <f t="shared" si="21"/>
        <v>11.000104242888129</v>
      </c>
      <c r="P41" s="3"/>
    </row>
    <row r="42" spans="1:20" x14ac:dyDescent="0.4">
      <c r="A42" s="1">
        <v>0.72950000000000004</v>
      </c>
      <c r="B42" s="1">
        <v>333.13436999999999</v>
      </c>
      <c r="C42" s="1">
        <v>0.3301</v>
      </c>
      <c r="D42" s="1">
        <v>47090</v>
      </c>
      <c r="F42">
        <v>0.32571640304365201</v>
      </c>
      <c r="G42" s="8">
        <f t="shared" si="17"/>
        <v>1.3279603018321691E-2</v>
      </c>
      <c r="H42">
        <f t="shared" si="18"/>
        <v>10.7598159432376</v>
      </c>
      <c r="I42">
        <v>0.95165464997966898</v>
      </c>
      <c r="J42">
        <v>-1.2002553102705499E-2</v>
      </c>
      <c r="K42">
        <v>-6.9069988816423303E-2</v>
      </c>
      <c r="M42">
        <f t="shared" si="19"/>
        <v>0.16999878065698359</v>
      </c>
      <c r="N42">
        <f t="shared" si="20"/>
        <v>0.17849265858364644</v>
      </c>
      <c r="O42">
        <f t="shared" si="21"/>
        <v>4.9964346178467194</v>
      </c>
      <c r="P42" s="3"/>
    </row>
    <row r="43" spans="1:20" x14ac:dyDescent="0.4">
      <c r="A43" s="1">
        <v>0.80389999999999995</v>
      </c>
      <c r="B43" s="1">
        <v>333.13436999999999</v>
      </c>
      <c r="C43" s="1">
        <v>0.40110000000000001</v>
      </c>
      <c r="D43" s="1">
        <v>41260</v>
      </c>
      <c r="F43">
        <v>0.38003595317223099</v>
      </c>
      <c r="G43" s="8">
        <f t="shared" si="17"/>
        <v>5.2515698897454555E-2</v>
      </c>
      <c r="H43">
        <f t="shared" si="18"/>
        <v>10.627648786625242</v>
      </c>
      <c r="I43">
        <v>0.959951266932211</v>
      </c>
      <c r="J43">
        <v>-1.19179243823694E-2</v>
      </c>
      <c r="K43">
        <v>-6.0987972323703302E-2</v>
      </c>
      <c r="M43">
        <f t="shared" si="19"/>
        <v>0.22068318018426727</v>
      </c>
      <c r="N43">
        <f t="shared" si="20"/>
        <v>0.2030998985780165</v>
      </c>
      <c r="O43">
        <f t="shared" si="21"/>
        <v>-7.9676582472524595</v>
      </c>
      <c r="P43" s="3"/>
    </row>
    <row r="44" spans="1:20" x14ac:dyDescent="0.4">
      <c r="A44" s="1">
        <v>0.83660000000000001</v>
      </c>
      <c r="B44" s="1">
        <v>333.13436999999999</v>
      </c>
      <c r="C44" s="1">
        <v>0.43020000000000003</v>
      </c>
      <c r="D44" s="1">
        <v>38900</v>
      </c>
      <c r="E44" s="2"/>
      <c r="F44">
        <v>0.41257920176130802</v>
      </c>
      <c r="G44" s="8">
        <f t="shared" si="17"/>
        <v>4.0959549601794522E-2</v>
      </c>
      <c r="H44">
        <f t="shared" si="18"/>
        <v>10.568749529606537</v>
      </c>
      <c r="I44">
        <v>0.96406735095229401</v>
      </c>
      <c r="J44">
        <v>-1.1801645454620801E-2</v>
      </c>
      <c r="K44">
        <v>-5.6833459182046298E-2</v>
      </c>
      <c r="M44">
        <f t="shared" si="19"/>
        <v>0.10336829943612715</v>
      </c>
      <c r="N44">
        <f t="shared" si="20"/>
        <v>0.11789229547576632</v>
      </c>
      <c r="O44">
        <f t="shared" si="21"/>
        <v>14.050725530813029</v>
      </c>
      <c r="P44" s="3"/>
    </row>
    <row r="45" spans="1:20" x14ac:dyDescent="0.4">
      <c r="A45" s="1">
        <v>0.89080000000000004</v>
      </c>
      <c r="B45" s="1">
        <v>333.13436999999999</v>
      </c>
      <c r="C45" s="1">
        <v>0.52859999999999996</v>
      </c>
      <c r="D45" s="1">
        <v>33960</v>
      </c>
      <c r="E45" s="2"/>
      <c r="F45">
        <v>0.48984365697215998</v>
      </c>
      <c r="G45" s="8">
        <f t="shared" si="17"/>
        <v>7.3318847952780902E-2</v>
      </c>
      <c r="H45">
        <f t="shared" si="18"/>
        <v>10.432938640425284</v>
      </c>
      <c r="I45">
        <v>0.97176995716595804</v>
      </c>
      <c r="J45">
        <v>-1.1421723823516E-2</v>
      </c>
      <c r="K45">
        <v>-4.87396508981571E-2</v>
      </c>
      <c r="M45">
        <f t="shared" si="19"/>
        <v>0.28810116500053534</v>
      </c>
      <c r="N45">
        <f t="shared" si="20"/>
        <v>0.29963123969810734</v>
      </c>
      <c r="O45">
        <f t="shared" si="21"/>
        <v>4.0020923544514568</v>
      </c>
      <c r="P45" s="3"/>
    </row>
    <row r="46" spans="1:20" x14ac:dyDescent="0.4">
      <c r="A46" s="1">
        <v>0.92069999999999996</v>
      </c>
      <c r="B46" s="1">
        <v>333.13436999999999</v>
      </c>
      <c r="C46" s="1">
        <v>0.60799999999999998</v>
      </c>
      <c r="D46" s="1">
        <v>30490</v>
      </c>
      <c r="E46" s="2"/>
      <c r="F46">
        <v>0.55528397197983004</v>
      </c>
      <c r="G46" s="8">
        <f t="shared" si="17"/>
        <v>8.6703993454226885E-2</v>
      </c>
      <c r="H46">
        <f t="shared" si="18"/>
        <v>10.3251540399823</v>
      </c>
      <c r="I46">
        <v>0.97660060718832598</v>
      </c>
      <c r="J46">
        <v>-1.1043156527739901E-2</v>
      </c>
      <c r="K46">
        <v>-4.3386549426824697E-2</v>
      </c>
      <c r="M46">
        <f t="shared" si="19"/>
        <v>0.27496071541577749</v>
      </c>
      <c r="N46">
        <f t="shared" si="20"/>
        <v>0.24897186293282803</v>
      </c>
      <c r="O46">
        <f t="shared" si="21"/>
        <v>-9.4518420362890136</v>
      </c>
      <c r="P46" s="3"/>
    </row>
    <row r="47" spans="1:20" x14ac:dyDescent="0.4">
      <c r="A47" s="5">
        <v>0.9657</v>
      </c>
      <c r="B47" s="5">
        <v>333.13436999999999</v>
      </c>
      <c r="C47" s="5">
        <v>0.78939999999999999</v>
      </c>
      <c r="D47" s="5">
        <v>24480</v>
      </c>
      <c r="E47" s="6"/>
      <c r="F47" s="3">
        <v>0.72386866077320899</v>
      </c>
      <c r="G47" s="3">
        <f t="shared" si="17"/>
        <v>8.3014111004295663E-2</v>
      </c>
      <c r="H47" s="3">
        <f t="shared" si="18"/>
        <v>10.105611736626262</v>
      </c>
      <c r="I47" s="3">
        <v>0.98477754634607995</v>
      </c>
      <c r="J47" s="3">
        <v>-1.00080256447954E-2</v>
      </c>
      <c r="K47" s="3">
        <v>-3.3544976748198597E-2</v>
      </c>
      <c r="L47" s="3"/>
      <c r="M47" s="3">
        <f>(1/(1-C47))*(H46-H47)</f>
        <v>1.0424610795633322</v>
      </c>
      <c r="N47" s="3">
        <f>(F47/((1-F47)*(I47-1)))*(J46-J47)+(1/(I47-1))*(K46-K47)</f>
        <v>0.82477716257502398</v>
      </c>
      <c r="O47" s="3">
        <f t="shared" si="21"/>
        <v>-20.881730863227244</v>
      </c>
      <c r="P47" s="3" t="b">
        <f t="shared" ref="P47" si="22">IF(ABS(O47)&gt;20,FALSE,)</f>
        <v>0</v>
      </c>
    </row>
    <row r="48" spans="1:20" x14ac:dyDescent="0.4">
      <c r="E48" s="2"/>
      <c r="F48" s="4"/>
      <c r="P48" t="s">
        <v>17</v>
      </c>
      <c r="Q48">
        <v>9</v>
      </c>
    </row>
    <row r="49" spans="1:20" x14ac:dyDescent="0.4">
      <c r="E49" s="2"/>
      <c r="F49" s="4"/>
    </row>
    <row r="50" spans="1:20" x14ac:dyDescent="0.4">
      <c r="E50" s="2"/>
      <c r="F50" s="4"/>
      <c r="P50" t="s">
        <v>19</v>
      </c>
      <c r="Q50" s="3">
        <v>-5.3431399999999997E-2</v>
      </c>
      <c r="T50" t="s">
        <v>25</v>
      </c>
    </row>
    <row r="51" spans="1:20" x14ac:dyDescent="0.4">
      <c r="A51" s="1">
        <v>0.25</v>
      </c>
      <c r="B51" s="1">
        <v>333.13436999999999</v>
      </c>
      <c r="C51" s="1">
        <v>9.9000000000000005E-2</v>
      </c>
      <c r="D51" s="1">
        <v>71860</v>
      </c>
      <c r="E51" s="2"/>
      <c r="F51">
        <v>0.110936766453383</v>
      </c>
      <c r="G51" s="8">
        <f>ABS(F51-C51)/C51</f>
        <v>0.12057339851902019</v>
      </c>
      <c r="H51">
        <f>LN(D51)</f>
        <v>11.18247506066751</v>
      </c>
      <c r="I51">
        <v>0.90859463234958004</v>
      </c>
      <c r="J51">
        <v>-9.7754884118511493E-3</v>
      </c>
      <c r="K51">
        <v>-0.106082633478377</v>
      </c>
      <c r="M51" s="8">
        <f>(1/(1-C51))*(H51-H52)</f>
        <v>6.2912038979713883E-2</v>
      </c>
      <c r="N51">
        <f>(F51/((1-F51)*(I51-1)))*(J51-J52)+(1/(I51-1))*(K51-K52)</f>
        <v>5.9399501362667632E-2</v>
      </c>
      <c r="O51">
        <f>100*(N51-M51)/M51</f>
        <v>-5.5832519085558108</v>
      </c>
    </row>
    <row r="52" spans="1:20" x14ac:dyDescent="0.4">
      <c r="A52" s="1">
        <v>0.33300000000000002</v>
      </c>
      <c r="B52" s="1">
        <v>333.13436999999999</v>
      </c>
      <c r="C52" s="1">
        <v>0.13300000000000001</v>
      </c>
      <c r="D52" s="1">
        <v>67900</v>
      </c>
      <c r="E52" s="2"/>
      <c r="F52">
        <v>0.14519499012151399</v>
      </c>
      <c r="G52" s="8">
        <f t="shared" ref="G52:G55" si="23">ABS(F52-C52)/C52</f>
        <v>9.1691655048977305E-2</v>
      </c>
      <c r="H52">
        <f t="shared" ref="H52:H55" si="24">LN(D52)</f>
        <v>11.125791313546788</v>
      </c>
      <c r="I52">
        <v>0.91591667033247504</v>
      </c>
      <c r="J52">
        <v>-1.05673605377428E-2</v>
      </c>
      <c r="K52">
        <v>-0.10055439089858</v>
      </c>
      <c r="M52" s="8">
        <f t="shared" ref="M52:M54" si="25">(1/(1-C52))*(H51-H52)</f>
        <v>6.5379177763232085E-2</v>
      </c>
      <c r="N52">
        <f t="shared" ref="N52:N54" si="26">(F52/((1-F52)*(I52-1)))*(J51-J52)+(1/(I52-1))*(K51-K52)</f>
        <v>6.4147521625604678E-2</v>
      </c>
      <c r="O52">
        <f t="shared" ref="O52:O55" si="27">100*(N52-M52)/M52</f>
        <v>-1.8838660560825611</v>
      </c>
    </row>
    <row r="53" spans="1:20" x14ac:dyDescent="0.4">
      <c r="A53" s="1">
        <v>0.5</v>
      </c>
      <c r="B53" s="1">
        <v>333.13436999999999</v>
      </c>
      <c r="C53" s="1">
        <v>0.20200000000000001</v>
      </c>
      <c r="D53" s="1">
        <v>59920</v>
      </c>
      <c r="E53" s="2"/>
      <c r="F53">
        <v>0.214979048652023</v>
      </c>
      <c r="G53" s="8">
        <f t="shared" si="23"/>
        <v>6.4252716099123683E-2</v>
      </c>
      <c r="H53">
        <f t="shared" si="24"/>
        <v>11.000765618191101</v>
      </c>
      <c r="I53">
        <v>0.92985875211827995</v>
      </c>
      <c r="J53">
        <v>-1.16331098739223E-2</v>
      </c>
      <c r="K53">
        <v>-8.9225878725605404E-2</v>
      </c>
      <c r="M53" s="8">
        <f t="shared" si="25"/>
        <v>0.1566738037038681</v>
      </c>
      <c r="N53">
        <f t="shared" si="26"/>
        <v>0.15734900090860429</v>
      </c>
      <c r="O53">
        <f t="shared" si="27"/>
        <v>0.4309573066933326</v>
      </c>
    </row>
    <row r="54" spans="1:20" x14ac:dyDescent="0.4">
      <c r="A54" s="1">
        <v>0.66700000000000004</v>
      </c>
      <c r="B54" s="1">
        <v>333.13436999999999</v>
      </c>
      <c r="C54" s="1">
        <v>0.28599999999999998</v>
      </c>
      <c r="D54" s="1">
        <v>51240</v>
      </c>
      <c r="E54" s="2"/>
      <c r="F54">
        <v>0.29696931430421902</v>
      </c>
      <c r="G54" s="8">
        <f t="shared" si="23"/>
        <v>3.8354245818947717E-2</v>
      </c>
      <c r="H54">
        <f t="shared" si="24"/>
        <v>10.844275756010671</v>
      </c>
      <c r="I54">
        <v>0.94410292410106</v>
      </c>
      <c r="J54">
        <v>-1.2142487823896E-2</v>
      </c>
      <c r="K54">
        <v>-7.65810116098017E-2</v>
      </c>
      <c r="M54" s="8">
        <f t="shared" si="25"/>
        <v>0.21917347644318028</v>
      </c>
      <c r="N54">
        <f t="shared" si="26"/>
        <v>0.22236761115520765</v>
      </c>
      <c r="O54">
        <f t="shared" si="27"/>
        <v>1.4573545868153595</v>
      </c>
    </row>
    <row r="55" spans="1:20" x14ac:dyDescent="0.4">
      <c r="A55" s="1">
        <v>0.75</v>
      </c>
      <c r="B55" s="1">
        <v>333.13436999999999</v>
      </c>
      <c r="C55" s="1">
        <v>0.34300000000000003</v>
      </c>
      <c r="D55" s="1">
        <v>46080</v>
      </c>
      <c r="E55" s="2"/>
      <c r="F55">
        <v>0.35213888216539202</v>
      </c>
      <c r="G55" s="8">
        <f t="shared" si="23"/>
        <v>2.6643971327673446E-2</v>
      </c>
      <c r="H55">
        <f t="shared" si="24"/>
        <v>10.738134295369774</v>
      </c>
      <c r="I55">
        <v>0.95218457919658495</v>
      </c>
      <c r="J55">
        <v>-1.2185284089483101E-2</v>
      </c>
      <c r="K55">
        <v>-6.8941765550900494E-2</v>
      </c>
      <c r="M55" s="8">
        <f>(1/(1-C55))*(H54-H55)</f>
        <v>0.16155473461323747</v>
      </c>
      <c r="N55">
        <f>(F55/((1-F55)*(I55-1)))*(J54-J55)+(1/(I55-1))*(K54-K55)</f>
        <v>0.15927883555136083</v>
      </c>
      <c r="O55">
        <f t="shared" si="27"/>
        <v>-1.4087479808779049</v>
      </c>
    </row>
    <row r="56" spans="1:20" x14ac:dyDescent="0.4">
      <c r="E56" s="2"/>
      <c r="F56" s="4"/>
      <c r="P56" t="s">
        <v>17</v>
      </c>
      <c r="Q56">
        <v>5</v>
      </c>
    </row>
    <row r="57" spans="1:20" x14ac:dyDescent="0.4">
      <c r="A57" s="1"/>
      <c r="B57" s="1"/>
      <c r="C57" s="1"/>
      <c r="D57" s="1"/>
      <c r="E57" s="2"/>
      <c r="F57" s="4"/>
    </row>
    <row r="58" spans="1:20" x14ac:dyDescent="0.4">
      <c r="A58" s="1"/>
      <c r="B58" s="1"/>
      <c r="C58" s="1"/>
      <c r="D58" s="1"/>
      <c r="E58" s="2"/>
      <c r="F58" s="4"/>
      <c r="P58" t="s">
        <v>19</v>
      </c>
      <c r="Q58" s="3">
        <v>-6.7469100000000004E-2</v>
      </c>
      <c r="T58" t="s">
        <v>26</v>
      </c>
    </row>
    <row r="59" spans="1:20" x14ac:dyDescent="0.4">
      <c r="A59" s="1">
        <v>5.9400000000000001E-2</v>
      </c>
      <c r="B59" s="1">
        <v>308.14155499999998</v>
      </c>
      <c r="C59" s="1">
        <v>1.8499999999999999E-2</v>
      </c>
      <c r="D59" s="1">
        <v>26804.46</v>
      </c>
      <c r="E59" s="2"/>
      <c r="F59" s="4">
        <v>2.2983387000000001E-2</v>
      </c>
      <c r="G59" s="8">
        <f>ABS(F59-C59)/C59</f>
        <v>0.24234524324324336</v>
      </c>
      <c r="H59">
        <f>LN(D59)</f>
        <v>10.196323570563472</v>
      </c>
      <c r="I59">
        <v>0.91934148900000001</v>
      </c>
      <c r="J59">
        <v>9.4288399999999995E-4</v>
      </c>
      <c r="K59">
        <v>-8.5868073000000003E-2</v>
      </c>
      <c r="M59" s="8">
        <f>(1/(1-C59))*(H59-H60)</f>
        <v>3.657816384600366E-2</v>
      </c>
      <c r="N59">
        <f>(F59/((1-F59)*(I59-1)))*(J59-J60)+(1/(I59-1))*(K59-K60)</f>
        <v>2.7274178616779506E-2</v>
      </c>
      <c r="O59">
        <f>100*(N59-M59)/M59</f>
        <v>-25.435900140844986</v>
      </c>
      <c r="P59" s="3" t="b">
        <f t="shared" ref="P59:P61" si="28">IF(ABS(O59)&gt;20,FALSE,)</f>
        <v>0</v>
      </c>
    </row>
    <row r="60" spans="1:20" x14ac:dyDescent="0.4">
      <c r="A60" s="1">
        <v>9.9500000000000005E-2</v>
      </c>
      <c r="B60" s="1">
        <v>308.14155499999998</v>
      </c>
      <c r="C60" s="1">
        <v>3.1699999999999999E-2</v>
      </c>
      <c r="D60" s="1">
        <v>25859.21</v>
      </c>
      <c r="E60" s="2"/>
      <c r="F60" s="4">
        <v>3.8096058000000002E-2</v>
      </c>
      <c r="G60" s="8">
        <f t="shared" ref="G60:G69" si="29">ABS(F60-C60)/C60</f>
        <v>0.20176839116719253</v>
      </c>
      <c r="H60">
        <f t="shared" ref="H60:H69" si="30">LN(D60)</f>
        <v>10.160422102748619</v>
      </c>
      <c r="I60">
        <v>0.92252708699999997</v>
      </c>
      <c r="J60">
        <v>3.1529799999999999E-4</v>
      </c>
      <c r="K60">
        <v>-8.3653414999999995E-2</v>
      </c>
      <c r="M60" s="8">
        <f t="shared" ref="M60:M68" si="31">(1/(1-C60))*(H59-H60)</f>
        <v>3.7076802452600012E-2</v>
      </c>
      <c r="N60">
        <f t="shared" ref="N60:N68" si="32">(F60/((1-F60)*(I60-1)))*(J59-J60)+(1/(I60-1))*(K59-K60)</f>
        <v>2.826539583951506E-2</v>
      </c>
      <c r="O60">
        <f t="shared" ref="O60:O69" si="33">100*(N60-M60)/M60</f>
        <v>-23.765281874966679</v>
      </c>
      <c r="P60" s="3" t="b">
        <f t="shared" si="28"/>
        <v>0</v>
      </c>
    </row>
    <row r="61" spans="1:20" x14ac:dyDescent="0.4">
      <c r="A61" s="1">
        <v>0.112</v>
      </c>
      <c r="B61" s="1">
        <v>308.14155499999998</v>
      </c>
      <c r="C61" s="1">
        <v>3.6400000000000002E-2</v>
      </c>
      <c r="D61" s="1">
        <v>25757.88</v>
      </c>
      <c r="E61" s="2"/>
      <c r="F61" s="4">
        <v>4.2752949999999998E-2</v>
      </c>
      <c r="G61" s="8">
        <f t="shared" si="29"/>
        <v>0.1745315934065933</v>
      </c>
      <c r="H61">
        <f t="shared" si="30"/>
        <v>10.156495878694967</v>
      </c>
      <c r="I61">
        <v>0.92349637500000004</v>
      </c>
      <c r="J61">
        <v>1.30135E-4</v>
      </c>
      <c r="K61">
        <v>-8.2968675000000006E-2</v>
      </c>
      <c r="M61" s="8">
        <f t="shared" si="31"/>
        <v>4.0745372080240247E-3</v>
      </c>
      <c r="N61">
        <f t="shared" si="32"/>
        <v>8.8423284014807375E-3</v>
      </c>
      <c r="O61">
        <f t="shared" si="33"/>
        <v>117.01430003062573</v>
      </c>
      <c r="P61" s="3" t="b">
        <f t="shared" si="28"/>
        <v>0</v>
      </c>
    </row>
    <row r="62" spans="1:20" x14ac:dyDescent="0.4">
      <c r="A62" s="1">
        <v>0.2049</v>
      </c>
      <c r="B62" s="1">
        <v>308.14155499999998</v>
      </c>
      <c r="C62" s="1">
        <v>6.8400000000000002E-2</v>
      </c>
      <c r="D62" s="1">
        <v>23980.69</v>
      </c>
      <c r="E62" s="2"/>
      <c r="F62" s="4">
        <v>7.6802715999999993E-2</v>
      </c>
      <c r="G62" s="8">
        <f t="shared" si="29"/>
        <v>0.1228467251461987</v>
      </c>
      <c r="H62">
        <f t="shared" si="30"/>
        <v>10.085004202145857</v>
      </c>
      <c r="I62">
        <v>0.93039265199999999</v>
      </c>
      <c r="J62">
        <v>-1.1090029999999999E-3</v>
      </c>
      <c r="K62">
        <v>-7.7949035999999999E-2</v>
      </c>
      <c r="M62" s="8">
        <f t="shared" si="31"/>
        <v>7.6740743397498964E-2</v>
      </c>
      <c r="N62">
        <f t="shared" si="32"/>
        <v>7.063266530414232E-2</v>
      </c>
      <c r="O62">
        <f t="shared" si="33"/>
        <v>-7.9593678962923775</v>
      </c>
      <c r="P62" s="3"/>
    </row>
    <row r="63" spans="1:20" x14ac:dyDescent="0.4">
      <c r="A63" s="1">
        <v>0.27610000000000001</v>
      </c>
      <c r="B63" s="1">
        <v>308.14155499999998</v>
      </c>
      <c r="C63" s="1">
        <v>9.2899999999999996E-2</v>
      </c>
      <c r="D63" s="1">
        <v>22680.799999999999</v>
      </c>
      <c r="E63" s="2"/>
      <c r="F63" s="4">
        <v>0.102607093</v>
      </c>
      <c r="G63" s="8">
        <f t="shared" si="29"/>
        <v>0.10448969860064586</v>
      </c>
      <c r="H63">
        <f t="shared" si="30"/>
        <v>10.029274030588205</v>
      </c>
      <c r="I63">
        <v>0.935375018</v>
      </c>
      <c r="J63">
        <v>-1.918686E-3</v>
      </c>
      <c r="K63">
        <v>-7.4159729999999993E-2</v>
      </c>
      <c r="M63" s="8">
        <f t="shared" si="31"/>
        <v>6.1437737358231888E-2</v>
      </c>
      <c r="N63">
        <f t="shared" si="32"/>
        <v>5.7202763760986299E-2</v>
      </c>
      <c r="O63">
        <f t="shared" si="33"/>
        <v>-6.8931145243065428</v>
      </c>
      <c r="P63" s="3"/>
    </row>
    <row r="64" spans="1:20" x14ac:dyDescent="0.4">
      <c r="A64" s="1">
        <v>0.39879999999999999</v>
      </c>
      <c r="B64" s="1">
        <v>308.14155499999998</v>
      </c>
      <c r="C64" s="1">
        <v>0.1389</v>
      </c>
      <c r="D64" s="1">
        <v>20579.64</v>
      </c>
      <c r="E64" s="2"/>
      <c r="F64" s="4">
        <v>0.147949259</v>
      </c>
      <c r="G64" s="8">
        <f t="shared" si="29"/>
        <v>6.5149452843772535E-2</v>
      </c>
      <c r="H64">
        <f t="shared" si="30"/>
        <v>9.9320575165236704</v>
      </c>
      <c r="I64">
        <v>0.94355388699999998</v>
      </c>
      <c r="J64">
        <v>-3.0922419999999998E-3</v>
      </c>
      <c r="K64">
        <v>-6.7640209000000007E-2</v>
      </c>
      <c r="M64" s="8">
        <f t="shared" si="31"/>
        <v>0.1128980537272494</v>
      </c>
      <c r="N64">
        <f t="shared" si="32"/>
        <v>0.11188982812051476</v>
      </c>
      <c r="O64">
        <f t="shared" si="33"/>
        <v>-0.89304073316481625</v>
      </c>
      <c r="P64" s="3"/>
    </row>
    <row r="65" spans="1:20" x14ac:dyDescent="0.4">
      <c r="A65" s="1">
        <v>0.53059999999999996</v>
      </c>
      <c r="B65" s="1">
        <v>308.14155499999998</v>
      </c>
      <c r="C65" s="1">
        <v>0.19159999999999999</v>
      </c>
      <c r="D65" s="1">
        <v>18346.490000000002</v>
      </c>
      <c r="E65" s="2"/>
      <c r="F65" s="4">
        <v>0.201322365</v>
      </c>
      <c r="G65" s="8">
        <f t="shared" si="29"/>
        <v>5.074303235908148E-2</v>
      </c>
      <c r="H65">
        <f t="shared" si="30"/>
        <v>9.8171935545322881</v>
      </c>
      <c r="I65">
        <v>0.95213738299999995</v>
      </c>
      <c r="J65">
        <v>-4.1170870000000002E-3</v>
      </c>
      <c r="K65">
        <v>-6.0395910999999997E-2</v>
      </c>
      <c r="M65" s="8">
        <f t="shared" si="31"/>
        <v>0.14208802819319924</v>
      </c>
      <c r="N65">
        <f t="shared" si="32"/>
        <v>0.14595870748324088</v>
      </c>
      <c r="O65">
        <f t="shared" si="33"/>
        <v>2.7241417445659986</v>
      </c>
      <c r="P65" s="3"/>
    </row>
    <row r="66" spans="1:20" x14ac:dyDescent="0.4">
      <c r="A66" s="1">
        <v>0.63970000000000005</v>
      </c>
      <c r="B66" s="1">
        <v>308.14155499999998</v>
      </c>
      <c r="C66" s="1">
        <v>0.24410000000000001</v>
      </c>
      <c r="D66" s="1">
        <v>16397.32</v>
      </c>
      <c r="E66" s="2"/>
      <c r="F66" s="4">
        <v>0.25456410400000001</v>
      </c>
      <c r="G66" s="8">
        <f t="shared" si="29"/>
        <v>4.2868103236378539E-2</v>
      </c>
      <c r="H66">
        <f t="shared" si="30"/>
        <v>9.7048731858245176</v>
      </c>
      <c r="I66">
        <v>0.95950955500000001</v>
      </c>
      <c r="J66">
        <v>-4.829486E-3</v>
      </c>
      <c r="K66">
        <v>-5.3842948000000002E-2</v>
      </c>
      <c r="M66" s="8">
        <f t="shared" si="31"/>
        <v>0.14859157124986178</v>
      </c>
      <c r="N66">
        <f t="shared" si="32"/>
        <v>0.15583135468300618</v>
      </c>
      <c r="O66">
        <f t="shared" si="33"/>
        <v>4.8722705953290362</v>
      </c>
      <c r="P66" s="3"/>
    </row>
    <row r="67" spans="1:20" x14ac:dyDescent="0.4">
      <c r="A67" s="1">
        <v>0.75119999999999998</v>
      </c>
      <c r="B67" s="1">
        <v>308.14155499999998</v>
      </c>
      <c r="C67" s="1">
        <v>0.32619999999999999</v>
      </c>
      <c r="D67" s="1">
        <v>14010.85</v>
      </c>
      <c r="E67" s="2"/>
      <c r="F67" s="4">
        <v>0.32888520300000001</v>
      </c>
      <c r="G67" s="8">
        <f t="shared" si="29"/>
        <v>8.2317688534642094E-3</v>
      </c>
      <c r="H67">
        <f t="shared" si="30"/>
        <v>9.5475873084399669</v>
      </c>
      <c r="I67">
        <v>0.96789999999999998</v>
      </c>
      <c r="J67">
        <v>-5.4474809999999997E-3</v>
      </c>
      <c r="K67">
        <v>-4.5998619999999997E-2</v>
      </c>
      <c r="M67" s="8">
        <f t="shared" si="31"/>
        <v>0.2334311032718176</v>
      </c>
      <c r="N67">
        <f t="shared" si="32"/>
        <v>0.23493690282490881</v>
      </c>
      <c r="O67">
        <f t="shared" si="33"/>
        <v>0.64507237124171646</v>
      </c>
      <c r="P67" s="3"/>
    </row>
    <row r="68" spans="1:20" x14ac:dyDescent="0.4">
      <c r="A68" s="1">
        <v>0.86129999999999995</v>
      </c>
      <c r="B68" s="1">
        <v>308.14155499999998</v>
      </c>
      <c r="C68" s="1">
        <v>0.47260000000000002</v>
      </c>
      <c r="D68" s="1">
        <v>10872.44</v>
      </c>
      <c r="E68" s="2"/>
      <c r="F68" s="4">
        <v>0.454236959</v>
      </c>
      <c r="G68" s="8">
        <f t="shared" si="29"/>
        <v>3.8855355480321672E-2</v>
      </c>
      <c r="H68">
        <f t="shared" si="30"/>
        <v>9.2939864259465637</v>
      </c>
      <c r="I68">
        <v>0.97801264799999998</v>
      </c>
      <c r="J68">
        <v>-5.874036E-3</v>
      </c>
      <c r="K68">
        <v>-3.5894713000000002E-2</v>
      </c>
      <c r="M68" s="8">
        <f t="shared" si="31"/>
        <v>0.48085112342321445</v>
      </c>
      <c r="N68">
        <f t="shared" si="32"/>
        <v>0.44338611305587083</v>
      </c>
      <c r="O68">
        <f t="shared" si="33"/>
        <v>-7.7913949957374458</v>
      </c>
      <c r="P68" s="3"/>
    </row>
    <row r="69" spans="1:20" x14ac:dyDescent="0.4">
      <c r="A69" s="1">
        <v>0.95920000000000005</v>
      </c>
      <c r="B69" s="1">
        <v>308.14155499999998</v>
      </c>
      <c r="C69" s="1">
        <v>0.751</v>
      </c>
      <c r="D69" s="1">
        <v>7332.73</v>
      </c>
      <c r="E69" s="2"/>
      <c r="F69" s="4">
        <v>0.72160256</v>
      </c>
      <c r="G69" s="8">
        <f t="shared" si="29"/>
        <v>3.9144394141145136E-2</v>
      </c>
      <c r="H69">
        <f t="shared" si="30"/>
        <v>8.9001031675604843</v>
      </c>
      <c r="I69">
        <v>0.98973598100000004</v>
      </c>
      <c r="J69">
        <v>-5.5949249999999997E-3</v>
      </c>
      <c r="K69">
        <v>-2.2573670000000001E-2</v>
      </c>
      <c r="M69" s="8">
        <f>(1/(1-C69))*(H68-H69)</f>
        <v>1.5818604754461021</v>
      </c>
      <c r="N69">
        <f>(F69/((1-F69)*(I69-1)))*(J68-J69)+(1/(I69-1))*(K68-K69)</f>
        <v>1.3683231781119485</v>
      </c>
      <c r="O69">
        <f t="shared" si="33"/>
        <v>-13.499123383428222</v>
      </c>
      <c r="P69" s="3"/>
    </row>
    <row r="70" spans="1:20" x14ac:dyDescent="0.4">
      <c r="E70" s="2"/>
      <c r="F70" s="4"/>
      <c r="P70" t="s">
        <v>22</v>
      </c>
      <c r="Q70">
        <v>8</v>
      </c>
    </row>
    <row r="71" spans="1:20" x14ac:dyDescent="0.4">
      <c r="E71" s="2"/>
      <c r="F71" s="4"/>
    </row>
    <row r="72" spans="1:20" x14ac:dyDescent="0.4">
      <c r="A72" s="1"/>
      <c r="B72" s="1"/>
      <c r="C72" s="1"/>
      <c r="D72" s="1"/>
      <c r="E72" s="2"/>
      <c r="F72" s="4"/>
      <c r="P72" t="s">
        <v>19</v>
      </c>
      <c r="Q72" s="3">
        <v>-6.2298770000000003E-2</v>
      </c>
      <c r="T72" t="s">
        <v>26</v>
      </c>
    </row>
    <row r="73" spans="1:20" x14ac:dyDescent="0.4">
      <c r="A73" s="1">
        <v>4.8599999999999997E-2</v>
      </c>
      <c r="B73" s="1">
        <v>323.13705499999998</v>
      </c>
      <c r="C73" s="1">
        <v>1.83E-2</v>
      </c>
      <c r="D73" s="1">
        <v>53772.91</v>
      </c>
      <c r="E73" s="2"/>
      <c r="F73">
        <v>1.99817498374537E-2</v>
      </c>
      <c r="G73" s="8">
        <f>ABS(F73-C73)/C73</f>
        <v>9.1898898221513647E-2</v>
      </c>
      <c r="H73">
        <f>LN(D73)</f>
        <v>10.892525087736756</v>
      </c>
      <c r="I73">
        <v>0.90104993953897194</v>
      </c>
      <c r="J73">
        <v>-3.07529213053338E-3</v>
      </c>
      <c r="K73">
        <v>-0.105784442087754</v>
      </c>
      <c r="M73" s="8">
        <f>(1/(1-C73))*(H73-H74)</f>
        <v>7.0282616605011908E-2</v>
      </c>
      <c r="N73">
        <f>(F73/((1-F73)*(I73-1)))*(J73-J74)+(1/(I73-1))*(K73-K74)</f>
        <v>6.3592386391768632E-2</v>
      </c>
      <c r="O73">
        <f>100*(N73-M73)/M73</f>
        <v>-9.5190397518099665</v>
      </c>
      <c r="P73" s="3"/>
    </row>
    <row r="74" spans="1:20" x14ac:dyDescent="0.4">
      <c r="A74" s="1">
        <v>0.14749999999999999</v>
      </c>
      <c r="B74" s="1">
        <v>323.13705499999998</v>
      </c>
      <c r="C74" s="1">
        <v>5.45E-2</v>
      </c>
      <c r="D74" s="1">
        <v>50187.87</v>
      </c>
      <c r="E74" s="2"/>
      <c r="F74">
        <v>5.9319352020334497E-2</v>
      </c>
      <c r="G74" s="8">
        <f t="shared" ref="G74:G83" si="34">ABS(F74-C74)/C74</f>
        <v>8.8428477437330219E-2</v>
      </c>
      <c r="H74">
        <f t="shared" ref="H74:H83" si="35">LN(D74)</f>
        <v>10.823528643015615</v>
      </c>
      <c r="I74">
        <v>0.91027415736041195</v>
      </c>
      <c r="J74">
        <v>-4.6348309910777602E-3</v>
      </c>
      <c r="K74">
        <v>-9.9460173920590506E-2</v>
      </c>
      <c r="M74" s="8">
        <f t="shared" ref="M74:M82" si="36">(1/(1-C74))*(H73-H74)</f>
        <v>7.29735004982974E-2</v>
      </c>
      <c r="N74">
        <f t="shared" ref="N74:N82" si="37">(F74/((1-F74)*(I74-1)))*(J73-J74)+(1/(I74-1))*(K73-K74)</f>
        <v>6.9388298990901612E-2</v>
      </c>
      <c r="O74">
        <f t="shared" ref="O74:O83" si="38">100*(N74-M74)/M74</f>
        <v>-4.9130184010830575</v>
      </c>
      <c r="P74" s="3"/>
    </row>
    <row r="75" spans="1:20" x14ac:dyDescent="0.4">
      <c r="A75" s="1">
        <v>0.2402</v>
      </c>
      <c r="B75" s="1">
        <v>323.13705499999998</v>
      </c>
      <c r="C75" s="1">
        <v>9.0999999999999998E-2</v>
      </c>
      <c r="D75" s="1">
        <v>46957.47</v>
      </c>
      <c r="E75" s="2"/>
      <c r="F75">
        <v>9.5356457101262004E-2</v>
      </c>
      <c r="G75" s="8">
        <f t="shared" si="34"/>
        <v>4.787315495892315E-2</v>
      </c>
      <c r="H75">
        <f t="shared" si="35"/>
        <v>10.756997577411791</v>
      </c>
      <c r="I75">
        <v>0.91826352210498496</v>
      </c>
      <c r="J75">
        <v>-5.7963975416046804E-3</v>
      </c>
      <c r="K75">
        <v>-9.3639670144013101E-2</v>
      </c>
      <c r="M75" s="8">
        <f t="shared" si="36"/>
        <v>7.3191491313337784E-2</v>
      </c>
      <c r="N75">
        <f t="shared" si="37"/>
        <v>6.9712639757941564E-2</v>
      </c>
      <c r="O75">
        <f t="shared" si="38"/>
        <v>-4.7530819402258366</v>
      </c>
      <c r="P75" s="3"/>
    </row>
    <row r="76" spans="1:20" x14ac:dyDescent="0.4">
      <c r="A76" s="1">
        <v>0.38340000000000002</v>
      </c>
      <c r="B76" s="1">
        <v>323.13705499999998</v>
      </c>
      <c r="C76" s="1">
        <v>0.14799999999999999</v>
      </c>
      <c r="D76" s="1">
        <v>42207.199999999997</v>
      </c>
      <c r="E76" s="2"/>
      <c r="F76">
        <v>0.15182337229835499</v>
      </c>
      <c r="G76" s="8">
        <f t="shared" si="34"/>
        <v>2.583359661050675E-2</v>
      </c>
      <c r="H76">
        <f t="shared" si="35"/>
        <v>10.650346101584573</v>
      </c>
      <c r="I76">
        <v>0.92975129882303598</v>
      </c>
      <c r="J76">
        <v>-7.1578863593972702E-3</v>
      </c>
      <c r="K76">
        <v>-8.4702795752887E-2</v>
      </c>
      <c r="M76" s="8">
        <f t="shared" si="36"/>
        <v>0.12517778852959952</v>
      </c>
      <c r="N76">
        <f t="shared" si="37"/>
        <v>0.12374845568470313</v>
      </c>
      <c r="O76">
        <f t="shared" si="38"/>
        <v>-1.1418422243163375</v>
      </c>
      <c r="P76" s="3"/>
    </row>
    <row r="77" spans="1:20" x14ac:dyDescent="0.4">
      <c r="A77" s="1">
        <v>0.45889999999999997</v>
      </c>
      <c r="B77" s="1">
        <v>323.13705499999998</v>
      </c>
      <c r="C77" s="1">
        <v>0.17879999999999999</v>
      </c>
      <c r="D77" s="1">
        <v>39788.730000000003</v>
      </c>
      <c r="E77" s="2"/>
      <c r="F77">
        <v>0.183431867089801</v>
      </c>
      <c r="G77" s="8">
        <f t="shared" si="34"/>
        <v>2.5905296922824454E-2</v>
      </c>
      <c r="H77">
        <f t="shared" si="35"/>
        <v>10.59133898534437</v>
      </c>
      <c r="I77">
        <v>0.93558203027304698</v>
      </c>
      <c r="J77">
        <v>-7.7102174990700597E-3</v>
      </c>
      <c r="K77">
        <v>-7.9908395148363107E-2</v>
      </c>
      <c r="M77" s="8">
        <f t="shared" si="36"/>
        <v>7.1854744569170251E-2</v>
      </c>
      <c r="N77">
        <f t="shared" si="37"/>
        <v>7.2500364552874466E-2</v>
      </c>
      <c r="O77">
        <f t="shared" si="38"/>
        <v>0.89850710287156577</v>
      </c>
      <c r="P77" s="3"/>
    </row>
    <row r="78" spans="1:20" x14ac:dyDescent="0.4">
      <c r="A78" s="1">
        <v>0.58230000000000004</v>
      </c>
      <c r="B78" s="1">
        <v>323.13705499999998</v>
      </c>
      <c r="C78" s="1">
        <v>0.2316</v>
      </c>
      <c r="D78" s="1">
        <v>35595.74</v>
      </c>
      <c r="E78" s="2"/>
      <c r="F78">
        <v>0.241660786259949</v>
      </c>
      <c r="G78" s="8">
        <f t="shared" si="34"/>
        <v>4.3440355181126919E-2</v>
      </c>
      <c r="H78">
        <f t="shared" si="35"/>
        <v>10.479981246758594</v>
      </c>
      <c r="I78">
        <v>0.94516640674772401</v>
      </c>
      <c r="J78">
        <v>-8.4179953427969603E-3</v>
      </c>
      <c r="K78">
        <v>-7.1649255527891795E-2</v>
      </c>
      <c r="M78" s="8">
        <f t="shared" si="36"/>
        <v>0.1449215754630083</v>
      </c>
      <c r="N78">
        <f t="shared" si="37"/>
        <v>0.14650856901364487</v>
      </c>
      <c r="O78">
        <f t="shared" si="38"/>
        <v>1.0950705894317705</v>
      </c>
      <c r="P78" s="3"/>
    </row>
    <row r="79" spans="1:20" x14ac:dyDescent="0.4">
      <c r="A79" s="1">
        <v>0.68630000000000002</v>
      </c>
      <c r="B79" s="1">
        <v>323.13705499999998</v>
      </c>
      <c r="C79" s="1">
        <v>0.2913</v>
      </c>
      <c r="D79" s="1">
        <v>31993.37</v>
      </c>
      <c r="E79" s="2"/>
      <c r="F79">
        <v>0.303485854406914</v>
      </c>
      <c r="G79" s="8">
        <f t="shared" si="34"/>
        <v>4.1832661884359759E-2</v>
      </c>
      <c r="H79">
        <f t="shared" si="35"/>
        <v>10.373283972815569</v>
      </c>
      <c r="I79">
        <v>0.95378759964111404</v>
      </c>
      <c r="J79">
        <v>-8.8448710631972901E-3</v>
      </c>
      <c r="K79">
        <v>-6.3818048961730406E-2</v>
      </c>
      <c r="M79" s="8">
        <f t="shared" si="36"/>
        <v>0.15055351198394976</v>
      </c>
      <c r="N79">
        <f t="shared" si="37"/>
        <v>0.1654362851141693</v>
      </c>
      <c r="O79">
        <f t="shared" si="38"/>
        <v>9.8853709449210143</v>
      </c>
      <c r="P79" s="3"/>
    </row>
    <row r="80" spans="1:20" x14ac:dyDescent="0.4">
      <c r="A80" s="1">
        <v>0.81459999999999999</v>
      </c>
      <c r="B80" s="1">
        <v>323.13705499999998</v>
      </c>
      <c r="C80" s="1">
        <v>0.41020000000000001</v>
      </c>
      <c r="D80" s="1">
        <v>25947.200000000001</v>
      </c>
      <c r="E80" s="2"/>
      <c r="F80">
        <v>0.41922282291950103</v>
      </c>
      <c r="G80" s="8">
        <f t="shared" si="34"/>
        <v>2.1996155337642653E-2</v>
      </c>
      <c r="H80">
        <f t="shared" si="35"/>
        <v>10.163818982965109</v>
      </c>
      <c r="I80">
        <v>0.96633046394243205</v>
      </c>
      <c r="J80">
        <v>-9.0986512440085696E-3</v>
      </c>
      <c r="K80">
        <v>-5.1706507728320902E-2</v>
      </c>
      <c r="M80" s="8">
        <f t="shared" si="36"/>
        <v>0.35514579493126469</v>
      </c>
      <c r="N80">
        <f t="shared" si="37"/>
        <v>0.35427737631463202</v>
      </c>
      <c r="O80">
        <f t="shared" si="38"/>
        <v>-0.24452453866186025</v>
      </c>
      <c r="P80" s="3"/>
    </row>
    <row r="81" spans="1:20" x14ac:dyDescent="0.4">
      <c r="A81" s="1">
        <v>0.86129999999999995</v>
      </c>
      <c r="B81" s="1">
        <v>323.13705499999998</v>
      </c>
      <c r="C81" s="1">
        <v>0.4773</v>
      </c>
      <c r="D81" s="1">
        <v>23226.09</v>
      </c>
      <c r="E81" s="2"/>
      <c r="F81">
        <v>0.48559194997048499</v>
      </c>
      <c r="G81" s="8">
        <f t="shared" si="34"/>
        <v>1.7372616741011922E-2</v>
      </c>
      <c r="H81">
        <f t="shared" si="35"/>
        <v>10.053031494765904</v>
      </c>
      <c r="I81">
        <v>0.97185946772001197</v>
      </c>
      <c r="J81">
        <v>-9.0491748020115406E-3</v>
      </c>
      <c r="K81">
        <v>-4.6046958092323703E-2</v>
      </c>
      <c r="M81" s="8">
        <f t="shared" si="36"/>
        <v>0.21195234015535816</v>
      </c>
      <c r="N81">
        <f t="shared" si="37"/>
        <v>0.20277706373360391</v>
      </c>
      <c r="O81">
        <f t="shared" si="38"/>
        <v>-4.3289337664443339</v>
      </c>
      <c r="P81" s="3"/>
    </row>
    <row r="82" spans="1:20" x14ac:dyDescent="0.4">
      <c r="A82" s="1">
        <v>0.91369999999999996</v>
      </c>
      <c r="B82" s="1">
        <v>323.13705499999998</v>
      </c>
      <c r="C82" s="1">
        <v>0.59430000000000005</v>
      </c>
      <c r="D82" s="1">
        <v>19563.72</v>
      </c>
      <c r="E82" s="2"/>
      <c r="F82">
        <v>0.594636796326794</v>
      </c>
      <c r="G82" s="8">
        <f t="shared" si="34"/>
        <v>5.6671096549546244E-4</v>
      </c>
      <c r="H82">
        <f t="shared" si="35"/>
        <v>9.8814321095551954</v>
      </c>
      <c r="I82">
        <v>0.97900924171542003</v>
      </c>
      <c r="J82">
        <v>-8.7805740749116509E-3</v>
      </c>
      <c r="K82">
        <v>-3.8317095058592203E-2</v>
      </c>
      <c r="M82" s="8">
        <f t="shared" si="36"/>
        <v>0.42297112450260854</v>
      </c>
      <c r="N82">
        <f t="shared" si="37"/>
        <v>0.38702173754571689</v>
      </c>
      <c r="O82">
        <f t="shared" si="38"/>
        <v>-8.4992532289683389</v>
      </c>
      <c r="P82" s="3"/>
    </row>
    <row r="83" spans="1:20" x14ac:dyDescent="0.4">
      <c r="A83" s="1">
        <v>0.95469999999999999</v>
      </c>
      <c r="B83" s="1">
        <v>323.13705499999998</v>
      </c>
      <c r="C83" s="1">
        <v>0.7339</v>
      </c>
      <c r="D83" s="1">
        <v>16362.65</v>
      </c>
      <c r="E83" s="2"/>
      <c r="F83">
        <v>0.72997407421659199</v>
      </c>
      <c r="G83" s="8">
        <f t="shared" si="34"/>
        <v>5.3494015307371601E-3</v>
      </c>
      <c r="H83">
        <f t="shared" si="35"/>
        <v>9.7027565774794216</v>
      </c>
      <c r="I83">
        <v>0.98545267762077804</v>
      </c>
      <c r="J83">
        <v>-8.2299818434295492E-3</v>
      </c>
      <c r="K83">
        <v>-3.0727951861632598E-2</v>
      </c>
      <c r="M83" s="8">
        <f>(1/(1-C83))*(H82-H83)</f>
        <v>0.6714600979923856</v>
      </c>
      <c r="N83">
        <f>(F83/((1-F83)*(I83-1)))*(J82-J83)+(1/(I83-1))*(K82-K83)</f>
        <v>0.62400388365674975</v>
      </c>
      <c r="O83">
        <f t="shared" si="38"/>
        <v>-7.0676149599248426</v>
      </c>
      <c r="P83" s="3"/>
    </row>
    <row r="84" spans="1:20" x14ac:dyDescent="0.4">
      <c r="E84" s="2"/>
      <c r="F84" s="4"/>
      <c r="P84" t="s">
        <v>22</v>
      </c>
      <c r="Q84">
        <v>11</v>
      </c>
    </row>
    <row r="85" spans="1:20" x14ac:dyDescent="0.4">
      <c r="A85" s="1"/>
      <c r="B85" s="1"/>
      <c r="C85" s="1"/>
      <c r="D85" s="1"/>
      <c r="E85" s="2"/>
      <c r="F85" s="4"/>
    </row>
    <row r="86" spans="1:20" x14ac:dyDescent="0.4">
      <c r="A86" s="7"/>
      <c r="B86" s="7"/>
      <c r="C86" s="7"/>
      <c r="D86" s="7"/>
      <c r="E86" s="2"/>
      <c r="F86" s="4"/>
      <c r="P86" t="s">
        <v>19</v>
      </c>
      <c r="Q86" s="3">
        <v>-5.4274929999999999E-2</v>
      </c>
      <c r="T86" t="s">
        <v>26</v>
      </c>
    </row>
    <row r="87" spans="1:20" x14ac:dyDescent="0.4">
      <c r="A87" s="1">
        <v>9.7000000000000003E-2</v>
      </c>
      <c r="B87" s="1">
        <v>338.13337000000001</v>
      </c>
      <c r="C87" s="1">
        <v>3.95E-2</v>
      </c>
      <c r="D87" s="1">
        <v>96961.36</v>
      </c>
      <c r="E87" s="2"/>
      <c r="F87" s="4">
        <v>4.5459401000000003E-2</v>
      </c>
      <c r="G87" s="8">
        <f>ABS(F87-C87)/C87</f>
        <v>0.15087091139240513</v>
      </c>
      <c r="H87">
        <f>LN(D87)</f>
        <v>11.482067827607413</v>
      </c>
      <c r="I87">
        <v>0.88776050315904698</v>
      </c>
      <c r="J87">
        <v>-9.9743694707182893E-3</v>
      </c>
      <c r="K87">
        <v>-0.123214755956428</v>
      </c>
      <c r="M87" s="8">
        <f>(1/(1-C87))*(H87-H88)</f>
        <v>6.9371790603344474E-2</v>
      </c>
      <c r="N87">
        <f>(F87/((1-F87)*(I87-1)))*(J87-J88)+(1/(I87-1))*(K87-K88)</f>
        <v>6.3012408767307487E-2</v>
      </c>
      <c r="O87">
        <f>100*(N87-M87)/M87</f>
        <v>-9.167100604911294</v>
      </c>
      <c r="P87" s="3"/>
    </row>
    <row r="88" spans="1:20" x14ac:dyDescent="0.4">
      <c r="A88" s="1">
        <v>0.19719999999999999</v>
      </c>
      <c r="B88" s="1">
        <v>338.13337000000001</v>
      </c>
      <c r="C88" s="1">
        <v>8.2000000000000003E-2</v>
      </c>
      <c r="D88" s="1">
        <v>90711.21</v>
      </c>
      <c r="E88" s="2"/>
      <c r="F88" s="4">
        <v>8.9721858000000002E-2</v>
      </c>
      <c r="G88" s="8">
        <f t="shared" ref="G88:G96" si="39">ABS(F88-C88)/C88</f>
        <v>9.4168999999999975E-2</v>
      </c>
      <c r="H88">
        <f t="shared" ref="H88:H96" si="40">LN(D88)</f>
        <v>11.4154362227329</v>
      </c>
      <c r="I88">
        <v>0.89816305404056396</v>
      </c>
      <c r="J88">
        <v>-1.1362612208401001E-2</v>
      </c>
      <c r="K88">
        <v>-0.116076160706649</v>
      </c>
      <c r="M88" s="8">
        <f t="shared" ref="M88:M95" si="41">(1/(1-C88))*(H87-H88)</f>
        <v>7.2583447575721521E-2</v>
      </c>
      <c r="N88">
        <f t="shared" ref="N88:N95" si="42">(F88/((1-F88)*(I88-1)))*(J87-J88)+(1/(I88-1))*(K87-K88)</f>
        <v>6.8754640976588177E-2</v>
      </c>
      <c r="O88">
        <f t="shared" ref="O88:O96" si="43">100*(N88-M88)/M88</f>
        <v>-5.2750409728595526</v>
      </c>
      <c r="P88" s="3"/>
    </row>
    <row r="89" spans="1:20" x14ac:dyDescent="0.4">
      <c r="A89" s="1">
        <v>0.29570000000000002</v>
      </c>
      <c r="B89" s="1">
        <v>338.13337000000001</v>
      </c>
      <c r="C89" s="1">
        <v>0.12529999999999999</v>
      </c>
      <c r="D89" s="1">
        <v>84621.04</v>
      </c>
      <c r="E89" s="2"/>
      <c r="F89" s="4">
        <v>0.13157922</v>
      </c>
      <c r="G89" s="8">
        <f t="shared" si="39"/>
        <v>5.0113487629688765E-2</v>
      </c>
      <c r="H89">
        <f t="shared" si="40"/>
        <v>11.345938214437249</v>
      </c>
      <c r="I89">
        <v>0.90763546440569898</v>
      </c>
      <c r="J89">
        <v>-1.23639803919714E-2</v>
      </c>
      <c r="K89">
        <v>-0.109113898117428</v>
      </c>
      <c r="M89" s="8">
        <f t="shared" si="41"/>
        <v>7.9453536407512917E-2</v>
      </c>
      <c r="N89">
        <f t="shared" si="42"/>
        <v>7.3735441112144862E-2</v>
      </c>
      <c r="O89">
        <f t="shared" si="43"/>
        <v>-7.1967788394468082</v>
      </c>
      <c r="P89" s="3"/>
    </row>
    <row r="90" spans="1:20" x14ac:dyDescent="0.4">
      <c r="A90" s="1">
        <v>0.41849999999999998</v>
      </c>
      <c r="B90" s="1">
        <v>338.13337000000001</v>
      </c>
      <c r="C90" s="1">
        <v>0.17580000000000001</v>
      </c>
      <c r="D90" s="1">
        <v>77842.929999999993</v>
      </c>
      <c r="E90" s="2"/>
      <c r="F90" s="4">
        <v>0.18332654800000001</v>
      </c>
      <c r="G90" s="8">
        <f t="shared" si="39"/>
        <v>4.28131285551763E-2</v>
      </c>
      <c r="H90">
        <f t="shared" si="40"/>
        <v>11.262448357466988</v>
      </c>
      <c r="I90">
        <v>0.91873508698740303</v>
      </c>
      <c r="J90">
        <v>-1.32183537729721E-2</v>
      </c>
      <c r="K90">
        <v>-0.100386310043537</v>
      </c>
      <c r="M90" s="8">
        <f t="shared" si="41"/>
        <v>0.10129805504763435</v>
      </c>
      <c r="N90">
        <f t="shared" si="42"/>
        <v>0.10503670457073187</v>
      </c>
      <c r="O90">
        <f t="shared" si="43"/>
        <v>3.6907416646247149</v>
      </c>
      <c r="P90" s="3"/>
    </row>
    <row r="91" spans="1:20" x14ac:dyDescent="0.4">
      <c r="A91" s="1">
        <v>0.50800000000000001</v>
      </c>
      <c r="B91" s="1">
        <v>338.13337000000001</v>
      </c>
      <c r="C91" s="1">
        <v>0.21579999999999999</v>
      </c>
      <c r="D91" s="1">
        <v>72638.03</v>
      </c>
      <c r="E91" s="2"/>
      <c r="F91" s="4">
        <v>0.222527582</v>
      </c>
      <c r="G91" s="8">
        <f t="shared" si="39"/>
        <v>3.1175078776645087E-2</v>
      </c>
      <c r="H91">
        <f t="shared" si="40"/>
        <v>11.193243892863366</v>
      </c>
      <c r="I91">
        <v>0.92659855392688195</v>
      </c>
      <c r="J91">
        <v>-1.36175749891873E-2</v>
      </c>
      <c r="K91">
        <v>-9.38303484501435E-2</v>
      </c>
      <c r="M91" s="8">
        <f t="shared" si="41"/>
        <v>8.8248488400436476E-2</v>
      </c>
      <c r="N91">
        <f t="shared" si="42"/>
        <v>8.7759807687514776E-2</v>
      </c>
      <c r="O91">
        <f t="shared" si="43"/>
        <v>-0.5537553353936906</v>
      </c>
      <c r="P91" s="3"/>
    </row>
    <row r="92" spans="1:20" x14ac:dyDescent="0.4">
      <c r="A92" s="1">
        <v>0.74139999999999995</v>
      </c>
      <c r="B92" s="1">
        <v>338.13337000000001</v>
      </c>
      <c r="C92" s="1">
        <v>0.3488</v>
      </c>
      <c r="D92" s="1">
        <v>57275.29</v>
      </c>
      <c r="E92" s="2"/>
      <c r="F92" s="4">
        <v>0.35414467199999999</v>
      </c>
      <c r="G92" s="8">
        <f t="shared" si="39"/>
        <v>1.5323027522935765E-2</v>
      </c>
      <c r="H92">
        <f t="shared" si="40"/>
        <v>10.955624570600017</v>
      </c>
      <c r="I92">
        <v>0.94873684564066496</v>
      </c>
      <c r="J92">
        <v>-1.38636424228912E-2</v>
      </c>
      <c r="K92">
        <v>-7.3748072097152895E-2</v>
      </c>
      <c r="M92" s="8">
        <f t="shared" si="41"/>
        <v>0.36489453664519184</v>
      </c>
      <c r="N92">
        <f t="shared" si="42"/>
        <v>0.38911669349959205</v>
      </c>
      <c r="O92">
        <f t="shared" si="43"/>
        <v>6.6381253819518875</v>
      </c>
      <c r="P92" s="3"/>
    </row>
    <row r="93" spans="1:20" x14ac:dyDescent="0.4">
      <c r="A93" s="1">
        <v>0.81840000000000002</v>
      </c>
      <c r="B93" s="1">
        <v>338.13337000000001</v>
      </c>
      <c r="C93" s="1">
        <v>0.42820000000000003</v>
      </c>
      <c r="D93" s="1">
        <v>50301.2</v>
      </c>
      <c r="E93" s="2"/>
      <c r="F93" s="4">
        <v>0.42612049200000002</v>
      </c>
      <c r="G93" s="8">
        <f t="shared" si="39"/>
        <v>4.8563942083138896E-3</v>
      </c>
      <c r="H93">
        <f t="shared" si="40"/>
        <v>10.825784212662107</v>
      </c>
      <c r="I93">
        <v>0.95794481822371602</v>
      </c>
      <c r="J93">
        <v>-1.35939616351059E-2</v>
      </c>
      <c r="K93">
        <v>-6.4689350302956403E-2</v>
      </c>
      <c r="M93" s="8">
        <f t="shared" si="41"/>
        <v>0.22707302892254314</v>
      </c>
      <c r="N93">
        <f t="shared" si="42"/>
        <v>0.22016232998841398</v>
      </c>
      <c r="O93">
        <f t="shared" si="43"/>
        <v>-3.0433816675279668</v>
      </c>
      <c r="P93" s="3"/>
    </row>
    <row r="94" spans="1:20" x14ac:dyDescent="0.4">
      <c r="A94" s="1">
        <v>0.86719999999999997</v>
      </c>
      <c r="B94" s="1">
        <v>338.13337000000001</v>
      </c>
      <c r="C94" s="1">
        <v>0.50370000000000004</v>
      </c>
      <c r="D94" s="1">
        <v>44957.64</v>
      </c>
      <c r="E94" s="2"/>
      <c r="F94" s="4">
        <v>0.49249266600000002</v>
      </c>
      <c r="G94" s="8">
        <f t="shared" si="39"/>
        <v>2.2250017867778464E-2</v>
      </c>
      <c r="H94">
        <f t="shared" si="40"/>
        <v>10.713475992086664</v>
      </c>
      <c r="I94">
        <v>0.96486793361187295</v>
      </c>
      <c r="J94">
        <v>-1.3230250229266299E-2</v>
      </c>
      <c r="K94">
        <v>-5.7566093818736203E-2</v>
      </c>
      <c r="M94" s="8">
        <f t="shared" si="41"/>
        <v>0.22629099451026172</v>
      </c>
      <c r="N94">
        <f t="shared" si="42"/>
        <v>0.21280295215198772</v>
      </c>
      <c r="O94">
        <f t="shared" si="43"/>
        <v>-5.9604856956260148</v>
      </c>
      <c r="P94" s="3"/>
    </row>
    <row r="95" spans="1:20" x14ac:dyDescent="0.4">
      <c r="A95" s="1">
        <v>0.91259999999999997</v>
      </c>
      <c r="B95" s="1">
        <v>338.13337000000001</v>
      </c>
      <c r="C95" s="1">
        <v>0.59819999999999995</v>
      </c>
      <c r="D95" s="1">
        <v>39202.11</v>
      </c>
      <c r="E95" s="2"/>
      <c r="F95" s="4">
        <v>0.583355136</v>
      </c>
      <c r="G95" s="8">
        <f t="shared" si="39"/>
        <v>2.4815887662988898E-2</v>
      </c>
      <c r="H95">
        <f t="shared" si="40"/>
        <v>10.576485850860571</v>
      </c>
      <c r="I95">
        <v>0.97240162273762198</v>
      </c>
      <c r="J95">
        <v>-1.26340530258352E-2</v>
      </c>
      <c r="K95">
        <v>-4.94225680991578E-2</v>
      </c>
      <c r="M95" s="8">
        <f t="shared" si="41"/>
        <v>0.34094111803407906</v>
      </c>
      <c r="N95">
        <f t="shared" si="42"/>
        <v>0.32531900681664827</v>
      </c>
      <c r="O95">
        <f t="shared" si="43"/>
        <v>-4.5820554902589565</v>
      </c>
      <c r="P95" s="3"/>
    </row>
    <row r="96" spans="1:20" x14ac:dyDescent="0.4">
      <c r="A96" s="1">
        <v>0.91459999999999997</v>
      </c>
      <c r="B96" s="1">
        <v>338.13337000000001</v>
      </c>
      <c r="C96" s="1">
        <v>0.60740000000000005</v>
      </c>
      <c r="D96" s="1">
        <v>39026.120000000003</v>
      </c>
      <c r="E96" s="2"/>
      <c r="F96" s="4">
        <v>0.58836585699999999</v>
      </c>
      <c r="G96" s="8">
        <f t="shared" si="39"/>
        <v>3.1337081000987914E-2</v>
      </c>
      <c r="H96">
        <f t="shared" si="40"/>
        <v>10.571986444523379</v>
      </c>
      <c r="I96">
        <v>0.97276254485889102</v>
      </c>
      <c r="J96">
        <v>-1.25989426921956E-2</v>
      </c>
      <c r="K96">
        <v>-4.9019593589598898E-2</v>
      </c>
      <c r="M96" s="8">
        <f>(1/(1-C96))*(H95-H96)</f>
        <v>1.1460535754438025E-2</v>
      </c>
      <c r="N96">
        <f>(F96/((1-F96)*(I96-1)))*(J95-J96)+(1/(I96-1))*(K95-K96)</f>
        <v>1.6637353678755143E-2</v>
      </c>
      <c r="O96">
        <f t="shared" si="43"/>
        <v>45.170819543165116</v>
      </c>
      <c r="P96" s="3" t="b">
        <f t="shared" ref="P96" si="44">IF(ABS(O96)&gt;20,FALSE,)</f>
        <v>0</v>
      </c>
    </row>
    <row r="97" spans="1:20" x14ac:dyDescent="0.4">
      <c r="A97" s="1"/>
      <c r="B97" s="1"/>
      <c r="C97" s="1"/>
      <c r="D97" s="1"/>
      <c r="E97" s="2"/>
      <c r="F97" s="4"/>
      <c r="P97" t="s">
        <v>22</v>
      </c>
      <c r="Q97">
        <v>9</v>
      </c>
    </row>
    <row r="98" spans="1:20" x14ac:dyDescent="0.4">
      <c r="A98" s="1"/>
      <c r="B98" s="1"/>
      <c r="C98" s="1"/>
      <c r="D98" s="1"/>
      <c r="E98" s="2"/>
      <c r="F98" s="4"/>
    </row>
    <row r="99" spans="1:20" x14ac:dyDescent="0.4">
      <c r="A99" s="7"/>
      <c r="B99" s="7"/>
      <c r="C99" s="7"/>
      <c r="D99" s="7"/>
      <c r="E99" s="2"/>
      <c r="F99" s="4"/>
      <c r="P99" t="s">
        <v>19</v>
      </c>
      <c r="Q99" s="3">
        <v>-7.8462080000000003E-2</v>
      </c>
    </row>
    <row r="100" spans="1:20" x14ac:dyDescent="0.4">
      <c r="A100" s="1">
        <v>0.14779999999999999</v>
      </c>
      <c r="B100" s="1">
        <v>298.14436999999998</v>
      </c>
      <c r="C100" s="1">
        <v>4.4999999999999998E-2</v>
      </c>
      <c r="D100" s="1">
        <v>15080</v>
      </c>
      <c r="E100" s="2"/>
      <c r="F100" s="4">
        <v>4.9295335000000003E-2</v>
      </c>
      <c r="G100" s="8">
        <f>ABS(F100-C100)/C100</f>
        <v>9.5451888888888989E-2</v>
      </c>
      <c r="H100">
        <f>LN(D100)</f>
        <v>9.6211246415619467</v>
      </c>
      <c r="I100">
        <v>0.93614637300000003</v>
      </c>
      <c r="J100">
        <v>1.7206400000000001E-3</v>
      </c>
      <c r="K100">
        <v>-6.9422474999999997E-2</v>
      </c>
      <c r="M100" s="8">
        <f>(1/(1-C100))*(H100-H101)</f>
        <v>4.5048197551425424E-2</v>
      </c>
      <c r="N100">
        <f>(F100/((1-F100)*(I100-1)))*(J100-J101)+(1/(I100-1))*(K100-K101)</f>
        <v>3.8228472754189419E-2</v>
      </c>
      <c r="O100">
        <f>100*(N100-M100)/M100</f>
        <v>-15.138729556162263</v>
      </c>
      <c r="P100" s="3"/>
      <c r="T100" t="s">
        <v>56</v>
      </c>
    </row>
    <row r="101" spans="1:20" x14ac:dyDescent="0.4">
      <c r="A101" s="1">
        <v>0.19769999999999999</v>
      </c>
      <c r="B101" s="1">
        <v>298.14436999999998</v>
      </c>
      <c r="C101" s="1">
        <v>6.1000000000000103E-2</v>
      </c>
      <c r="D101" s="1">
        <v>14445</v>
      </c>
      <c r="E101" s="2"/>
      <c r="F101" s="4">
        <v>6.5733719999999995E-2</v>
      </c>
      <c r="G101" s="8">
        <f t="shared" ref="G101:G109" si="45">ABS(F101-C101)/C101</f>
        <v>7.7601967213112868E-2</v>
      </c>
      <c r="H101">
        <f t="shared" ref="H101:H109" si="46">LN(D101)</f>
        <v>9.5781036129003354</v>
      </c>
      <c r="I101">
        <v>0.93939368300000003</v>
      </c>
      <c r="J101">
        <v>1.120591E-3</v>
      </c>
      <c r="K101">
        <v>-6.6950335E-2</v>
      </c>
      <c r="M101" s="8">
        <f t="shared" ref="M101:M108" si="47">(1/(1-C101))*(H100-H101)</f>
        <v>4.5815791971897002E-2</v>
      </c>
      <c r="N101">
        <f t="shared" ref="N101:N108" si="48">(F101/((1-F101)*(I101-1)))*(J100-J101)+(1/(I101-1))*(K100-K101)</f>
        <v>4.0093532802889943E-2</v>
      </c>
      <c r="O101">
        <f t="shared" ref="O101:O109" si="49">100*(N101-M101)/M101</f>
        <v>-12.489709165165237</v>
      </c>
      <c r="P101" s="3"/>
    </row>
    <row r="102" spans="1:20" x14ac:dyDescent="0.4">
      <c r="A102" s="1">
        <v>0.3019</v>
      </c>
      <c r="B102" s="1">
        <v>298.14436999999998</v>
      </c>
      <c r="C102" s="1">
        <v>9.6000000000000002E-2</v>
      </c>
      <c r="D102" s="1">
        <v>13283</v>
      </c>
      <c r="E102" s="2"/>
      <c r="F102" s="4">
        <v>0.100682306</v>
      </c>
      <c r="G102" s="8">
        <f t="shared" si="45"/>
        <v>4.8774020833333306E-2</v>
      </c>
      <c r="H102">
        <f t="shared" si="46"/>
        <v>9.4942403011325034</v>
      </c>
      <c r="I102">
        <v>0.94589098500000002</v>
      </c>
      <c r="J102" s="9">
        <v>6.1699999999999998E-7</v>
      </c>
      <c r="K102">
        <v>-6.1846480000000002E-2</v>
      </c>
      <c r="M102" s="8">
        <f t="shared" si="47"/>
        <v>9.2769150185654875E-2</v>
      </c>
      <c r="N102">
        <f t="shared" si="48"/>
        <v>9.2008130532917939E-2</v>
      </c>
      <c r="O102">
        <f t="shared" si="49"/>
        <v>-0.82033698833495838</v>
      </c>
      <c r="P102" s="3"/>
    </row>
    <row r="103" spans="1:20" x14ac:dyDescent="0.4">
      <c r="A103" s="1">
        <v>0.41289999999999999</v>
      </c>
      <c r="B103" s="1">
        <v>298.14436999999998</v>
      </c>
      <c r="C103" s="1">
        <v>0.13550000000000001</v>
      </c>
      <c r="D103" s="1">
        <v>12071</v>
      </c>
      <c r="E103" s="2"/>
      <c r="F103" s="4">
        <v>0.140430686</v>
      </c>
      <c r="G103" s="8">
        <f t="shared" si="45"/>
        <v>3.6388826568265607E-2</v>
      </c>
      <c r="H103">
        <f t="shared" si="46"/>
        <v>9.3985611607011279</v>
      </c>
      <c r="I103">
        <v>0.95256871099999996</v>
      </c>
      <c r="J103">
        <v>-1.0392839999999999E-3</v>
      </c>
      <c r="K103">
        <v>-5.6381721000000003E-2</v>
      </c>
      <c r="M103" s="8">
        <f t="shared" si="47"/>
        <v>0.11067569743363272</v>
      </c>
      <c r="N103">
        <f t="shared" si="48"/>
        <v>0.11163236422145845</v>
      </c>
      <c r="O103">
        <f t="shared" si="49"/>
        <v>0.86438740392794955</v>
      </c>
      <c r="P103" s="3"/>
    </row>
    <row r="104" spans="1:20" x14ac:dyDescent="0.4">
      <c r="A104" s="1">
        <v>0.46510000000000001</v>
      </c>
      <c r="B104" s="1">
        <v>298.14436999999998</v>
      </c>
      <c r="C104" s="1">
        <v>0.156</v>
      </c>
      <c r="D104" s="1">
        <v>11505</v>
      </c>
      <c r="E104" s="2"/>
      <c r="F104" s="4">
        <v>0.16078857799999999</v>
      </c>
      <c r="G104" s="8">
        <f t="shared" si="45"/>
        <v>3.0696012820512743E-2</v>
      </c>
      <c r="H104">
        <f t="shared" si="46"/>
        <v>9.3505370024694656</v>
      </c>
      <c r="I104">
        <v>0.95568803599999996</v>
      </c>
      <c r="J104">
        <v>-1.4865849999999999E-3</v>
      </c>
      <c r="K104">
        <v>-5.3752468999999997E-2</v>
      </c>
      <c r="M104" s="8">
        <f t="shared" si="47"/>
        <v>5.690066141192214E-2</v>
      </c>
      <c r="N104">
        <f t="shared" si="48"/>
        <v>5.7401008823246821E-2</v>
      </c>
      <c r="O104">
        <f t="shared" si="49"/>
        <v>0.87933496537501643</v>
      </c>
      <c r="P104" s="3"/>
    </row>
    <row r="105" spans="1:20" x14ac:dyDescent="0.4">
      <c r="A105" s="1">
        <v>0.51690000000000003</v>
      </c>
      <c r="B105" s="1">
        <v>298.14436999999998</v>
      </c>
      <c r="C105" s="1">
        <v>0.17399999999999999</v>
      </c>
      <c r="D105" s="1">
        <v>10975</v>
      </c>
      <c r="E105" s="2"/>
      <c r="F105" s="4">
        <v>0.18260554400000001</v>
      </c>
      <c r="G105" s="8">
        <f t="shared" si="45"/>
        <v>4.9457149425287478E-2</v>
      </c>
      <c r="H105">
        <f t="shared" si="46"/>
        <v>9.3033752379433725</v>
      </c>
      <c r="I105">
        <v>0.958806877</v>
      </c>
      <c r="J105">
        <v>-1.909223E-3</v>
      </c>
      <c r="K105">
        <v>-5.1074301000000003E-2</v>
      </c>
      <c r="M105" s="8">
        <f t="shared" si="47"/>
        <v>5.7096567222873013E-2</v>
      </c>
      <c r="N105">
        <f t="shared" si="48"/>
        <v>6.2722869202536613E-2</v>
      </c>
      <c r="O105">
        <f t="shared" si="49"/>
        <v>9.8540109385239738</v>
      </c>
      <c r="P105" s="3"/>
    </row>
    <row r="106" spans="1:20" x14ac:dyDescent="0.4">
      <c r="A106" s="1">
        <v>0.60189999999999999</v>
      </c>
      <c r="B106" s="1">
        <v>298.14436999999998</v>
      </c>
      <c r="C106" s="1">
        <v>0.21049999999999999</v>
      </c>
      <c r="D106" s="1">
        <v>10051</v>
      </c>
      <c r="E106" s="2"/>
      <c r="F106" s="4">
        <v>0.22353208499999999</v>
      </c>
      <c r="G106" s="8">
        <f t="shared" si="45"/>
        <v>6.1910142517814723E-2</v>
      </c>
      <c r="H106">
        <f t="shared" si="46"/>
        <v>9.2154274110247396</v>
      </c>
      <c r="I106">
        <v>0.964056527</v>
      </c>
      <c r="J106">
        <v>-2.5640939999999998E-3</v>
      </c>
      <c r="K106">
        <v>-4.6452171E-2</v>
      </c>
      <c r="M106" s="8">
        <f t="shared" si="47"/>
        <v>0.11139686753468385</v>
      </c>
      <c r="N106">
        <f t="shared" si="48"/>
        <v>0.12334933874230793</v>
      </c>
      <c r="O106">
        <f t="shared" si="49"/>
        <v>10.729629541784583</v>
      </c>
      <c r="P106" s="3"/>
    </row>
    <row r="107" spans="1:20" x14ac:dyDescent="0.4">
      <c r="A107" s="1">
        <v>0.70809999999999995</v>
      </c>
      <c r="B107" s="1">
        <v>298.14436999999998</v>
      </c>
      <c r="C107" s="1">
        <v>0.27050000000000002</v>
      </c>
      <c r="D107" s="1">
        <v>8804</v>
      </c>
      <c r="E107" s="2"/>
      <c r="F107" s="4">
        <v>0.28992673499999999</v>
      </c>
      <c r="G107" s="8">
        <f t="shared" si="45"/>
        <v>7.1817874306839086E-2</v>
      </c>
      <c r="H107">
        <f t="shared" si="46"/>
        <v>9.0829614426463525</v>
      </c>
      <c r="I107">
        <v>0.97107225100000005</v>
      </c>
      <c r="J107">
        <v>-3.3217950000000002E-3</v>
      </c>
      <c r="K107">
        <v>-4.0034920000000002E-2</v>
      </c>
      <c r="M107" s="8">
        <f t="shared" si="47"/>
        <v>0.18158460367153817</v>
      </c>
      <c r="N107">
        <f t="shared" si="48"/>
        <v>0.21114251248913002</v>
      </c>
      <c r="O107">
        <f t="shared" si="49"/>
        <v>16.27776156124893</v>
      </c>
      <c r="P107" s="3"/>
    </row>
    <row r="108" spans="1:20" x14ac:dyDescent="0.4">
      <c r="A108" s="1">
        <v>0.79610000000000003</v>
      </c>
      <c r="B108" s="1">
        <v>298.14436999999998</v>
      </c>
      <c r="C108" s="1">
        <v>0.34699999999999998</v>
      </c>
      <c r="D108" s="1">
        <v>7476</v>
      </c>
      <c r="E108" s="2"/>
      <c r="F108" s="4">
        <v>0.37035368200000002</v>
      </c>
      <c r="G108" s="8">
        <f t="shared" si="45"/>
        <v>6.7301677233429516E-2</v>
      </c>
      <c r="H108">
        <f t="shared" si="46"/>
        <v>8.919453168575453</v>
      </c>
      <c r="I108">
        <v>0.97755996300000003</v>
      </c>
      <c r="J108">
        <v>-3.88223E-3</v>
      </c>
      <c r="K108">
        <v>-3.3809596999999997E-2</v>
      </c>
      <c r="M108" s="8">
        <f t="shared" si="47"/>
        <v>0.25039551925099462</v>
      </c>
      <c r="N108">
        <f t="shared" si="48"/>
        <v>0.26273035755417484</v>
      </c>
      <c r="O108">
        <f t="shared" si="49"/>
        <v>4.9261417856346972</v>
      </c>
      <c r="P108" s="3"/>
    </row>
    <row r="109" spans="1:20" x14ac:dyDescent="0.4">
      <c r="A109" s="1">
        <v>0.87960000000000005</v>
      </c>
      <c r="B109" s="1">
        <v>298.14436999999998</v>
      </c>
      <c r="C109" s="1">
        <v>0.48299999999999998</v>
      </c>
      <c r="D109" s="1">
        <v>5856</v>
      </c>
      <c r="E109" s="2"/>
      <c r="F109" s="4">
        <v>0.49539186099999999</v>
      </c>
      <c r="G109" s="8">
        <f t="shared" si="45"/>
        <v>2.5656026915113882E-2</v>
      </c>
      <c r="H109">
        <f t="shared" si="46"/>
        <v>8.6752220556411483</v>
      </c>
      <c r="I109">
        <v>0.98459964600000005</v>
      </c>
      <c r="J109">
        <v>-4.2739340000000001E-3</v>
      </c>
      <c r="K109">
        <v>-2.6598307000000002E-2</v>
      </c>
      <c r="M109" s="8">
        <f>(1/(1-C109))*(H108-H109)</f>
        <v>0.47240060528879041</v>
      </c>
      <c r="N109">
        <f>(F109/((1-F109)*(I109-1)))*(J108-J109)+(1/(I109-1))*(K108-K109)</f>
        <v>0.44328462651480971</v>
      </c>
      <c r="O109">
        <f t="shared" si="49"/>
        <v>-6.1634084393650106</v>
      </c>
      <c r="P109" s="3"/>
    </row>
    <row r="110" spans="1:20" x14ac:dyDescent="0.4">
      <c r="A110" s="1"/>
      <c r="B110" s="1"/>
      <c r="C110" s="1"/>
      <c r="D110" s="1"/>
      <c r="E110" s="2"/>
      <c r="F110" s="4"/>
      <c r="P110" t="s">
        <v>22</v>
      </c>
      <c r="Q110">
        <v>10</v>
      </c>
    </row>
    <row r="111" spans="1:20" x14ac:dyDescent="0.4">
      <c r="A111" s="1"/>
      <c r="B111" s="1"/>
      <c r="C111" s="1"/>
      <c r="D111" s="1"/>
      <c r="E111" s="2"/>
      <c r="F111" s="4"/>
    </row>
    <row r="112" spans="1:20" x14ac:dyDescent="0.4">
      <c r="A112" s="7"/>
      <c r="B112" s="7"/>
      <c r="C112" s="7"/>
      <c r="D112" s="7"/>
      <c r="E112" s="2"/>
      <c r="F112" s="4"/>
      <c r="P112" t="s">
        <v>19</v>
      </c>
      <c r="Q112" s="3">
        <v>-5.754368E-2</v>
      </c>
      <c r="T112" t="s">
        <v>27</v>
      </c>
    </row>
    <row r="113" spans="1:20" x14ac:dyDescent="0.4">
      <c r="A113" s="1">
        <v>0.1</v>
      </c>
      <c r="B113" s="1">
        <v>328.13555500000001</v>
      </c>
      <c r="C113" s="1">
        <v>3.9E-2</v>
      </c>
      <c r="D113" s="1">
        <v>64290</v>
      </c>
      <c r="E113" s="2"/>
      <c r="F113">
        <v>4.4376682542802998E-2</v>
      </c>
      <c r="G113" s="8">
        <f>ABS(F113-C113)/C113</f>
        <v>0.13786365494366662</v>
      </c>
      <c r="H113">
        <f>LN(D113)</f>
        <v>11.071159377135732</v>
      </c>
      <c r="I113">
        <v>0.90011419699999995</v>
      </c>
      <c r="J113">
        <v>-5.7424540000000001E-3</v>
      </c>
      <c r="K113">
        <v>-0.10923856</v>
      </c>
      <c r="M113" s="8">
        <f>(1/(1-C113))*(H113-H114)</f>
        <v>6.874508527752006E-2</v>
      </c>
      <c r="N113">
        <f>(F113/((1-F113)*(I113-1)))*(J113-J114)+(1/(I113-1))*(K113-K114)</f>
        <v>6.3602533811753945E-2</v>
      </c>
      <c r="O113">
        <f>100*(N113-M113)/M113</f>
        <v>-7.4806096246821472</v>
      </c>
      <c r="P113" s="3"/>
    </row>
    <row r="114" spans="1:20" x14ac:dyDescent="0.4">
      <c r="A114" s="1">
        <v>0.19839999999999999</v>
      </c>
      <c r="B114" s="1">
        <v>328.13555500000001</v>
      </c>
      <c r="C114" s="1">
        <v>7.6899999999999996E-2</v>
      </c>
      <c r="D114" s="1">
        <v>60180</v>
      </c>
      <c r="E114" s="2"/>
      <c r="F114">
        <v>8.5652905899099102E-2</v>
      </c>
      <c r="G114" s="8">
        <f t="shared" ref="G114:G121" si="50">ABS(F114-C114)/C114</f>
        <v>0.11382192326526797</v>
      </c>
      <c r="H114">
        <f t="shared" ref="H114:H121" si="51">LN(D114)</f>
        <v>11.005095350184035</v>
      </c>
      <c r="I114">
        <v>0.90933923299999997</v>
      </c>
      <c r="J114">
        <v>-7.148644E-3</v>
      </c>
      <c r="K114">
        <v>-0.10282027000000001</v>
      </c>
      <c r="M114" s="8">
        <f t="shared" ref="M114:M120" si="52">(1/(1-C114))*(H113-H114)</f>
        <v>7.1567573341671298E-2</v>
      </c>
      <c r="N114">
        <f t="shared" ref="N114:N120" si="53">(F114/((1-F114)*(I114-1)))*(J113-J114)+(1/(I114-1))*(K113-K114)</f>
        <v>6.9341603234948646E-2</v>
      </c>
      <c r="O114">
        <f t="shared" ref="O114:O121" si="54">100*(N114-M114)/M114</f>
        <v>-3.1103054117758493</v>
      </c>
      <c r="P114" s="3"/>
    </row>
    <row r="115" spans="1:20" x14ac:dyDescent="0.4">
      <c r="A115" s="1">
        <v>0.29270000000000002</v>
      </c>
      <c r="B115" s="1">
        <v>328.13555500000001</v>
      </c>
      <c r="C115" s="1">
        <v>0.1133</v>
      </c>
      <c r="D115" s="1">
        <v>56400</v>
      </c>
      <c r="E115" s="2"/>
      <c r="F115">
        <v>0.12391641234070799</v>
      </c>
      <c r="G115" s="8">
        <f t="shared" si="50"/>
        <v>9.370178588444833E-2</v>
      </c>
      <c r="H115">
        <f t="shared" si="51"/>
        <v>10.940224437486151</v>
      </c>
      <c r="I115">
        <v>0.91754529600000001</v>
      </c>
      <c r="J115">
        <v>-8.1928680000000007E-3</v>
      </c>
      <c r="K115">
        <v>-9.6738906E-2</v>
      </c>
      <c r="M115" s="8">
        <f t="shared" si="52"/>
        <v>7.3159933120428969E-2</v>
      </c>
      <c r="N115">
        <f t="shared" si="53"/>
        <v>7.1962725173789696E-2</v>
      </c>
      <c r="O115">
        <f t="shared" si="54"/>
        <v>-1.636425698569929</v>
      </c>
      <c r="P115" s="3"/>
    </row>
    <row r="116" spans="1:20" x14ac:dyDescent="0.4">
      <c r="A116" s="1">
        <v>0.39040000000000002</v>
      </c>
      <c r="B116" s="1">
        <v>328.13555500000001</v>
      </c>
      <c r="C116" s="1">
        <v>0.15190000000000001</v>
      </c>
      <c r="D116" s="1">
        <v>52400</v>
      </c>
      <c r="E116" s="2"/>
      <c r="F116">
        <v>0.163353828139605</v>
      </c>
      <c r="G116" s="8">
        <f t="shared" si="50"/>
        <v>7.540374022123103E-2</v>
      </c>
      <c r="H116">
        <f t="shared" si="51"/>
        <v>10.866661870309134</v>
      </c>
      <c r="I116">
        <v>0.92558729100000003</v>
      </c>
      <c r="J116">
        <v>-9.0270039999999999E-3</v>
      </c>
      <c r="K116">
        <v>-9.0434143999999994E-2</v>
      </c>
      <c r="M116" s="8">
        <f t="shared" si="52"/>
        <v>8.673808180287379E-2</v>
      </c>
      <c r="N116">
        <f t="shared" si="53"/>
        <v>8.2538297038816641E-2</v>
      </c>
      <c r="O116">
        <f t="shared" si="54"/>
        <v>-4.8419156577636038</v>
      </c>
      <c r="P116" s="3"/>
    </row>
    <row r="117" spans="1:20" x14ac:dyDescent="0.4">
      <c r="A117" s="1">
        <v>0.49809999999999999</v>
      </c>
      <c r="B117" s="1">
        <v>328.13555500000001</v>
      </c>
      <c r="C117" s="1">
        <v>0.1971</v>
      </c>
      <c r="D117" s="1">
        <v>48220</v>
      </c>
      <c r="E117" s="2"/>
      <c r="F117">
        <v>0.208498814919888</v>
      </c>
      <c r="G117" s="8">
        <f t="shared" si="50"/>
        <v>5.7832647995372938E-2</v>
      </c>
      <c r="H117">
        <f t="shared" si="51"/>
        <v>10.783529151735163</v>
      </c>
      <c r="I117">
        <v>0.93418215800000004</v>
      </c>
      <c r="J117">
        <v>-9.7129639999999993E-3</v>
      </c>
      <c r="K117">
        <v>-8.3316469000000004E-2</v>
      </c>
      <c r="M117" s="8">
        <f t="shared" si="52"/>
        <v>0.10354056367414495</v>
      </c>
      <c r="N117">
        <f t="shared" si="53"/>
        <v>0.10539661956356265</v>
      </c>
      <c r="O117">
        <f t="shared" si="54"/>
        <v>1.7925881640541774</v>
      </c>
      <c r="P117" s="3"/>
    </row>
    <row r="118" spans="1:20" x14ac:dyDescent="0.4">
      <c r="A118" s="1">
        <v>0.59719999999999995</v>
      </c>
      <c r="B118" s="1">
        <v>328.13555500000001</v>
      </c>
      <c r="C118" s="1">
        <v>0.24410000000000001</v>
      </c>
      <c r="D118" s="1">
        <v>44290</v>
      </c>
      <c r="E118" s="2"/>
      <c r="F118">
        <v>0.25455377633222098</v>
      </c>
      <c r="G118" s="8">
        <f t="shared" si="50"/>
        <v>4.2825794068910163E-2</v>
      </c>
      <c r="H118">
        <f t="shared" si="51"/>
        <v>10.698514196917245</v>
      </c>
      <c r="I118">
        <v>0.94217885499999998</v>
      </c>
      <c r="J118">
        <v>-1.0164316E-2</v>
      </c>
      <c r="K118">
        <v>-7.6344576999999997E-2</v>
      </c>
      <c r="M118" s="8">
        <f t="shared" si="52"/>
        <v>0.11246852072750126</v>
      </c>
      <c r="N118">
        <f t="shared" si="53"/>
        <v>0.11791127701969498</v>
      </c>
      <c r="O118">
        <f t="shared" si="54"/>
        <v>4.8393597221580915</v>
      </c>
      <c r="P118" s="3"/>
    </row>
    <row r="119" spans="1:20" x14ac:dyDescent="0.4">
      <c r="A119" s="1">
        <v>0.69679999999999997</v>
      </c>
      <c r="B119" s="1">
        <v>328.13555500000001</v>
      </c>
      <c r="C119" s="1">
        <v>0.3024</v>
      </c>
      <c r="D119" s="1">
        <v>39770</v>
      </c>
      <c r="E119" s="2"/>
      <c r="F119">
        <v>0.31085842758867999</v>
      </c>
      <c r="G119" s="8">
        <f t="shared" si="50"/>
        <v>2.7970990703306827E-2</v>
      </c>
      <c r="H119">
        <f t="shared" si="51"/>
        <v>10.590868138201737</v>
      </c>
      <c r="I119">
        <v>0.950801059</v>
      </c>
      <c r="J119">
        <v>-1.0454978E-2</v>
      </c>
      <c r="K119">
        <v>-6.8455261000000003E-2</v>
      </c>
      <c r="M119" s="8">
        <f t="shared" si="52"/>
        <v>0.15430914380090011</v>
      </c>
      <c r="N119">
        <f t="shared" si="53"/>
        <v>0.15769046728998834</v>
      </c>
      <c r="O119">
        <f t="shared" si="54"/>
        <v>2.1912657965694122</v>
      </c>
      <c r="P119" s="3"/>
    </row>
    <row r="120" spans="1:20" x14ac:dyDescent="0.4">
      <c r="A120" s="1">
        <v>0.79790000000000005</v>
      </c>
      <c r="B120" s="1">
        <v>328.13555500000001</v>
      </c>
      <c r="C120" s="1">
        <v>0.38690000000000002</v>
      </c>
      <c r="D120" s="1">
        <v>33980</v>
      </c>
      <c r="E120" s="2"/>
      <c r="F120">
        <v>0.39188107923486298</v>
      </c>
      <c r="G120" s="8">
        <f t="shared" si="50"/>
        <v>1.2874332475737818E-2</v>
      </c>
      <c r="H120">
        <f t="shared" si="51"/>
        <v>10.433527395225923</v>
      </c>
      <c r="I120">
        <v>0.96100664499999999</v>
      </c>
      <c r="J120">
        <v>-1.0537168E-2</v>
      </c>
      <c r="K120">
        <v>-5.8611309E-2</v>
      </c>
      <c r="M120" s="8">
        <f t="shared" si="52"/>
        <v>0.25663145159976153</v>
      </c>
      <c r="N120">
        <f t="shared" si="53"/>
        <v>0.25109374441537169</v>
      </c>
      <c r="O120">
        <f t="shared" si="54"/>
        <v>-2.157844313263038</v>
      </c>
      <c r="P120" s="3"/>
    </row>
    <row r="121" spans="1:20" x14ac:dyDescent="0.4">
      <c r="A121" s="1">
        <v>0.89710000000000001</v>
      </c>
      <c r="B121" s="1">
        <v>328.13555500000001</v>
      </c>
      <c r="C121" s="1">
        <v>0.53649999999999998</v>
      </c>
      <c r="D121" s="1">
        <v>26520</v>
      </c>
      <c r="E121" s="2"/>
      <c r="F121">
        <v>0.53621376290313005</v>
      </c>
      <c r="G121" s="8">
        <f t="shared" si="50"/>
        <v>5.3352674160283967E-4</v>
      </c>
      <c r="H121">
        <f t="shared" si="51"/>
        <v>10.185654444299798</v>
      </c>
      <c r="I121">
        <v>0.97393209700000005</v>
      </c>
      <c r="J121">
        <v>-1.0165103E-2</v>
      </c>
      <c r="K121">
        <v>-4.5205407000000003E-2</v>
      </c>
      <c r="M121" s="8">
        <f>(1/(1-C121))*(H120-H121)</f>
        <v>0.53478522314158494</v>
      </c>
      <c r="N121">
        <f>(F121/((1-F121)*(I121-1)))*(J120-J121)+(1/(I121-1))*(K120-K121)</f>
        <v>0.53077038110716512</v>
      </c>
      <c r="O121">
        <f t="shared" si="54"/>
        <v>-0.75073914922979934</v>
      </c>
      <c r="P121" s="3"/>
    </row>
    <row r="122" spans="1:20" x14ac:dyDescent="0.4">
      <c r="A122" s="1"/>
      <c r="B122" s="1"/>
      <c r="C122" s="1"/>
      <c r="D122" s="1"/>
      <c r="E122" s="2"/>
      <c r="F122" s="4"/>
      <c r="P122" t="s">
        <v>22</v>
      </c>
      <c r="Q122">
        <v>9</v>
      </c>
    </row>
    <row r="123" spans="1:20" x14ac:dyDescent="0.4">
      <c r="A123" s="7"/>
      <c r="B123" s="7"/>
      <c r="C123" s="7"/>
      <c r="D123" s="7"/>
      <c r="E123" s="2"/>
      <c r="F123" s="4"/>
    </row>
    <row r="124" spans="1:20" x14ac:dyDescent="0.4">
      <c r="E124" s="2"/>
      <c r="F124" s="4"/>
      <c r="P124" t="s">
        <v>19</v>
      </c>
      <c r="Q124" s="3">
        <v>-6.3350409999999996E-2</v>
      </c>
      <c r="T124" t="s">
        <v>27</v>
      </c>
    </row>
    <row r="125" spans="1:20" x14ac:dyDescent="0.4">
      <c r="A125" s="1">
        <v>0.1</v>
      </c>
      <c r="B125" s="1">
        <v>318.138555</v>
      </c>
      <c r="C125" s="1">
        <v>3.6200000000000003E-2</v>
      </c>
      <c r="D125" s="1">
        <v>41480</v>
      </c>
      <c r="E125" s="2"/>
      <c r="F125" s="4">
        <v>4.1066226999999997E-2</v>
      </c>
      <c r="G125" s="8">
        <f>ABS(F125-C125)/C125</f>
        <v>0.1344261602209943</v>
      </c>
      <c r="H125">
        <f>LN(D125)</f>
        <v>10.632966662343463</v>
      </c>
      <c r="I125">
        <v>0.91162370500000001</v>
      </c>
      <c r="J125">
        <v>-2.343749E-3</v>
      </c>
      <c r="K125">
        <v>-9.6037020000000001E-2</v>
      </c>
      <c r="M125" s="8">
        <f>(1/(1-C125))*(H125-H126)</f>
        <v>7.2513709043612082E-2</v>
      </c>
      <c r="N125">
        <f>(F125/((1-F125)*(I125-1)))*(J125-J126)+(1/(I125-1))*(K125-K126)</f>
        <v>6.6173196116159544E-2</v>
      </c>
      <c r="O125">
        <f>100*(N125-M125)/M125</f>
        <v>-8.7438816895149412</v>
      </c>
      <c r="P125" s="3"/>
    </row>
    <row r="126" spans="1:20" x14ac:dyDescent="0.4">
      <c r="A126" s="1">
        <v>0.19839999999999999</v>
      </c>
      <c r="B126" s="1">
        <v>318.138555</v>
      </c>
      <c r="C126" s="1">
        <v>7.17E-2</v>
      </c>
      <c r="D126" s="1">
        <v>38680</v>
      </c>
      <c r="E126" s="2"/>
      <c r="F126" s="1">
        <v>7.9624485999999994E-2</v>
      </c>
      <c r="G126" s="8">
        <f t="shared" ref="G126:G133" si="55">ABS(F126-C126)/C126</f>
        <v>0.11052281729428165</v>
      </c>
      <c r="H126">
        <f t="shared" ref="H126:H133" si="56">LN(D126)</f>
        <v>10.56307794956723</v>
      </c>
      <c r="I126">
        <v>0.91991904000000002</v>
      </c>
      <c r="J126">
        <v>-3.7187930000000002E-3</v>
      </c>
      <c r="K126">
        <v>-9.0129992000000006E-2</v>
      </c>
      <c r="M126" s="8">
        <f t="shared" ref="M126:M132" si="57">(1/(1-C126))*(H125-H126)</f>
        <v>7.5286774508492207E-2</v>
      </c>
      <c r="N126">
        <f t="shared" ref="N126:N132" si="58">(F126/((1-F126)*(I126-1)))*(J125-J126)+(1/(I126-1))*(K125-K126)</f>
        <v>7.2277714452059966E-2</v>
      </c>
      <c r="O126">
        <f t="shared" ref="O126:O133" si="59">100*(N126-M126)/M126</f>
        <v>-3.9967976793757121</v>
      </c>
      <c r="P126" s="3"/>
    </row>
    <row r="127" spans="1:20" x14ac:dyDescent="0.4">
      <c r="A127" s="1">
        <v>0.29270000000000002</v>
      </c>
      <c r="B127" s="1">
        <v>318.138555</v>
      </c>
      <c r="C127" s="1">
        <v>0.106</v>
      </c>
      <c r="D127" s="1">
        <v>36180</v>
      </c>
      <c r="E127" s="2"/>
      <c r="F127" s="1">
        <v>0.115803856</v>
      </c>
      <c r="G127" s="8">
        <f t="shared" si="55"/>
        <v>9.2489207547169813E-2</v>
      </c>
      <c r="H127">
        <f t="shared" si="56"/>
        <v>10.496261758949286</v>
      </c>
      <c r="I127">
        <v>0.92732353199999995</v>
      </c>
      <c r="J127">
        <v>-4.7814210000000001E-3</v>
      </c>
      <c r="K127">
        <v>-8.4552589999999997E-2</v>
      </c>
      <c r="M127" s="8">
        <f t="shared" si="57"/>
        <v>7.4738468252733628E-2</v>
      </c>
      <c r="N127">
        <f t="shared" si="58"/>
        <v>7.4827917960709783E-2</v>
      </c>
      <c r="O127">
        <f t="shared" si="59"/>
        <v>0.11968362486862119</v>
      </c>
      <c r="P127" s="3"/>
    </row>
    <row r="128" spans="1:20" x14ac:dyDescent="0.4">
      <c r="A128" s="1">
        <v>0.39040000000000002</v>
      </c>
      <c r="B128" s="1">
        <v>318.138555</v>
      </c>
      <c r="C128" s="1">
        <v>0.14269999999999999</v>
      </c>
      <c r="D128" s="1">
        <v>33540</v>
      </c>
      <c r="E128" s="2"/>
      <c r="F128" s="1">
        <v>0.153650642</v>
      </c>
      <c r="G128" s="8">
        <f t="shared" si="55"/>
        <v>7.6738906797477302E-2</v>
      </c>
      <c r="H128">
        <f t="shared" si="56"/>
        <v>10.4204940353772</v>
      </c>
      <c r="I128">
        <v>0.93461529600000004</v>
      </c>
      <c r="J128">
        <v>-5.675902E-3</v>
      </c>
      <c r="K128">
        <v>-7.8775644000000006E-2</v>
      </c>
      <c r="M128" s="8">
        <f t="shared" si="57"/>
        <v>8.8379474597091584E-2</v>
      </c>
      <c r="N128">
        <f t="shared" si="58"/>
        <v>8.5869583360775853E-2</v>
      </c>
      <c r="O128">
        <f t="shared" si="59"/>
        <v>-2.8399028708395684</v>
      </c>
      <c r="P128" s="3"/>
    </row>
    <row r="129" spans="1:20" x14ac:dyDescent="0.4">
      <c r="A129" s="1">
        <v>0.49809999999999999</v>
      </c>
      <c r="B129" s="1">
        <v>318.138555</v>
      </c>
      <c r="C129" s="1">
        <v>0.18629999999999999</v>
      </c>
      <c r="D129" s="1">
        <v>30730</v>
      </c>
      <c r="E129" s="2"/>
      <c r="F129" s="1">
        <v>0.197776487</v>
      </c>
      <c r="G129" s="8">
        <f t="shared" si="55"/>
        <v>6.1602184648416575E-2</v>
      </c>
      <c r="H129">
        <f t="shared" si="56"/>
        <v>10.33299465512453</v>
      </c>
      <c r="I129">
        <v>0.94245344600000003</v>
      </c>
      <c r="J129">
        <v>-6.4702839999999998E-3</v>
      </c>
      <c r="K129">
        <v>-7.2249275000000002E-2</v>
      </c>
      <c r="M129" s="8">
        <f t="shared" si="57"/>
        <v>0.10753272735980038</v>
      </c>
      <c r="N129">
        <f t="shared" si="58"/>
        <v>0.11000703401752131</v>
      </c>
      <c r="O129">
        <f t="shared" si="59"/>
        <v>2.3009801001717309</v>
      </c>
      <c r="P129" s="3"/>
    </row>
    <row r="130" spans="1:20" x14ac:dyDescent="0.4">
      <c r="A130" s="1">
        <v>0.59719999999999995</v>
      </c>
      <c r="B130" s="1">
        <v>318.138555</v>
      </c>
      <c r="C130" s="1">
        <v>0.2321</v>
      </c>
      <c r="D130" s="1">
        <v>28130</v>
      </c>
      <c r="E130" s="2"/>
      <c r="F130" s="1">
        <v>0.24367372500000001</v>
      </c>
      <c r="G130" s="8">
        <f t="shared" si="55"/>
        <v>4.9865252046531694E-2</v>
      </c>
      <c r="H130">
        <f t="shared" si="56"/>
        <v>10.244591901483902</v>
      </c>
      <c r="I130">
        <v>0.94977818999999997</v>
      </c>
      <c r="J130">
        <v>-7.0581039999999999E-3</v>
      </c>
      <c r="K130">
        <v>-6.5854072E-2</v>
      </c>
      <c r="M130" s="8">
        <f t="shared" si="57"/>
        <v>0.11512274207660836</v>
      </c>
      <c r="N130">
        <f t="shared" si="58"/>
        <v>0.12356820162012853</v>
      </c>
      <c r="O130">
        <f t="shared" si="59"/>
        <v>7.336047935602636</v>
      </c>
      <c r="P130" s="3"/>
    </row>
    <row r="131" spans="1:20" x14ac:dyDescent="0.4">
      <c r="A131" s="1">
        <v>0.69679999999999997</v>
      </c>
      <c r="B131" s="1">
        <v>318.138555</v>
      </c>
      <c r="C131" s="1">
        <v>0.28970000000000001</v>
      </c>
      <c r="D131" s="1">
        <v>25160</v>
      </c>
      <c r="E131" s="2"/>
      <c r="F131" s="1">
        <v>0.300739759</v>
      </c>
      <c r="G131" s="8">
        <f t="shared" si="55"/>
        <v>3.8107556092509431E-2</v>
      </c>
      <c r="H131">
        <f t="shared" si="56"/>
        <v>10.133010710814377</v>
      </c>
      <c r="I131">
        <v>0.95767172700000003</v>
      </c>
      <c r="J131">
        <v>-7.525978E-3</v>
      </c>
      <c r="K131">
        <v>-5.8640345000000003E-2</v>
      </c>
      <c r="M131" s="8">
        <f t="shared" si="57"/>
        <v>0.15709023042309683</v>
      </c>
      <c r="N131">
        <f t="shared" si="58"/>
        <v>0.16566946799499535</v>
      </c>
      <c r="O131">
        <f t="shared" si="59"/>
        <v>5.4613438078178032</v>
      </c>
      <c r="P131" s="3"/>
    </row>
    <row r="132" spans="1:20" x14ac:dyDescent="0.4">
      <c r="A132" s="1">
        <v>0.79790000000000005</v>
      </c>
      <c r="B132" s="1">
        <v>318.138555</v>
      </c>
      <c r="C132" s="1">
        <v>0.374</v>
      </c>
      <c r="D132" s="1">
        <v>21250</v>
      </c>
      <c r="E132" s="2"/>
      <c r="F132" s="1">
        <v>0.38378490599999998</v>
      </c>
      <c r="G132" s="8">
        <f t="shared" si="55"/>
        <v>2.616285026737963E-2</v>
      </c>
      <c r="H132">
        <f t="shared" si="56"/>
        <v>9.9641121743525627</v>
      </c>
      <c r="I132">
        <v>0.96692188099999998</v>
      </c>
      <c r="J132">
        <v>-7.8475009999999998E-3</v>
      </c>
      <c r="K132">
        <v>-4.9738876000000001E-2</v>
      </c>
      <c r="M132" s="8">
        <f t="shared" si="57"/>
        <v>0.26980596878884039</v>
      </c>
      <c r="N132">
        <f t="shared" si="58"/>
        <v>0.26305066709145436</v>
      </c>
      <c r="O132">
        <f t="shared" si="59"/>
        <v>-2.5037628810476633</v>
      </c>
      <c r="P132" s="3"/>
    </row>
    <row r="133" spans="1:20" x14ac:dyDescent="0.4">
      <c r="A133" s="1">
        <v>0.89710000000000001</v>
      </c>
      <c r="B133" s="1">
        <v>318.138555</v>
      </c>
      <c r="C133" s="1">
        <v>0.52500000000000002</v>
      </c>
      <c r="D133" s="1">
        <v>16390</v>
      </c>
      <c r="E133" s="2"/>
      <c r="F133" s="1">
        <v>0.53187350499999997</v>
      </c>
      <c r="G133" s="8">
        <f t="shared" si="55"/>
        <v>1.3092390476190374E-2</v>
      </c>
      <c r="H133">
        <f t="shared" si="56"/>
        <v>9.7044266717378758</v>
      </c>
      <c r="I133">
        <v>0.97835533900000005</v>
      </c>
      <c r="J133">
        <v>-7.8234270000000009E-3</v>
      </c>
      <c r="K133">
        <v>-3.7888326E-2</v>
      </c>
      <c r="M133" s="8">
        <f>(1/(1-C133))*(H132-H133)</f>
        <v>0.5467063212940777</v>
      </c>
      <c r="N133">
        <f>(F133/((1-F133)*(I133-1)))*(J132-J133)+(1/(I133-1))*(K132-K133)</f>
        <v>0.54876822838724626</v>
      </c>
      <c r="O133">
        <f t="shared" si="59"/>
        <v>0.37715076867740138</v>
      </c>
      <c r="P133" s="3"/>
    </row>
    <row r="134" spans="1:20" x14ac:dyDescent="0.4">
      <c r="A134" s="1"/>
      <c r="B134" s="1"/>
      <c r="C134" s="1"/>
      <c r="D134" s="1"/>
      <c r="E134" s="2"/>
      <c r="F134" s="1"/>
      <c r="P134" t="s">
        <v>22</v>
      </c>
      <c r="Q134">
        <v>9</v>
      </c>
    </row>
    <row r="135" spans="1:20" x14ac:dyDescent="0.4">
      <c r="A135" s="1"/>
      <c r="B135" s="1"/>
      <c r="C135" s="1"/>
      <c r="D135" s="1"/>
      <c r="E135" s="2"/>
      <c r="F135" s="1"/>
    </row>
    <row r="136" spans="1:20" x14ac:dyDescent="0.4">
      <c r="A136" s="7"/>
      <c r="B136" s="7"/>
      <c r="C136" s="7"/>
      <c r="D136" s="7"/>
      <c r="P136" t="s">
        <v>19</v>
      </c>
      <c r="Q136" s="3">
        <v>-4.1772070000000001E-2</v>
      </c>
      <c r="T136" t="s">
        <v>28</v>
      </c>
    </row>
    <row r="137" spans="1:20" x14ac:dyDescent="0.4">
      <c r="A137" s="1">
        <v>5.80000000000001E-2</v>
      </c>
      <c r="B137" s="1">
        <v>403.15</v>
      </c>
      <c r="C137" s="1">
        <v>3.3000000000000002E-2</v>
      </c>
      <c r="D137" s="1">
        <v>815000</v>
      </c>
      <c r="F137">
        <v>3.1279172000000001E-2</v>
      </c>
      <c r="G137" s="8">
        <f>ABS(F137-C137)/C137</f>
        <v>5.214630303030305E-2</v>
      </c>
      <c r="H137">
        <f>LN(D137)</f>
        <v>13.610943392223</v>
      </c>
      <c r="I137">
        <v>0.78926219799999997</v>
      </c>
      <c r="J137">
        <v>-5.9372635999999999E-2</v>
      </c>
      <c r="K137">
        <v>-0.22949367200000001</v>
      </c>
      <c r="M137" s="8">
        <f>(1/(1-C137))*(H137-H138)</f>
        <v>3.2218374125951847E-2</v>
      </c>
      <c r="N137">
        <f>(F137/((1-F137)*(I137-1)))*(J137-J138)+(1/(I137-1))*(K137-K138)</f>
        <v>2.7284021399455551E-2</v>
      </c>
      <c r="O137">
        <f>100*(N137-M137)/M137</f>
        <v>-15.315337475461506</v>
      </c>
      <c r="P137" s="3"/>
    </row>
    <row r="138" spans="1:20" x14ac:dyDescent="0.4">
      <c r="A138" s="1">
        <v>0.109</v>
      </c>
      <c r="B138" s="1">
        <v>403.15</v>
      </c>
      <c r="C138" s="1">
        <v>6.2000000000000097E-2</v>
      </c>
      <c r="D138" s="1">
        <v>790000</v>
      </c>
      <c r="F138">
        <v>5.8191386999999997E-2</v>
      </c>
      <c r="G138" s="8">
        <f t="shared" ref="G138:G145" si="60">ABS(F138-C138)/C138</f>
        <v>6.1429241935485379E-2</v>
      </c>
      <c r="H138">
        <f t="shared" ref="H138:H145" si="61">LN(D138)</f>
        <v>13.579788224443204</v>
      </c>
      <c r="I138">
        <v>0.79856866299999996</v>
      </c>
      <c r="J138">
        <v>-5.9468436E-2</v>
      </c>
      <c r="K138">
        <v>-0.22374080399999999</v>
      </c>
      <c r="M138" s="8">
        <f t="shared" ref="M138:M144" si="62">(1/(1-C138))*(H137-H138)</f>
        <v>3.3214464584003664E-2</v>
      </c>
      <c r="N138">
        <f t="shared" ref="N138:N144" si="63">(F138/((1-F138)*(I138-1)))*(J137-J138)+(1/(I138-1))*(K137-K138)</f>
        <v>2.8530559869246633E-2</v>
      </c>
      <c r="O138">
        <f t="shared" ref="O138:O145" si="64">100*(N138-M138)/M138</f>
        <v>-14.102002767230619</v>
      </c>
      <c r="P138" s="3"/>
    </row>
    <row r="139" spans="1:20" x14ac:dyDescent="0.4">
      <c r="A139" s="1">
        <v>0.20699999999999999</v>
      </c>
      <c r="B139" s="1">
        <v>403.15</v>
      </c>
      <c r="C139" s="1">
        <v>0.11899999999999999</v>
      </c>
      <c r="D139" s="1">
        <v>748000</v>
      </c>
      <c r="F139">
        <v>0.10899433</v>
      </c>
      <c r="G139" s="8">
        <f t="shared" si="60"/>
        <v>8.408126050420163E-2</v>
      </c>
      <c r="H139">
        <f t="shared" si="61"/>
        <v>13.525158256956614</v>
      </c>
      <c r="I139">
        <v>0.81548907599999998</v>
      </c>
      <c r="J139">
        <v>-5.9184204999999997E-2</v>
      </c>
      <c r="K139">
        <v>-0.212576247</v>
      </c>
      <c r="M139" s="8">
        <f t="shared" si="62"/>
        <v>6.2009043685119926E-2</v>
      </c>
      <c r="N139">
        <f t="shared" si="63"/>
        <v>6.0697361282888246E-2</v>
      </c>
      <c r="O139">
        <f t="shared" si="64"/>
        <v>-2.1153082264780023</v>
      </c>
      <c r="P139" s="3"/>
    </row>
    <row r="140" spans="1:20" x14ac:dyDescent="0.4">
      <c r="A140" s="1">
        <v>0.35699999999999998</v>
      </c>
      <c r="B140" s="1">
        <v>403.15</v>
      </c>
      <c r="C140" s="1">
        <v>0.20300000000000001</v>
      </c>
      <c r="D140" s="1">
        <v>682000</v>
      </c>
      <c r="F140">
        <v>0.18715828300000001</v>
      </c>
      <c r="G140" s="8">
        <f t="shared" si="60"/>
        <v>7.8038014778325143E-2</v>
      </c>
      <c r="H140">
        <f t="shared" si="61"/>
        <v>13.432784936825598</v>
      </c>
      <c r="I140">
        <v>0.83945023399999996</v>
      </c>
      <c r="J140">
        <v>-5.7771126999999999E-2</v>
      </c>
      <c r="K140">
        <v>-0.19518437799999999</v>
      </c>
      <c r="M140" s="8">
        <f t="shared" si="62"/>
        <v>0.11590127996363275</v>
      </c>
      <c r="N140">
        <f t="shared" si="63"/>
        <v>0.11035352601091415</v>
      </c>
      <c r="O140">
        <f t="shared" si="64"/>
        <v>-4.7866200912184604</v>
      </c>
      <c r="P140" s="3"/>
    </row>
    <row r="141" spans="1:20" x14ac:dyDescent="0.4">
      <c r="A141" s="5">
        <v>0.50800000000000001</v>
      </c>
      <c r="B141" s="5">
        <v>403.15</v>
      </c>
      <c r="C141" s="5">
        <v>0.27700000000000002</v>
      </c>
      <c r="D141" s="5">
        <v>631000</v>
      </c>
      <c r="E141" s="3"/>
      <c r="F141" s="3">
        <v>0.27232171399999999</v>
      </c>
      <c r="G141" s="3">
        <f t="shared" si="60"/>
        <v>1.6889119133574118E-2</v>
      </c>
      <c r="H141" s="3">
        <f t="shared" si="61"/>
        <v>13.35506114152335</v>
      </c>
      <c r="I141" s="3">
        <v>0.86225527599999996</v>
      </c>
      <c r="J141" s="3">
        <v>-5.5345627000000001E-2</v>
      </c>
      <c r="K141" s="3">
        <v>-0.176898577</v>
      </c>
      <c r="L141" s="3"/>
      <c r="M141" s="3">
        <f t="shared" si="62"/>
        <v>0.10750179156604124</v>
      </c>
      <c r="N141" s="3">
        <f t="shared" si="63"/>
        <v>0.13934112468381404</v>
      </c>
      <c r="O141" s="3">
        <f t="shared" si="64"/>
        <v>29.617490698481099</v>
      </c>
      <c r="P141" s="3" t="b">
        <f t="shared" ref="P141" si="65">IF(ABS(O141)&gt;20,FALSE,)</f>
        <v>0</v>
      </c>
    </row>
    <row r="142" spans="1:20" x14ac:dyDescent="0.4">
      <c r="A142" s="1">
        <v>0.65400000000000003</v>
      </c>
      <c r="B142" s="1">
        <v>403.15</v>
      </c>
      <c r="C142" s="1">
        <v>0.36299999999999999</v>
      </c>
      <c r="D142" s="1">
        <v>555000</v>
      </c>
      <c r="F142">
        <v>0.37207105299999998</v>
      </c>
      <c r="G142" s="8">
        <f t="shared" si="60"/>
        <v>2.4989126721763073E-2</v>
      </c>
      <c r="H142">
        <f t="shared" si="61"/>
        <v>13.226723392728571</v>
      </c>
      <c r="I142">
        <v>0.88481574200000002</v>
      </c>
      <c r="J142">
        <v>-5.1966287E-2</v>
      </c>
      <c r="K142">
        <v>-0.157184779</v>
      </c>
      <c r="M142" s="8">
        <f t="shared" si="62"/>
        <v>0.20147213311582296</v>
      </c>
      <c r="N142">
        <f t="shared" si="63"/>
        <v>0.18853428345337653</v>
      </c>
      <c r="O142">
        <f t="shared" si="64"/>
        <v>-6.4216571604017707</v>
      </c>
      <c r="P142" s="3"/>
    </row>
    <row r="143" spans="1:20" x14ac:dyDescent="0.4">
      <c r="A143" s="1">
        <v>0.80400000000000005</v>
      </c>
      <c r="B143" s="1">
        <v>403.15</v>
      </c>
      <c r="C143" s="1">
        <v>0.49399999999999999</v>
      </c>
      <c r="D143" s="1">
        <v>472000</v>
      </c>
      <c r="F143">
        <v>0.52041666099999995</v>
      </c>
      <c r="G143" s="8">
        <f t="shared" si="60"/>
        <v>5.3475022267206379E-2</v>
      </c>
      <c r="H143">
        <f t="shared" si="61"/>
        <v>13.064734264567692</v>
      </c>
      <c r="I143">
        <v>0.91220471700000005</v>
      </c>
      <c r="J143">
        <v>-4.6676422000000002E-2</v>
      </c>
      <c r="K143">
        <v>-0.131190529</v>
      </c>
      <c r="M143" s="8">
        <f t="shared" si="62"/>
        <v>0.32013661691873396</v>
      </c>
      <c r="N143">
        <f t="shared" si="63"/>
        <v>0.3614603271555123</v>
      </c>
      <c r="O143">
        <f t="shared" si="64"/>
        <v>12.908148600592062</v>
      </c>
      <c r="P143" s="3"/>
    </row>
    <row r="144" spans="1:20" x14ac:dyDescent="0.4">
      <c r="A144" s="1">
        <v>0.90100000000000002</v>
      </c>
      <c r="B144" s="1">
        <v>403.15</v>
      </c>
      <c r="C144" s="1">
        <v>0.64800000000000002</v>
      </c>
      <c r="D144" s="1">
        <v>392000</v>
      </c>
      <c r="F144">
        <v>0.68014331900000002</v>
      </c>
      <c r="G144" s="8">
        <f t="shared" si="60"/>
        <v>4.9603887345679019E-2</v>
      </c>
      <c r="H144">
        <f t="shared" si="61"/>
        <v>12.8790171187726</v>
      </c>
      <c r="I144">
        <v>0.93595420500000004</v>
      </c>
      <c r="J144">
        <v>-4.1030681999999999E-2</v>
      </c>
      <c r="K144">
        <v>-0.10672944500000001</v>
      </c>
      <c r="M144" s="8">
        <f t="shared" si="62"/>
        <v>0.52760552782696568</v>
      </c>
      <c r="N144">
        <f t="shared" si="63"/>
        <v>0.56937675324457115</v>
      </c>
      <c r="O144">
        <f t="shared" si="64"/>
        <v>7.9171318749535216</v>
      </c>
      <c r="P144" s="3"/>
    </row>
    <row r="145" spans="1:20" x14ac:dyDescent="0.4">
      <c r="A145" s="1">
        <v>0.95099999999999996</v>
      </c>
      <c r="B145" s="1">
        <v>403.15</v>
      </c>
      <c r="C145" s="1">
        <v>0.79200000000000004</v>
      </c>
      <c r="D145" s="1">
        <v>333000</v>
      </c>
      <c r="F145">
        <v>0.808836008</v>
      </c>
      <c r="G145" s="8">
        <f t="shared" si="60"/>
        <v>2.1257585858585806E-2</v>
      </c>
      <c r="H145">
        <f t="shared" si="61"/>
        <v>12.715897768962581</v>
      </c>
      <c r="I145">
        <v>0.951635652</v>
      </c>
      <c r="J145">
        <v>-3.6571911999999998E-2</v>
      </c>
      <c r="K145">
        <v>-8.9248484000000003E-2</v>
      </c>
      <c r="M145" s="8">
        <f>(1/(1-C145))*(H144-H145)</f>
        <v>0.78422764331740002</v>
      </c>
      <c r="N145">
        <f>(F145/((1-F145)*(I145-1)))*(J144-J145)+(1/(I145-1))*(K144-K145)</f>
        <v>0.75151453220053288</v>
      </c>
      <c r="O145">
        <f t="shared" si="64"/>
        <v>-4.1713794961990631</v>
      </c>
      <c r="P145" s="3"/>
    </row>
    <row r="146" spans="1:20" x14ac:dyDescent="0.4">
      <c r="P146" t="s">
        <v>22</v>
      </c>
      <c r="Q146">
        <v>8</v>
      </c>
    </row>
    <row r="148" spans="1:20" x14ac:dyDescent="0.4">
      <c r="A148" s="7"/>
      <c r="B148" s="7"/>
      <c r="C148" s="7"/>
      <c r="D148" s="7"/>
      <c r="P148" t="s">
        <v>19</v>
      </c>
      <c r="Q148" s="3">
        <v>-4.0603640000000003E-2</v>
      </c>
      <c r="T148" t="s">
        <v>28</v>
      </c>
    </row>
    <row r="149" spans="1:20" x14ac:dyDescent="0.4">
      <c r="A149" s="5">
        <v>5.7000000000000099E-2</v>
      </c>
      <c r="B149" s="5">
        <v>353.15</v>
      </c>
      <c r="C149" s="5">
        <v>3.3000000000000002E-2</v>
      </c>
      <c r="D149" s="5">
        <v>175000</v>
      </c>
      <c r="E149" s="3"/>
      <c r="F149" s="3">
        <v>3.0942356822403899E-2</v>
      </c>
      <c r="G149" s="3">
        <f>ABS(F149-C149)/C149</f>
        <v>6.2352823563518248E-2</v>
      </c>
      <c r="H149" s="3">
        <f>LN(D149)</f>
        <v>12.072541252905651</v>
      </c>
      <c r="I149" s="3">
        <v>0.86360139668740599</v>
      </c>
      <c r="J149" s="3">
        <v>-1.69840262788391E-2</v>
      </c>
      <c r="K149" s="3">
        <v>-0.14854375291491001</v>
      </c>
      <c r="L149" s="3"/>
      <c r="M149" s="3">
        <f>(1/(1-C149))*(H149-H150)</f>
        <v>1.7881589565730844E-2</v>
      </c>
      <c r="N149" s="3">
        <f>(F149/((1-F149)*(I149-1)))*(J149-J150)+(1/(I149-1))*(K149-K150)</f>
        <v>2.695117832965073E-2</v>
      </c>
      <c r="O149" s="3">
        <f>100*(N149-M149)/M149</f>
        <v>50.720260246333417</v>
      </c>
      <c r="P149" s="3" t="b">
        <f t="shared" ref="P149:P154" si="66">IF(ABS(O149)&gt;20,FALSE,)</f>
        <v>0</v>
      </c>
    </row>
    <row r="150" spans="1:20" x14ac:dyDescent="0.4">
      <c r="A150" s="5">
        <v>0.106</v>
      </c>
      <c r="B150" s="5">
        <v>353.15</v>
      </c>
      <c r="C150" s="5">
        <v>5.80000000000001E-2</v>
      </c>
      <c r="D150" s="5">
        <v>172000</v>
      </c>
      <c r="E150" s="3"/>
      <c r="F150" s="3">
        <v>5.6344404800768903E-2</v>
      </c>
      <c r="G150" s="3">
        <f t="shared" ref="G150:G157" si="67">ABS(F150-C150)/C150</f>
        <v>2.8544744814330929E-2</v>
      </c>
      <c r="H150" s="3">
        <f t="shared" ref="H150:H157" si="68">LN(D150)</f>
        <v>12.05524975579559</v>
      </c>
      <c r="I150" s="3">
        <v>0.86971399229118496</v>
      </c>
      <c r="J150" s="3">
        <v>-1.7901542733508798E-2</v>
      </c>
      <c r="K150" s="3">
        <v>-0.14483835320486099</v>
      </c>
      <c r="L150" s="3"/>
      <c r="M150" s="3">
        <f t="shared" ref="M150:M156" si="69">(1/(1-C150))*(H149-H150)</f>
        <v>1.8356154044651515E-2</v>
      </c>
      <c r="N150" s="3">
        <f t="shared" ref="N150:N156" si="70">(F150/((1-F150)*(I150-1)))*(J149-J150)+(1/(I150-1))*(K149-K150)</f>
        <v>2.8020016134714876E-2</v>
      </c>
      <c r="O150" s="3">
        <f t="shared" ref="O150:O157" si="71">100*(N150-M150)/M150</f>
        <v>52.646442531240083</v>
      </c>
      <c r="P150" s="3" t="b">
        <f t="shared" si="66"/>
        <v>0</v>
      </c>
    </row>
    <row r="151" spans="1:20" x14ac:dyDescent="0.4">
      <c r="A151" s="5">
        <v>0.20300000000000001</v>
      </c>
      <c r="B151" s="5">
        <v>353.15</v>
      </c>
      <c r="C151" s="5">
        <v>0.10199999999999999</v>
      </c>
      <c r="D151" s="5">
        <v>165000</v>
      </c>
      <c r="E151" s="3"/>
      <c r="F151" s="3">
        <v>0.103821954154554</v>
      </c>
      <c r="G151" s="3">
        <f t="shared" si="67"/>
        <v>1.7862295632882445E-2</v>
      </c>
      <c r="H151" s="3">
        <f t="shared" si="68"/>
        <v>12.013700752882718</v>
      </c>
      <c r="I151" s="3">
        <v>0.88102063104004302</v>
      </c>
      <c r="J151" s="3">
        <v>-1.9287718512243899E-2</v>
      </c>
      <c r="K151" s="3">
        <v>-0.13746804200332399</v>
      </c>
      <c r="L151" s="3"/>
      <c r="M151" s="3">
        <f t="shared" si="69"/>
        <v>4.6268377408542935E-2</v>
      </c>
      <c r="N151" s="3">
        <f t="shared" si="70"/>
        <v>6.059641450462791E-2</v>
      </c>
      <c r="O151" s="3">
        <f t="shared" si="71"/>
        <v>30.967234855829339</v>
      </c>
      <c r="P151" s="3" t="b">
        <f t="shared" si="66"/>
        <v>0</v>
      </c>
    </row>
    <row r="152" spans="1:20" x14ac:dyDescent="0.4">
      <c r="A152" s="1">
        <v>0.35499999999999998</v>
      </c>
      <c r="B152" s="1">
        <v>353.15</v>
      </c>
      <c r="C152" s="1">
        <v>0.16400000000000001</v>
      </c>
      <c r="D152" s="1">
        <v>149000</v>
      </c>
      <c r="F152">
        <v>0.172652577483902</v>
      </c>
      <c r="G152" s="8">
        <f t="shared" si="67"/>
        <v>5.2759618804280463E-2</v>
      </c>
      <c r="H152">
        <f t="shared" si="68"/>
        <v>11.911701584927597</v>
      </c>
      <c r="I152">
        <v>0.89701929878835096</v>
      </c>
      <c r="J152">
        <v>-2.0552231681399601E-2</v>
      </c>
      <c r="K152">
        <v>-0.125865144602269</v>
      </c>
      <c r="M152" s="8">
        <f t="shared" si="69"/>
        <v>0.12200857410899653</v>
      </c>
      <c r="N152">
        <f t="shared" si="70"/>
        <v>0.11010816623610101</v>
      </c>
      <c r="O152">
        <f t="shared" si="71"/>
        <v>-9.7537471934261575</v>
      </c>
      <c r="P152" s="3"/>
    </row>
    <row r="153" spans="1:20" x14ac:dyDescent="0.4">
      <c r="A153" s="5">
        <v>0.50900000000000001</v>
      </c>
      <c r="B153" s="5">
        <v>353.15</v>
      </c>
      <c r="C153" s="5">
        <v>0.22500000000000001</v>
      </c>
      <c r="D153" s="5">
        <v>130000</v>
      </c>
      <c r="E153" s="3"/>
      <c r="F153" s="3">
        <v>0.23977494020748499</v>
      </c>
      <c r="G153" s="3">
        <f t="shared" si="67"/>
        <v>6.5666400922155505E-2</v>
      </c>
      <c r="H153" s="3">
        <f t="shared" si="68"/>
        <v>11.77528972943772</v>
      </c>
      <c r="I153" s="3">
        <v>0.91190084841602403</v>
      </c>
      <c r="J153" s="3">
        <v>-2.0997909506882999E-2</v>
      </c>
      <c r="K153" s="3">
        <v>-0.113818380783868</v>
      </c>
      <c r="L153" s="3"/>
      <c r="M153" s="3">
        <f t="shared" si="69"/>
        <v>0.1760152974062929</v>
      </c>
      <c r="N153" s="3">
        <f t="shared" si="70"/>
        <v>0.13514542244467334</v>
      </c>
      <c r="O153" s="3">
        <f t="shared" si="71"/>
        <v>-23.21950169324225</v>
      </c>
      <c r="P153" s="3" t="b">
        <f t="shared" si="66"/>
        <v>0</v>
      </c>
    </row>
    <row r="154" spans="1:20" x14ac:dyDescent="0.4">
      <c r="A154" s="5">
        <v>0.65700000000000003</v>
      </c>
      <c r="B154" s="5">
        <v>353.15</v>
      </c>
      <c r="C154" s="5">
        <v>0.3</v>
      </c>
      <c r="D154" s="5">
        <v>118000</v>
      </c>
      <c r="E154" s="3"/>
      <c r="F154" s="3">
        <v>0.31067881133459802</v>
      </c>
      <c r="G154" s="3">
        <f t="shared" si="67"/>
        <v>3.5596037781993425E-2</v>
      </c>
      <c r="H154" s="3">
        <f t="shared" si="68"/>
        <v>11.678439903447801</v>
      </c>
      <c r="I154" s="3">
        <v>0.926345780886491</v>
      </c>
      <c r="J154" s="3">
        <v>-2.0791276896406499E-2</v>
      </c>
      <c r="K154" s="3">
        <v>-0.10100305284874</v>
      </c>
      <c r="L154" s="3"/>
      <c r="M154" s="3">
        <f t="shared" si="69"/>
        <v>0.13835689427131267</v>
      </c>
      <c r="N154" s="3">
        <f t="shared" si="70"/>
        <v>0.17525754713170313</v>
      </c>
      <c r="O154" s="3">
        <f t="shared" si="71"/>
        <v>26.670628200160134</v>
      </c>
      <c r="P154" s="3" t="b">
        <f t="shared" si="66"/>
        <v>0</v>
      </c>
    </row>
    <row r="155" spans="1:20" x14ac:dyDescent="0.4">
      <c r="A155" s="1">
        <v>0.80500000000000005</v>
      </c>
      <c r="B155" s="1">
        <v>353.15</v>
      </c>
      <c r="C155" s="1">
        <v>0.39700000000000002</v>
      </c>
      <c r="D155" s="1">
        <v>99000</v>
      </c>
      <c r="F155">
        <v>0.41424464914072401</v>
      </c>
      <c r="G155" s="8">
        <f t="shared" si="67"/>
        <v>4.3437403377138507E-2</v>
      </c>
      <c r="H155">
        <f t="shared" si="68"/>
        <v>11.502875129116727</v>
      </c>
      <c r="I155">
        <v>0.94401225548932699</v>
      </c>
      <c r="J155">
        <v>-1.9789348845143901E-2</v>
      </c>
      <c r="K155">
        <v>-8.3974241767671098E-2</v>
      </c>
      <c r="M155" s="8">
        <f t="shared" si="69"/>
        <v>0.29115219623726957</v>
      </c>
      <c r="N155">
        <f t="shared" si="70"/>
        <v>0.31680811806880882</v>
      </c>
      <c r="O155">
        <f t="shared" si="71"/>
        <v>8.811859282913117</v>
      </c>
      <c r="P155" s="3"/>
    </row>
    <row r="156" spans="1:20" x14ac:dyDescent="0.4">
      <c r="A156" s="1">
        <v>0.90500000000000003</v>
      </c>
      <c r="B156" s="1">
        <v>353.15</v>
      </c>
      <c r="C156" s="1">
        <v>0.56999999999999995</v>
      </c>
      <c r="D156" s="1">
        <v>77000</v>
      </c>
      <c r="F156">
        <v>0.55751240794878199</v>
      </c>
      <c r="G156" s="8">
        <f t="shared" si="67"/>
        <v>2.190805623020696E-2</v>
      </c>
      <c r="H156">
        <f t="shared" si="68"/>
        <v>11.251560700835821</v>
      </c>
      <c r="I156">
        <v>0.96155529153087804</v>
      </c>
      <c r="J156">
        <v>-1.8024993659472899E-2</v>
      </c>
      <c r="K156">
        <v>-6.5617403967268895E-2</v>
      </c>
      <c r="M156" s="8">
        <f t="shared" si="69"/>
        <v>0.58445215879280588</v>
      </c>
      <c r="N156">
        <f t="shared" si="70"/>
        <v>0.53531002313074416</v>
      </c>
      <c r="O156">
        <f t="shared" si="71"/>
        <v>-8.4082392241591659</v>
      </c>
      <c r="P156" s="3"/>
    </row>
    <row r="157" spans="1:20" x14ac:dyDescent="0.4">
      <c r="A157" s="1">
        <v>0.95</v>
      </c>
      <c r="B157" s="1">
        <v>353.15</v>
      </c>
      <c r="C157" s="1">
        <v>0.71499999999999997</v>
      </c>
      <c r="D157" s="1">
        <v>64000</v>
      </c>
      <c r="F157">
        <v>0.688128305995789</v>
      </c>
      <c r="G157" s="8">
        <f t="shared" si="67"/>
        <v>3.7582788817078279E-2</v>
      </c>
      <c r="H157">
        <f t="shared" si="68"/>
        <v>11.066638362341809</v>
      </c>
      <c r="I157">
        <v>0.97240701038046395</v>
      </c>
      <c r="J157">
        <v>-1.64080560955863E-2</v>
      </c>
      <c r="K157">
        <v>-5.3254987413280698E-2</v>
      </c>
      <c r="M157" s="8">
        <f>(1/(1-C157))*(H156-H157)</f>
        <v>0.64885031050530428</v>
      </c>
      <c r="N157">
        <f>(F157/((1-F157)*(I157-1)))*(J156-J157)+(1/(I157-1))*(K156-K157)</f>
        <v>0.57732429547873032</v>
      </c>
      <c r="O157">
        <f t="shared" si="71"/>
        <v>-11.023500161519804</v>
      </c>
      <c r="P157" s="3"/>
    </row>
    <row r="158" spans="1:20" x14ac:dyDescent="0.4">
      <c r="P158" t="s">
        <v>22</v>
      </c>
      <c r="Q158">
        <v>4</v>
      </c>
    </row>
    <row r="160" spans="1:20" x14ac:dyDescent="0.4">
      <c r="A160" s="7"/>
      <c r="B160" s="7"/>
      <c r="C160" s="7"/>
      <c r="D160" s="7"/>
      <c r="P160" t="s">
        <v>19</v>
      </c>
      <c r="Q160" s="3">
        <v>-4.1723030000000001E-2</v>
      </c>
      <c r="T160" t="s">
        <v>28</v>
      </c>
    </row>
    <row r="161" spans="1:20" x14ac:dyDescent="0.4">
      <c r="A161" s="1">
        <v>5.7000000000000099E-2</v>
      </c>
      <c r="B161" s="1">
        <v>388.15</v>
      </c>
      <c r="C161" s="1">
        <v>3.3000000000000002E-2</v>
      </c>
      <c r="D161" s="1">
        <v>540000</v>
      </c>
      <c r="F161">
        <v>3.3285668999999997E-2</v>
      </c>
      <c r="G161" s="8">
        <f>ABS(F161-C161)/C161</f>
        <v>8.6566363636362224E-3</v>
      </c>
      <c r="H161">
        <f>LN(D161)</f>
        <v>13.199324418540456</v>
      </c>
      <c r="I161">
        <v>0.81308224897378301</v>
      </c>
      <c r="J161">
        <v>-4.3826921688676503E-2</v>
      </c>
      <c r="K161">
        <v>-0.204157059462589</v>
      </c>
      <c r="M161" s="8">
        <f>(1/(1-C161))*(H161-H162)</f>
        <v>2.5200197535632986E-2</v>
      </c>
      <c r="N161">
        <f>(F161/((1-F161)*(I161-1)))*(J161-J162)+(1/(I161-1))*(K161-K162)</f>
        <v>2.6995803474180773E-2</v>
      </c>
      <c r="O161">
        <f>100*(N161-M161)/M161</f>
        <v>7.1253645373565293</v>
      </c>
      <c r="P161" s="3"/>
    </row>
    <row r="162" spans="1:20" x14ac:dyDescent="0.4">
      <c r="A162" s="1">
        <v>0.107</v>
      </c>
      <c r="B162" s="1">
        <v>388.15</v>
      </c>
      <c r="C162" s="1">
        <v>6.2000000000000097E-2</v>
      </c>
      <c r="D162" s="1">
        <v>527000</v>
      </c>
      <c r="F162">
        <v>6.1385459000000003E-2</v>
      </c>
      <c r="G162" s="8">
        <f t="shared" ref="G162:G169" si="72">ABS(F162-C162)/C162</f>
        <v>9.911951612904717E-3</v>
      </c>
      <c r="H162">
        <f t="shared" ref="H162:H169" si="73">LN(D162)</f>
        <v>13.174955827523499</v>
      </c>
      <c r="I162">
        <v>0.82129593052438998</v>
      </c>
      <c r="J162">
        <v>-4.4279779225426502E-2</v>
      </c>
      <c r="K162">
        <v>-0.199095471911231</v>
      </c>
      <c r="M162" s="8">
        <f t="shared" ref="M162:M168" si="74">(1/(1-C162))*(H161-H162)</f>
        <v>2.5979308120423344E-2</v>
      </c>
      <c r="N162">
        <f t="shared" ref="N162:N168" si="75">(F162/((1-F162)*(I162-1)))*(J161-J162)+(1/(I162-1))*(K161-K162)</f>
        <v>2.8158120015974692E-2</v>
      </c>
      <c r="O162">
        <f t="shared" ref="O162:O169" si="76">100*(N162-M162)/M162</f>
        <v>8.3867202523322728</v>
      </c>
      <c r="P162" s="3"/>
    </row>
    <row r="163" spans="1:20" x14ac:dyDescent="0.4">
      <c r="A163" s="5">
        <v>0.20599999999999999</v>
      </c>
      <c r="B163" s="5">
        <v>388.15</v>
      </c>
      <c r="C163" s="5">
        <v>0.112</v>
      </c>
      <c r="D163" s="5">
        <v>492000</v>
      </c>
      <c r="E163" s="3"/>
      <c r="F163" s="3">
        <v>0.114482457</v>
      </c>
      <c r="G163" s="3">
        <f t="shared" si="72"/>
        <v>2.2164794642857085E-2</v>
      </c>
      <c r="H163" s="3">
        <f t="shared" si="73"/>
        <v>13.106233995474446</v>
      </c>
      <c r="I163" s="3">
        <v>0.83663532090047998</v>
      </c>
      <c r="J163" s="3">
        <v>-4.4701356282919102E-2</v>
      </c>
      <c r="K163" s="3">
        <v>-0.188982874142824</v>
      </c>
      <c r="L163" s="3"/>
      <c r="M163" s="3">
        <f t="shared" si="74"/>
        <v>7.7389450505691099E-2</v>
      </c>
      <c r="N163" s="3">
        <f t="shared" si="75"/>
        <v>6.1568357573328784E-2</v>
      </c>
      <c r="O163" s="3">
        <f t="shared" si="76"/>
        <v>-20.443474955541721</v>
      </c>
      <c r="P163" s="3" t="b">
        <f t="shared" ref="P163:P169" si="77">IF(ABS(O163)&gt;20,FALSE,)</f>
        <v>0</v>
      </c>
    </row>
    <row r="164" spans="1:20" x14ac:dyDescent="0.4">
      <c r="A164" s="1">
        <v>0.35599999999999998</v>
      </c>
      <c r="B164" s="1">
        <v>388.15</v>
      </c>
      <c r="C164" s="1">
        <v>0.185</v>
      </c>
      <c r="D164" s="1">
        <v>448000</v>
      </c>
      <c r="F164">
        <v>0.190553524</v>
      </c>
      <c r="G164" s="8">
        <f t="shared" si="72"/>
        <v>3.0019048648648673E-2</v>
      </c>
      <c r="H164">
        <f t="shared" si="73"/>
        <v>13.012548511397123</v>
      </c>
      <c r="I164">
        <v>0.85801770035037395</v>
      </c>
      <c r="J164">
        <v>-4.43669114306042E-2</v>
      </c>
      <c r="K164">
        <v>-0.17342700636505301</v>
      </c>
      <c r="M164" s="8">
        <f t="shared" si="74"/>
        <v>0.11495151420530418</v>
      </c>
      <c r="N164">
        <f t="shared" si="75"/>
        <v>0.11011654405834312</v>
      </c>
      <c r="O164">
        <f t="shared" si="76"/>
        <v>-4.2060952223089227</v>
      </c>
      <c r="P164" s="3"/>
    </row>
    <row r="165" spans="1:20" x14ac:dyDescent="0.4">
      <c r="A165" s="5">
        <v>0.50900000000000001</v>
      </c>
      <c r="B165" s="5">
        <v>388.15</v>
      </c>
      <c r="C165" s="5">
        <v>0.26100000000000001</v>
      </c>
      <c r="D165" s="5">
        <v>416000</v>
      </c>
      <c r="E165" s="3"/>
      <c r="F165" s="3">
        <v>0.26743767099999999</v>
      </c>
      <c r="G165" s="3">
        <f t="shared" si="72"/>
        <v>2.4665406130268113E-2</v>
      </c>
      <c r="H165" s="3">
        <f t="shared" si="73"/>
        <v>12.9384405392434</v>
      </c>
      <c r="I165" s="3">
        <v>0.87851452004946295</v>
      </c>
      <c r="J165" s="3">
        <v>-4.30541969203432E-2</v>
      </c>
      <c r="K165" s="3">
        <v>-0.156907878343018</v>
      </c>
      <c r="L165" s="3"/>
      <c r="M165" s="3">
        <f t="shared" si="74"/>
        <v>0.10028142375334581</v>
      </c>
      <c r="N165" s="3">
        <f t="shared" si="75"/>
        <v>0.13992094166990229</v>
      </c>
      <c r="O165" s="3">
        <f t="shared" si="76"/>
        <v>39.528275958720563</v>
      </c>
      <c r="P165" s="3" t="b">
        <f t="shared" si="77"/>
        <v>0</v>
      </c>
    </row>
    <row r="166" spans="1:20" x14ac:dyDescent="0.4">
      <c r="A166" s="1">
        <v>0.65200000000000002</v>
      </c>
      <c r="B166" s="1">
        <v>388.15</v>
      </c>
      <c r="C166" s="1">
        <v>0.34599999999999997</v>
      </c>
      <c r="D166" s="1">
        <v>365000</v>
      </c>
      <c r="F166">
        <v>0.34769993199999999</v>
      </c>
      <c r="G166" s="8">
        <f t="shared" si="72"/>
        <v>4.9130982658959974E-3</v>
      </c>
      <c r="H166">
        <f t="shared" si="73"/>
        <v>12.807652632564629</v>
      </c>
      <c r="I166">
        <v>0.89806680723983501</v>
      </c>
      <c r="J166">
        <v>-4.0946322816072703E-2</v>
      </c>
      <c r="K166">
        <v>-0.139721203794447</v>
      </c>
      <c r="M166" s="8">
        <f t="shared" si="74"/>
        <v>0.19998150868313599</v>
      </c>
      <c r="N166">
        <f t="shared" si="75"/>
        <v>0.17962989769465459</v>
      </c>
      <c r="O166">
        <f t="shared" si="76"/>
        <v>-10.176746401452469</v>
      </c>
      <c r="P166" s="3"/>
    </row>
    <row r="167" spans="1:20" x14ac:dyDescent="0.4">
      <c r="A167" s="1">
        <v>0.80300000000000005</v>
      </c>
      <c r="B167" s="1">
        <v>388.15</v>
      </c>
      <c r="C167" s="1">
        <v>0.46800000000000003</v>
      </c>
      <c r="D167" s="1">
        <v>312000</v>
      </c>
      <c r="F167">
        <v>0.46825118900000001</v>
      </c>
      <c r="G167" s="8">
        <f t="shared" si="72"/>
        <v>5.3672863247860041E-4</v>
      </c>
      <c r="H167">
        <f t="shared" si="73"/>
        <v>12.65075846679162</v>
      </c>
      <c r="I167">
        <v>0.92263321868919301</v>
      </c>
      <c r="J167">
        <v>-3.7232642674986001E-2</v>
      </c>
      <c r="K167">
        <v>-0.11627138995188301</v>
      </c>
      <c r="M167" s="8">
        <f t="shared" si="74"/>
        <v>0.29491384543798677</v>
      </c>
      <c r="N167">
        <f t="shared" si="75"/>
        <v>0.34536829029251709</v>
      </c>
      <c r="O167">
        <f t="shared" si="76"/>
        <v>17.108198083951834</v>
      </c>
      <c r="P167" s="3"/>
    </row>
    <row r="168" spans="1:20" x14ac:dyDescent="0.4">
      <c r="A168" s="1">
        <v>0.9</v>
      </c>
      <c r="B168" s="1">
        <v>388.15</v>
      </c>
      <c r="C168" s="1">
        <v>0.63200000000000001</v>
      </c>
      <c r="D168" s="1">
        <v>253000</v>
      </c>
      <c r="F168">
        <v>0.611472448</v>
      </c>
      <c r="G168" s="8">
        <f t="shared" si="72"/>
        <v>3.2480303797468364E-2</v>
      </c>
      <c r="H168">
        <f t="shared" si="73"/>
        <v>12.441144767709657</v>
      </c>
      <c r="I168">
        <v>0.94423017112683405</v>
      </c>
      <c r="J168">
        <v>-3.2996964686694899E-2</v>
      </c>
      <c r="K168">
        <v>-9.3888753717729298E-2</v>
      </c>
      <c r="M168" s="8">
        <f t="shared" si="74"/>
        <v>0.5696024431575083</v>
      </c>
      <c r="N168">
        <f t="shared" si="75"/>
        <v>0.52087000674493833</v>
      </c>
      <c r="O168">
        <f t="shared" si="76"/>
        <v>-8.5555174487013765</v>
      </c>
      <c r="P168" s="3"/>
    </row>
    <row r="169" spans="1:20" x14ac:dyDescent="0.4">
      <c r="A169" s="5">
        <v>0.94899999999999995</v>
      </c>
      <c r="B169" s="5">
        <v>388.15</v>
      </c>
      <c r="C169" s="5">
        <v>0.76900000000000002</v>
      </c>
      <c r="D169" s="5">
        <v>209000</v>
      </c>
      <c r="E169" s="3"/>
      <c r="F169" s="3">
        <v>0.74289869100000006</v>
      </c>
      <c r="G169" s="3">
        <f t="shared" si="72"/>
        <v>3.3941884265279533E-2</v>
      </c>
      <c r="H169" s="3">
        <f t="shared" si="73"/>
        <v>12.250089530946948</v>
      </c>
      <c r="I169" s="3">
        <v>0.95842127798850096</v>
      </c>
      <c r="J169" s="3">
        <v>-2.9543243371269401E-2</v>
      </c>
      <c r="K169" s="3">
        <v>-7.7948843604898593E-2</v>
      </c>
      <c r="L169" s="3"/>
      <c r="M169" s="3">
        <f>(1/(1-C169))*(H168-H169)</f>
        <v>0.82707894702471607</v>
      </c>
      <c r="N169" s="3">
        <f>(F169/((1-F169)*(I169-1)))*(J168-J169)+(1/(I169-1))*(K168-K169)</f>
        <v>0.62338370431235091</v>
      </c>
      <c r="O169" s="3">
        <f t="shared" si="76"/>
        <v>-24.62827078903727</v>
      </c>
      <c r="P169" s="3" t="b">
        <f t="shared" si="77"/>
        <v>0</v>
      </c>
    </row>
    <row r="170" spans="1:20" x14ac:dyDescent="0.4">
      <c r="P170" t="s">
        <v>22</v>
      </c>
      <c r="Q170">
        <v>6</v>
      </c>
    </row>
    <row r="172" spans="1:20" x14ac:dyDescent="0.4">
      <c r="A172" s="7"/>
      <c r="B172" s="7"/>
      <c r="C172" s="7"/>
      <c r="D172" s="7"/>
      <c r="P172" t="s">
        <v>19</v>
      </c>
      <c r="Q172" s="3">
        <v>-6.098862E-2</v>
      </c>
      <c r="T172" t="s">
        <v>29</v>
      </c>
    </row>
    <row r="173" spans="1:20" x14ac:dyDescent="0.4">
      <c r="A173" s="1">
        <v>0.21920000000000001</v>
      </c>
      <c r="B173" s="1">
        <v>328.15</v>
      </c>
      <c r="C173" s="1">
        <v>8.1699999999999995E-2</v>
      </c>
      <c r="D173" s="1">
        <v>59208</v>
      </c>
      <c r="F173">
        <v>9.2303036000000005E-2</v>
      </c>
      <c r="G173" s="8">
        <f>ABS(F173-C173)/C173</f>
        <v>0.12978012239902095</v>
      </c>
      <c r="H173">
        <f>LN(D173)</f>
        <v>10.988811946877302</v>
      </c>
      <c r="I173">
        <v>0.91126178000000002</v>
      </c>
      <c r="J173">
        <v>-7.3263970000000001E-3</v>
      </c>
      <c r="K173">
        <v>-0.10120757499999999</v>
      </c>
      <c r="M173" s="8">
        <f>(1/(1-C173))*(H173-H174)</f>
        <v>6.1049966032730878E-2</v>
      </c>
      <c r="N173">
        <f>(F173/((1-F173)*(I173-1)))*(J173-J174)+(1/(I173-1))*(K173-K174)</f>
        <v>5.6463368814705678E-2</v>
      </c>
      <c r="O173">
        <f>100*(N173-M173)/M173</f>
        <v>-7.5128579360161734</v>
      </c>
      <c r="P173" s="3"/>
    </row>
    <row r="174" spans="1:20" x14ac:dyDescent="0.4">
      <c r="A174" s="1">
        <v>0.29680000000000001</v>
      </c>
      <c r="B174" s="1">
        <v>328.15</v>
      </c>
      <c r="C174" s="1">
        <v>0.1134</v>
      </c>
      <c r="D174" s="1">
        <v>55980</v>
      </c>
      <c r="F174">
        <v>0.12350738999999999</v>
      </c>
      <c r="G174" s="8">
        <f t="shared" ref="G174:G192" si="78">ABS(F174-C174)/C174</f>
        <v>8.9130423280423227E-2</v>
      </c>
      <c r="H174">
        <f t="shared" ref="H174:H192" si="79">LN(D174)</f>
        <v>10.932749763069445</v>
      </c>
      <c r="I174">
        <v>0.91802307900000002</v>
      </c>
      <c r="J174">
        <v>-8.1384999999999999E-3</v>
      </c>
      <c r="K174">
        <v>-9.6114534000000001E-2</v>
      </c>
      <c r="M174" s="8">
        <f t="shared" ref="M174:M191" si="80">(1/(1-C174))*(H173-H174)</f>
        <v>6.3232781195417059E-2</v>
      </c>
      <c r="N174">
        <f t="shared" ref="N174:N191" si="81">(F174/((1-F174)*(I174-1)))*(J173-J174)+(1/(I174-1))*(K173-K174)</f>
        <v>6.073181023613481E-2</v>
      </c>
      <c r="O174">
        <f t="shared" ref="O174:O192" si="82">100*(N174-M174)/M174</f>
        <v>-3.955181018454891</v>
      </c>
      <c r="P174" s="3"/>
    </row>
    <row r="175" spans="1:20" x14ac:dyDescent="0.4">
      <c r="A175" s="1">
        <v>0.32190000000000002</v>
      </c>
      <c r="B175" s="1">
        <v>328.15</v>
      </c>
      <c r="C175" s="1">
        <v>0.123</v>
      </c>
      <c r="D175" s="1">
        <v>54956</v>
      </c>
      <c r="F175">
        <v>0.13360217899999999</v>
      </c>
      <c r="G175" s="8">
        <f t="shared" si="78"/>
        <v>8.6196577235772273E-2</v>
      </c>
      <c r="H175">
        <f t="shared" si="79"/>
        <v>10.914288144043839</v>
      </c>
      <c r="I175">
        <v>0.92014739099999998</v>
      </c>
      <c r="J175">
        <v>-8.3681859999999997E-3</v>
      </c>
      <c r="K175">
        <v>-9.4467989000000002E-2</v>
      </c>
      <c r="M175" s="8">
        <f t="shared" si="80"/>
        <v>2.1050876882105097E-2</v>
      </c>
      <c r="N175">
        <f t="shared" si="81"/>
        <v>2.017625316593602E-2</v>
      </c>
      <c r="O175">
        <f t="shared" si="82"/>
        <v>-4.1548089472347627</v>
      </c>
      <c r="P175" s="3"/>
    </row>
    <row r="176" spans="1:20" x14ac:dyDescent="0.4">
      <c r="A176" s="1">
        <v>0.34</v>
      </c>
      <c r="B176" s="1">
        <v>328.15</v>
      </c>
      <c r="C176" s="1">
        <v>0.12909999999999999</v>
      </c>
      <c r="D176" s="1">
        <v>54245</v>
      </c>
      <c r="F176">
        <v>0.14090517599999999</v>
      </c>
      <c r="G176" s="8">
        <f t="shared" si="78"/>
        <v>9.1442106893880729E-2</v>
      </c>
      <c r="H176">
        <f t="shared" si="79"/>
        <v>10.901266101256551</v>
      </c>
      <c r="I176">
        <v>0.92166380999999997</v>
      </c>
      <c r="J176">
        <v>-8.5247090000000001E-3</v>
      </c>
      <c r="K176">
        <v>-9.3279002999999999E-2</v>
      </c>
      <c r="M176" s="8">
        <f t="shared" si="80"/>
        <v>1.4952397275562983E-2</v>
      </c>
      <c r="N176">
        <f t="shared" si="81"/>
        <v>1.4850272212810453E-2</v>
      </c>
      <c r="O176">
        <f t="shared" si="82"/>
        <v>-0.68300126642191028</v>
      </c>
      <c r="P176" s="3"/>
    </row>
    <row r="177" spans="1:16" x14ac:dyDescent="0.4">
      <c r="A177" s="1">
        <v>0.37830000000000003</v>
      </c>
      <c r="B177" s="1">
        <v>328.15</v>
      </c>
      <c r="C177" s="1">
        <v>0.14430000000000001</v>
      </c>
      <c r="D177" s="1">
        <v>52664</v>
      </c>
      <c r="F177">
        <v>0.15647250900000001</v>
      </c>
      <c r="G177" s="8">
        <f t="shared" si="78"/>
        <v>8.4355571725571704E-2</v>
      </c>
      <c r="H177">
        <f t="shared" si="79"/>
        <v>10.871687389147713</v>
      </c>
      <c r="I177">
        <v>0.92483686799999998</v>
      </c>
      <c r="J177">
        <v>-8.83222E-3</v>
      </c>
      <c r="K177">
        <v>-9.0754331999999993E-2</v>
      </c>
      <c r="M177" s="8">
        <f t="shared" si="80"/>
        <v>3.4566684712911584E-2</v>
      </c>
      <c r="N177">
        <f t="shared" si="81"/>
        <v>3.2830302767190289E-2</v>
      </c>
      <c r="O177">
        <f t="shared" si="82"/>
        <v>-5.0232816949110246</v>
      </c>
      <c r="P177" s="3"/>
    </row>
    <row r="178" spans="1:16" x14ac:dyDescent="0.4">
      <c r="A178" s="1">
        <v>0.39090000000000003</v>
      </c>
      <c r="B178" s="1">
        <v>328.15</v>
      </c>
      <c r="C178" s="1">
        <v>0.14979999999999999</v>
      </c>
      <c r="D178" s="1">
        <v>52227</v>
      </c>
      <c r="F178">
        <v>0.16164130500000001</v>
      </c>
      <c r="G178" s="8">
        <f t="shared" si="78"/>
        <v>7.9047429906542219E-2</v>
      </c>
      <c r="H178">
        <f t="shared" si="79"/>
        <v>10.863354881526828</v>
      </c>
      <c r="I178">
        <v>0.92587196999999999</v>
      </c>
      <c r="J178">
        <v>-8.9266910000000005E-3</v>
      </c>
      <c r="K178">
        <v>-8.9919974E-2</v>
      </c>
      <c r="M178" s="8">
        <f t="shared" si="80"/>
        <v>9.8006441083099381E-3</v>
      </c>
      <c r="N178">
        <f t="shared" si="81"/>
        <v>1.1009915458629846E-2</v>
      </c>
      <c r="O178">
        <f t="shared" si="82"/>
        <v>12.338692609953773</v>
      </c>
      <c r="P178" s="3"/>
    </row>
    <row r="179" spans="1:16" x14ac:dyDescent="0.4">
      <c r="A179" s="1">
        <v>0.39700000000000002</v>
      </c>
      <c r="B179" s="1">
        <v>328.15</v>
      </c>
      <c r="C179" s="1">
        <v>0.15049999999999999</v>
      </c>
      <c r="D179" s="1">
        <v>51974</v>
      </c>
      <c r="F179">
        <v>0.164154256</v>
      </c>
      <c r="G179" s="8">
        <f t="shared" si="78"/>
        <v>9.0725953488372119E-2</v>
      </c>
      <c r="H179">
        <f t="shared" si="79"/>
        <v>10.858498872521881</v>
      </c>
      <c r="I179">
        <v>0.92637180900000005</v>
      </c>
      <c r="J179">
        <v>-8.971283E-3</v>
      </c>
      <c r="K179">
        <v>-8.9515175000000002E-2</v>
      </c>
      <c r="M179" s="8">
        <f t="shared" si="80"/>
        <v>5.7163143083535199E-3</v>
      </c>
      <c r="N179">
        <f t="shared" si="81"/>
        <v>5.3789375756181923E-3</v>
      </c>
      <c r="O179">
        <f t="shared" si="82"/>
        <v>-5.9019975903407387</v>
      </c>
      <c r="P179" s="3"/>
    </row>
    <row r="180" spans="1:16" x14ac:dyDescent="0.4">
      <c r="A180" s="5">
        <v>0.4103</v>
      </c>
      <c r="B180" s="5">
        <v>328.15</v>
      </c>
      <c r="C180" s="5">
        <v>0.15989999999999999</v>
      </c>
      <c r="D180" s="5">
        <v>51100</v>
      </c>
      <c r="E180" s="3"/>
      <c r="F180" s="3">
        <v>0.16966025500000001</v>
      </c>
      <c r="G180" s="3">
        <f t="shared" si="78"/>
        <v>6.103974358974374E-2</v>
      </c>
      <c r="H180" s="3">
        <f t="shared" si="79"/>
        <v>10.841539776191796</v>
      </c>
      <c r="I180" s="3">
        <v>0.92745909299999996</v>
      </c>
      <c r="J180" s="3">
        <v>-9.0659729999999997E-3</v>
      </c>
      <c r="K180" s="3">
        <v>-8.8630359000000006E-2</v>
      </c>
      <c r="L180" s="3"/>
      <c r="M180" s="3">
        <f t="shared" si="80"/>
        <v>2.0186997179008674E-2</v>
      </c>
      <c r="N180" s="3">
        <f t="shared" si="81"/>
        <v>1.1930762622479326E-2</v>
      </c>
      <c r="O180" s="3">
        <f t="shared" si="82"/>
        <v>-40.898775005103502</v>
      </c>
      <c r="P180" s="3" t="b">
        <f t="shared" ref="P180:P189" si="83">IF(ABS(O180)&gt;20,FALSE,)</f>
        <v>0</v>
      </c>
    </row>
    <row r="181" spans="1:16" x14ac:dyDescent="0.4">
      <c r="A181" s="5">
        <v>0.43309999999999998</v>
      </c>
      <c r="B181" s="5">
        <v>328.15</v>
      </c>
      <c r="C181" s="5">
        <v>0.16850000000000001</v>
      </c>
      <c r="D181" s="5">
        <v>50500</v>
      </c>
      <c r="E181" s="3"/>
      <c r="F181" s="3">
        <v>0.17919843299999999</v>
      </c>
      <c r="G181" s="3">
        <f t="shared" si="78"/>
        <v>6.3492183976260996E-2</v>
      </c>
      <c r="H181" s="3">
        <f t="shared" si="79"/>
        <v>10.829728615263452</v>
      </c>
      <c r="I181" s="3">
        <v>0.92931654799999996</v>
      </c>
      <c r="J181" s="3">
        <v>-9.2204360000000003E-3</v>
      </c>
      <c r="K181" s="3">
        <v>-8.7105258000000005E-2</v>
      </c>
      <c r="L181" s="3"/>
      <c r="M181" s="3">
        <f t="shared" si="80"/>
        <v>1.4204643329337609E-2</v>
      </c>
      <c r="N181" s="3">
        <f t="shared" si="81"/>
        <v>2.109940022578647E-2</v>
      </c>
      <c r="O181" s="3">
        <f t="shared" si="82"/>
        <v>48.538754100278965</v>
      </c>
      <c r="P181" s="3" t="b">
        <f t="shared" si="83"/>
        <v>0</v>
      </c>
    </row>
    <row r="182" spans="1:16" x14ac:dyDescent="0.4">
      <c r="A182" s="1">
        <v>0.49220000000000003</v>
      </c>
      <c r="B182" s="1">
        <v>328.15</v>
      </c>
      <c r="C182" s="1">
        <v>0.19209999999999999</v>
      </c>
      <c r="D182" s="1">
        <v>48181</v>
      </c>
      <c r="F182">
        <v>0.20470965599999999</v>
      </c>
      <c r="G182" s="8">
        <f t="shared" si="78"/>
        <v>6.5641103591879219E-2</v>
      </c>
      <c r="H182">
        <f t="shared" si="79"/>
        <v>10.782720031453678</v>
      </c>
      <c r="I182">
        <v>0.93411625899999995</v>
      </c>
      <c r="J182">
        <v>-9.5771269999999995E-3</v>
      </c>
      <c r="K182">
        <v>-8.3085375000000003E-2</v>
      </c>
      <c r="M182" s="8">
        <f t="shared" si="80"/>
        <v>5.8186141613781148E-2</v>
      </c>
      <c r="N182">
        <f t="shared" si="81"/>
        <v>5.9621233026518249E-2</v>
      </c>
      <c r="O182">
        <f t="shared" si="82"/>
        <v>2.4663800914360774</v>
      </c>
      <c r="P182" s="3"/>
    </row>
    <row r="183" spans="1:16" x14ac:dyDescent="0.4">
      <c r="A183" s="1">
        <v>0.52470000000000006</v>
      </c>
      <c r="B183" s="1">
        <v>328.15</v>
      </c>
      <c r="C183" s="1">
        <v>0.20530000000000001</v>
      </c>
      <c r="D183" s="1">
        <v>46743</v>
      </c>
      <c r="F183">
        <v>0.219403182</v>
      </c>
      <c r="G183" s="8">
        <f t="shared" si="78"/>
        <v>6.8695479785679456E-2</v>
      </c>
      <c r="H183">
        <f t="shared" si="79"/>
        <v>10.752419790885464</v>
      </c>
      <c r="I183">
        <v>0.93676531600000001</v>
      </c>
      <c r="J183">
        <v>-9.7479520000000007E-3</v>
      </c>
      <c r="K183">
        <v>-8.0818020000000004E-2</v>
      </c>
      <c r="M183" s="8">
        <f t="shared" si="80"/>
        <v>3.8127898034748552E-2</v>
      </c>
      <c r="N183">
        <f t="shared" si="81"/>
        <v>3.5096894524822522E-2</v>
      </c>
      <c r="O183">
        <f t="shared" si="82"/>
        <v>-7.9495688620538933</v>
      </c>
      <c r="P183" s="3"/>
    </row>
    <row r="184" spans="1:16" x14ac:dyDescent="0.4">
      <c r="A184" s="1">
        <v>0.56540000000000001</v>
      </c>
      <c r="B184" s="1">
        <v>328.15</v>
      </c>
      <c r="C184" s="1">
        <v>0.22009999999999999</v>
      </c>
      <c r="D184" s="1">
        <v>45184</v>
      </c>
      <c r="F184">
        <v>0.23873449699999999</v>
      </c>
      <c r="G184" s="8">
        <f t="shared" si="78"/>
        <v>8.4663775556565207E-2</v>
      </c>
      <c r="H184">
        <f t="shared" si="79"/>
        <v>10.718498320852914</v>
      </c>
      <c r="I184">
        <v>0.94011753899999995</v>
      </c>
      <c r="J184">
        <v>-9.9377930000000003E-3</v>
      </c>
      <c r="K184">
        <v>-7.7899274000000004E-2</v>
      </c>
      <c r="M184" s="8">
        <f t="shared" si="80"/>
        <v>4.3494640380240021E-2</v>
      </c>
      <c r="N184">
        <f t="shared" si="81"/>
        <v>4.7747059938073398E-2</v>
      </c>
      <c r="O184">
        <f t="shared" si="82"/>
        <v>9.7768817506197543</v>
      </c>
      <c r="P184" s="3"/>
    </row>
    <row r="185" spans="1:16" x14ac:dyDescent="0.4">
      <c r="A185" s="1">
        <v>0.58630000000000004</v>
      </c>
      <c r="B185" s="1">
        <v>328.15</v>
      </c>
      <c r="C185" s="1">
        <v>0.23069999999999999</v>
      </c>
      <c r="D185" s="1">
        <v>44237</v>
      </c>
      <c r="F185">
        <v>0.24916863</v>
      </c>
      <c r="G185" s="8">
        <f t="shared" si="78"/>
        <v>8.0054746423927237E-2</v>
      </c>
      <c r="H185">
        <f t="shared" si="79"/>
        <v>10.697316821961982</v>
      </c>
      <c r="I185">
        <v>0.94186301299999997</v>
      </c>
      <c r="J185">
        <v>-1.0025063000000001E-2</v>
      </c>
      <c r="K185">
        <v>-7.6357620000000001E-2</v>
      </c>
      <c r="M185" s="8">
        <f t="shared" si="80"/>
        <v>2.7533470545863071E-2</v>
      </c>
      <c r="N185">
        <f t="shared" si="81"/>
        <v>2.6019457139468974E-2</v>
      </c>
      <c r="O185">
        <f t="shared" si="82"/>
        <v>-5.4988106343955927</v>
      </c>
      <c r="P185" s="3"/>
    </row>
    <row r="186" spans="1:16" x14ac:dyDescent="0.4">
      <c r="A186" s="5">
        <v>0.62670000000000003</v>
      </c>
      <c r="B186" s="5">
        <v>328.15</v>
      </c>
      <c r="C186" s="5">
        <v>0.24959999999999999</v>
      </c>
      <c r="D186" s="5">
        <v>42760</v>
      </c>
      <c r="E186" s="3"/>
      <c r="F186" s="3">
        <v>0.27059453700000002</v>
      </c>
      <c r="G186" s="3">
        <f t="shared" si="78"/>
        <v>8.4112728365384762E-2</v>
      </c>
      <c r="H186" s="3">
        <f t="shared" si="79"/>
        <v>10.663358365138981</v>
      </c>
      <c r="I186" s="3">
        <v>0.945305226</v>
      </c>
      <c r="J186" s="3">
        <v>-1.0174044E-2</v>
      </c>
      <c r="K186" s="3">
        <v>-7.3273425000000003E-2</v>
      </c>
      <c r="L186" s="3"/>
      <c r="M186" s="3">
        <f t="shared" si="80"/>
        <v>4.5253807066898882E-2</v>
      </c>
      <c r="N186" s="3">
        <f t="shared" si="81"/>
        <v>5.5378711140387733E-2</v>
      </c>
      <c r="O186" s="3">
        <f t="shared" si="82"/>
        <v>22.373596233618901</v>
      </c>
      <c r="P186" s="3" t="b">
        <f t="shared" si="83"/>
        <v>0</v>
      </c>
    </row>
    <row r="187" spans="1:16" x14ac:dyDescent="0.4">
      <c r="A187" s="1">
        <v>0.63900000000000001</v>
      </c>
      <c r="B187" s="1">
        <v>328.15</v>
      </c>
      <c r="C187" s="1">
        <v>0.25679999999999997</v>
      </c>
      <c r="D187" s="1">
        <v>42143</v>
      </c>
      <c r="F187">
        <v>0.27751288099999999</v>
      </c>
      <c r="G187" s="8">
        <f t="shared" si="78"/>
        <v>8.0657636292834969E-2</v>
      </c>
      <c r="H187">
        <f t="shared" si="79"/>
        <v>10.648823876091406</v>
      </c>
      <c r="I187">
        <v>0.94637581000000004</v>
      </c>
      <c r="J187">
        <v>-1.0214136E-2</v>
      </c>
      <c r="K187">
        <v>-7.2302280999999996E-2</v>
      </c>
      <c r="M187" s="8">
        <f t="shared" si="80"/>
        <v>1.9556632195337931E-2</v>
      </c>
      <c r="N187">
        <f t="shared" si="81"/>
        <v>1.7823007736522366E-2</v>
      </c>
      <c r="O187">
        <f t="shared" si="82"/>
        <v>-8.8646370269664345</v>
      </c>
      <c r="P187" s="3"/>
    </row>
    <row r="188" spans="1:16" x14ac:dyDescent="0.4">
      <c r="A188" s="1">
        <v>0.66610000000000003</v>
      </c>
      <c r="B188" s="1">
        <v>328.15</v>
      </c>
      <c r="C188" s="1">
        <v>0.27200000000000002</v>
      </c>
      <c r="D188" s="1">
        <v>40835</v>
      </c>
      <c r="F188">
        <v>0.29355252100000001</v>
      </c>
      <c r="G188" s="8">
        <f t="shared" si="78"/>
        <v>7.923720955882349E-2</v>
      </c>
      <c r="H188">
        <f t="shared" si="79"/>
        <v>10.617294835792377</v>
      </c>
      <c r="I188">
        <v>0.94878137600000001</v>
      </c>
      <c r="J188">
        <v>-1.0293409999999999E-2</v>
      </c>
      <c r="K188">
        <v>-7.0099443999999997E-2</v>
      </c>
      <c r="M188" s="8">
        <f t="shared" si="80"/>
        <v>4.3309121289874894E-2</v>
      </c>
      <c r="N188">
        <f t="shared" si="81"/>
        <v>4.2365370952922823E-2</v>
      </c>
      <c r="O188">
        <f t="shared" si="82"/>
        <v>-2.1791029437780511</v>
      </c>
      <c r="P188" s="3"/>
    </row>
    <row r="189" spans="1:16" x14ac:dyDescent="0.4">
      <c r="A189" s="5">
        <v>0.68289999999999995</v>
      </c>
      <c r="B189" s="5">
        <v>328.15</v>
      </c>
      <c r="C189" s="5">
        <v>0.28179999999999999</v>
      </c>
      <c r="D189" s="5">
        <v>40215</v>
      </c>
      <c r="E189" s="3"/>
      <c r="F189" s="3">
        <v>0.30413395999999998</v>
      </c>
      <c r="G189" s="3">
        <f t="shared" si="78"/>
        <v>7.9254648687012014E-2</v>
      </c>
      <c r="H189" s="3">
        <f t="shared" si="79"/>
        <v>10.601995339338169</v>
      </c>
      <c r="I189" s="3">
        <v>0.95031026200000002</v>
      </c>
      <c r="J189" s="3">
        <v>-1.0335995000000001E-2</v>
      </c>
      <c r="K189" s="3">
        <v>-6.8684415999999998E-2</v>
      </c>
      <c r="L189" s="3"/>
      <c r="M189" s="3">
        <f t="shared" si="80"/>
        <v>2.1302557023403147E-2</v>
      </c>
      <c r="N189" s="3">
        <f t="shared" si="81"/>
        <v>2.8102701537381296E-2</v>
      </c>
      <c r="O189" s="3">
        <f t="shared" si="82"/>
        <v>31.92172895726771</v>
      </c>
      <c r="P189" s="3" t="b">
        <f t="shared" si="83"/>
        <v>0</v>
      </c>
    </row>
    <row r="190" spans="1:16" x14ac:dyDescent="0.4">
      <c r="A190" s="1">
        <v>0.70389999999999997</v>
      </c>
      <c r="B190" s="1">
        <v>328.15</v>
      </c>
      <c r="C190" s="1">
        <v>0.29809999999999998</v>
      </c>
      <c r="D190" s="1">
        <v>39038</v>
      </c>
      <c r="F190">
        <v>0.31817810299999999</v>
      </c>
      <c r="G190" s="8">
        <f t="shared" si="78"/>
        <v>6.7353582690372407E-2</v>
      </c>
      <c r="H190">
        <f t="shared" si="79"/>
        <v>10.572290809706557</v>
      </c>
      <c r="I190">
        <v>0.95226914200000001</v>
      </c>
      <c r="J190">
        <v>-1.0381641E-2</v>
      </c>
      <c r="K190">
        <v>-6.6854213999999995E-2</v>
      </c>
      <c r="M190" s="8">
        <f t="shared" si="80"/>
        <v>4.232017328908972E-2</v>
      </c>
      <c r="N190">
        <f t="shared" si="81"/>
        <v>3.7897933829801091E-2</v>
      </c>
      <c r="O190">
        <f t="shared" si="82"/>
        <v>-10.449483344692961</v>
      </c>
      <c r="P190" s="3"/>
    </row>
    <row r="191" spans="1:16" x14ac:dyDescent="0.4">
      <c r="A191" s="1">
        <v>0.80200000000000005</v>
      </c>
      <c r="B191" s="1">
        <v>328.15</v>
      </c>
      <c r="C191" s="1">
        <v>0.3846</v>
      </c>
      <c r="D191" s="1">
        <v>33368</v>
      </c>
      <c r="F191">
        <v>0.40209999699999999</v>
      </c>
      <c r="G191" s="8">
        <f t="shared" si="78"/>
        <v>4.5501812272490873E-2</v>
      </c>
      <c r="H191">
        <f t="shared" si="79"/>
        <v>10.415352635876781</v>
      </c>
      <c r="I191">
        <v>0.96240599400000004</v>
      </c>
      <c r="J191">
        <v>-1.0451214E-2</v>
      </c>
      <c r="K191">
        <v>-5.7058918E-2</v>
      </c>
      <c r="M191" s="8">
        <f t="shared" si="80"/>
        <v>0.25501815701946007</v>
      </c>
      <c r="N191">
        <f t="shared" si="81"/>
        <v>0.25931013397843472</v>
      </c>
      <c r="O191">
        <f t="shared" si="82"/>
        <v>1.6830083822804578</v>
      </c>
      <c r="P191" s="3"/>
    </row>
    <row r="192" spans="1:16" x14ac:dyDescent="0.4">
      <c r="A192" s="1">
        <v>0.84130000000000005</v>
      </c>
      <c r="B192" s="1">
        <v>328.15</v>
      </c>
      <c r="C192" s="1">
        <v>0.434</v>
      </c>
      <c r="D192" s="1">
        <v>30710</v>
      </c>
      <c r="F192">
        <v>0.449932681</v>
      </c>
      <c r="G192" s="8">
        <f t="shared" si="78"/>
        <v>3.671124654377881E-2</v>
      </c>
      <c r="H192">
        <f t="shared" si="79"/>
        <v>10.332343613434867</v>
      </c>
      <c r="I192">
        <v>0.96711728399999997</v>
      </c>
      <c r="J192">
        <v>-1.0378559000000001E-2</v>
      </c>
      <c r="K192">
        <v>-5.2299972E-2</v>
      </c>
      <c r="M192" s="8">
        <f>(1/(1-C192))*(H191-H192)</f>
        <v>0.14665905025073103</v>
      </c>
      <c r="N192">
        <f>(F192/((1-F192)*(I192-1)))*(J191-J192)+(1/(I192-1))*(K191-K192)</f>
        <v>0.14653214269706205</v>
      </c>
      <c r="O192">
        <f t="shared" si="82"/>
        <v>-8.6532371137013162E-2</v>
      </c>
      <c r="P192" s="3"/>
    </row>
    <row r="193" spans="1:20" x14ac:dyDescent="0.4">
      <c r="P193" t="s">
        <v>22</v>
      </c>
      <c r="Q193">
        <v>16</v>
      </c>
    </row>
    <row r="195" spans="1:20" x14ac:dyDescent="0.4">
      <c r="A195" s="7"/>
      <c r="B195" s="7"/>
      <c r="C195" s="7"/>
      <c r="D195" s="7"/>
      <c r="P195" t="s">
        <v>19</v>
      </c>
      <c r="Q195" s="3">
        <v>-6.1436999999999999E-2</v>
      </c>
      <c r="T195" t="s">
        <v>30</v>
      </c>
    </row>
    <row r="196" spans="1:20" x14ac:dyDescent="0.4">
      <c r="A196" s="1">
        <v>6.4600000000000005E-2</v>
      </c>
      <c r="B196" s="1">
        <v>318</v>
      </c>
      <c r="C196" s="1">
        <v>2.2700000000000099E-2</v>
      </c>
      <c r="D196" s="1">
        <v>42781.81</v>
      </c>
      <c r="F196">
        <v>2.7201495999999999E-2</v>
      </c>
      <c r="G196" s="8">
        <f>ABS(F196-C196)/C196</f>
        <v>0.19830378854625025</v>
      </c>
      <c r="H196">
        <f>LN(D196)</f>
        <v>10.663868291231791</v>
      </c>
      <c r="I196">
        <v>0.90861747739754195</v>
      </c>
      <c r="J196">
        <v>-1.7342734703851099E-3</v>
      </c>
      <c r="K196">
        <v>-9.8063273031073095E-2</v>
      </c>
      <c r="M196" s="8">
        <f>(1/(1-C196))*(H196-H197)</f>
        <v>4.4711940395647999E-2</v>
      </c>
      <c r="N196">
        <f>(F196/((1-F196)*(I196-1)))*(J196-J197)+(1/(I196-1))*(K196-K197)</f>
        <v>4.0096545451717529E-2</v>
      </c>
      <c r="O196">
        <f>100*(N196-M196)/M196</f>
        <v>-10.322510951414012</v>
      </c>
      <c r="P196" s="3"/>
    </row>
    <row r="197" spans="1:20" x14ac:dyDescent="0.4">
      <c r="A197" s="1">
        <v>0.12609999999999999</v>
      </c>
      <c r="B197" s="1">
        <v>318</v>
      </c>
      <c r="C197" s="1">
        <v>4.6199999999999998E-2</v>
      </c>
      <c r="D197" s="1">
        <v>40952.629999999997</v>
      </c>
      <c r="F197">
        <v>5.2140118999999999E-2</v>
      </c>
      <c r="G197" s="8">
        <f t="shared" ref="G197:G205" si="84">ABS(F197-C197)/C197</f>
        <v>0.12857400432900434</v>
      </c>
      <c r="H197">
        <f t="shared" ref="H197:H205" si="85">LN(D197)</f>
        <v>10.620171311883125</v>
      </c>
      <c r="I197">
        <v>0.91402946956174602</v>
      </c>
      <c r="J197">
        <v>-2.72194140541073E-3</v>
      </c>
      <c r="K197">
        <v>-9.4371532283427498E-2</v>
      </c>
      <c r="M197" s="8">
        <f t="shared" ref="M197:M204" si="86">(1/(1-C197))*(H196-H197)</f>
        <v>4.5813566102607242E-2</v>
      </c>
      <c r="N197">
        <f t="shared" ref="N197:N204" si="87">(F197/((1-F197)*(I197-1)))*(J196-J197)+(1/(I197-1))*(K196-K197)</f>
        <v>4.2309973411537645E-2</v>
      </c>
      <c r="O197">
        <f t="shared" ref="O197:O205" si="88">100*(N197-M197)/M197</f>
        <v>-7.6475004875689168</v>
      </c>
      <c r="P197" s="3"/>
    </row>
    <row r="198" spans="1:20" x14ac:dyDescent="0.4">
      <c r="A198" s="1">
        <v>0.23960000000000001</v>
      </c>
      <c r="B198" s="1">
        <v>318</v>
      </c>
      <c r="C198" s="1">
        <v>8.6400000000000005E-2</v>
      </c>
      <c r="D198" s="1">
        <v>38142.199999999997</v>
      </c>
      <c r="F198">
        <v>9.6517004000000003E-2</v>
      </c>
      <c r="G198" s="8">
        <f t="shared" si="84"/>
        <v>0.11709495370370368</v>
      </c>
      <c r="H198">
        <f t="shared" si="85"/>
        <v>10.549076559714242</v>
      </c>
      <c r="I198">
        <v>0.92329843683438895</v>
      </c>
      <c r="J198">
        <v>-4.2133365479426997E-3</v>
      </c>
      <c r="K198">
        <v>-8.7680833135345193E-2</v>
      </c>
      <c r="M198" s="8">
        <f t="shared" si="86"/>
        <v>7.7818248871368526E-2</v>
      </c>
      <c r="N198">
        <f t="shared" si="87"/>
        <v>8.5153112613392604E-2</v>
      </c>
      <c r="O198">
        <f t="shared" si="88"/>
        <v>9.4256345374057577</v>
      </c>
      <c r="P198" s="3"/>
    </row>
    <row r="199" spans="1:20" x14ac:dyDescent="0.4">
      <c r="A199" s="1">
        <v>0.3493</v>
      </c>
      <c r="B199" s="1">
        <v>318</v>
      </c>
      <c r="C199" s="1">
        <v>0.12570000000000001</v>
      </c>
      <c r="D199" s="1">
        <v>35175.769999999997</v>
      </c>
      <c r="F199">
        <v>0.13867818600000001</v>
      </c>
      <c r="G199" s="8">
        <f t="shared" si="84"/>
        <v>0.10324730310262531</v>
      </c>
      <c r="H199">
        <f t="shared" si="85"/>
        <v>10.468112772290258</v>
      </c>
      <c r="I199">
        <v>0.93160014632375399</v>
      </c>
      <c r="J199">
        <v>-5.3333510426503902E-3</v>
      </c>
      <c r="K199">
        <v>-8.1287010306270294E-2</v>
      </c>
      <c r="M199" s="8">
        <f t="shared" si="86"/>
        <v>9.2604126071124754E-2</v>
      </c>
      <c r="N199">
        <f t="shared" si="87"/>
        <v>9.0840742684327416E-2</v>
      </c>
      <c r="O199">
        <f t="shared" si="88"/>
        <v>-1.9042168655022649</v>
      </c>
      <c r="P199" s="3"/>
    </row>
    <row r="200" spans="1:20" x14ac:dyDescent="0.4">
      <c r="A200" s="1">
        <v>0.44369999999999998</v>
      </c>
      <c r="B200" s="1">
        <v>318</v>
      </c>
      <c r="C200" s="1">
        <v>0.1603</v>
      </c>
      <c r="D200" s="1">
        <v>32578.65</v>
      </c>
      <c r="F200">
        <v>0.175835407</v>
      </c>
      <c r="G200" s="8">
        <f t="shared" si="84"/>
        <v>9.6914578914535254E-2</v>
      </c>
      <c r="H200">
        <f t="shared" si="85"/>
        <v>10.391412444833433</v>
      </c>
      <c r="I200">
        <v>0.93843823540999605</v>
      </c>
      <c r="J200">
        <v>-6.1029530753374103E-3</v>
      </c>
      <c r="K200">
        <v>-7.5732321466190605E-2</v>
      </c>
      <c r="M200" s="8">
        <f t="shared" si="86"/>
        <v>9.1342535973353553E-2</v>
      </c>
      <c r="N200">
        <f t="shared" si="87"/>
        <v>8.7562375510384344E-2</v>
      </c>
      <c r="O200">
        <f t="shared" si="88"/>
        <v>-4.138444835899846</v>
      </c>
      <c r="P200" s="3"/>
    </row>
    <row r="201" spans="1:20" x14ac:dyDescent="0.4">
      <c r="A201" s="1">
        <v>0.52690000000000003</v>
      </c>
      <c r="B201" s="1">
        <v>318</v>
      </c>
      <c r="C201" s="1">
        <v>0.19270000000000001</v>
      </c>
      <c r="D201" s="1">
        <v>30465.49</v>
      </c>
      <c r="F201">
        <v>0.21075845700000001</v>
      </c>
      <c r="G201" s="8">
        <f t="shared" si="84"/>
        <v>9.3712802283341973E-2</v>
      </c>
      <c r="H201">
        <f t="shared" si="85"/>
        <v>10.324349846584104</v>
      </c>
      <c r="I201">
        <v>0.94440486142228397</v>
      </c>
      <c r="J201">
        <v>-6.6627148615883503E-3</v>
      </c>
      <c r="K201">
        <v>-7.0672648984170597E-2</v>
      </c>
      <c r="M201" s="8">
        <f t="shared" si="86"/>
        <v>8.3070231945161818E-2</v>
      </c>
      <c r="N201">
        <f t="shared" si="87"/>
        <v>8.8320566313411092E-2</v>
      </c>
      <c r="O201">
        <f t="shared" si="88"/>
        <v>6.3203559750684732</v>
      </c>
      <c r="P201" s="3"/>
    </row>
    <row r="202" spans="1:20" x14ac:dyDescent="0.4">
      <c r="A202" s="1">
        <v>0.61950000000000005</v>
      </c>
      <c r="B202" s="1">
        <v>318</v>
      </c>
      <c r="C202" s="1">
        <v>0.2359</v>
      </c>
      <c r="D202" s="1">
        <v>27671.06</v>
      </c>
      <c r="F202">
        <v>0.25467404100000002</v>
      </c>
      <c r="G202" s="8">
        <f t="shared" si="84"/>
        <v>7.9584743535396435E-2</v>
      </c>
      <c r="H202">
        <f t="shared" si="85"/>
        <v>10.228142380684728</v>
      </c>
      <c r="I202">
        <v>0.95122260837181705</v>
      </c>
      <c r="J202">
        <v>-7.1769115385864803E-3</v>
      </c>
      <c r="K202">
        <v>-6.4649716952615496E-2</v>
      </c>
      <c r="M202" s="8">
        <f t="shared" si="86"/>
        <v>0.12590952218214327</v>
      </c>
      <c r="N202">
        <f t="shared" si="87"/>
        <v>0.11987589906887725</v>
      </c>
      <c r="O202">
        <f t="shared" si="88"/>
        <v>-4.7920308239575888</v>
      </c>
      <c r="P202" s="3"/>
    </row>
    <row r="203" spans="1:20" x14ac:dyDescent="0.4">
      <c r="A203" s="1">
        <v>0.70740000000000003</v>
      </c>
      <c r="B203" s="1">
        <v>318</v>
      </c>
      <c r="C203" s="1">
        <v>0.2918</v>
      </c>
      <c r="D203" s="1">
        <v>24757.96</v>
      </c>
      <c r="F203">
        <v>0.30608782699999998</v>
      </c>
      <c r="G203" s="8">
        <f t="shared" si="84"/>
        <v>4.8964451679232267E-2</v>
      </c>
      <c r="H203">
        <f t="shared" si="85"/>
        <v>10.116902332451062</v>
      </c>
      <c r="I203">
        <v>0.95820799784336996</v>
      </c>
      <c r="J203">
        <v>-7.5668492802333197E-3</v>
      </c>
      <c r="K203">
        <v>-5.8211880871833398E-2</v>
      </c>
      <c r="M203" s="8">
        <f t="shared" si="86"/>
        <v>0.15707434091170067</v>
      </c>
      <c r="N203">
        <f t="shared" si="87"/>
        <v>0.14992899214341962</v>
      </c>
      <c r="O203">
        <f t="shared" si="88"/>
        <v>-4.5490235558574161</v>
      </c>
      <c r="P203" s="3"/>
    </row>
    <row r="204" spans="1:20" x14ac:dyDescent="0.4">
      <c r="A204" s="1">
        <v>0.78290000000000004</v>
      </c>
      <c r="B204" s="1">
        <v>318</v>
      </c>
      <c r="C204" s="1">
        <v>0.35339999999999999</v>
      </c>
      <c r="D204" s="1">
        <v>21888.87</v>
      </c>
      <c r="F204">
        <v>0.36549135999999999</v>
      </c>
      <c r="G204" s="8">
        <f t="shared" si="84"/>
        <v>3.4214374646293143E-2</v>
      </c>
      <c r="H204">
        <f t="shared" si="85"/>
        <v>9.9937335674393708</v>
      </c>
      <c r="I204">
        <v>0.965006388242589</v>
      </c>
      <c r="J204">
        <v>-7.8106591209453997E-3</v>
      </c>
      <c r="K204">
        <v>-5.1678325605598201E-2</v>
      </c>
      <c r="M204" s="8">
        <f t="shared" si="86"/>
        <v>0.19048680020366693</v>
      </c>
      <c r="N204">
        <f t="shared" si="87"/>
        <v>0.18269378181082943</v>
      </c>
      <c r="O204">
        <f t="shared" si="88"/>
        <v>-4.0911067772177736</v>
      </c>
      <c r="P204" s="3"/>
    </row>
    <row r="205" spans="1:20" x14ac:dyDescent="0.4">
      <c r="A205" s="1">
        <v>0.86419999999999997</v>
      </c>
      <c r="B205" s="1">
        <v>318</v>
      </c>
      <c r="C205" s="1">
        <v>0.46160000000000001</v>
      </c>
      <c r="D205" s="1">
        <v>18185.169999999998</v>
      </c>
      <c r="F205">
        <v>0.46441501699999999</v>
      </c>
      <c r="G205" s="8">
        <f t="shared" si="84"/>
        <v>6.0983903812824418E-3</v>
      </c>
      <c r="H205">
        <f t="shared" si="85"/>
        <v>9.8083617057414294</v>
      </c>
      <c r="I205">
        <v>0.97378245225122395</v>
      </c>
      <c r="J205">
        <v>-7.9002841171392398E-3</v>
      </c>
      <c r="K205">
        <v>-4.2792704120062898E-2</v>
      </c>
      <c r="M205" s="8">
        <f>(1/(1-C205))*(H204-H205)</f>
        <v>0.34430137759647361</v>
      </c>
      <c r="N205">
        <f>(F205/((1-F205)*(I205-1)))*(J204-J205)+(1/(I205-1))*(K204-K205)</f>
        <v>0.33595461265527643</v>
      </c>
      <c r="O205">
        <f t="shared" si="88"/>
        <v>-2.4242612676908069</v>
      </c>
      <c r="P205" s="3"/>
    </row>
    <row r="206" spans="1:20" x14ac:dyDescent="0.4">
      <c r="A206" s="1"/>
      <c r="B206" s="1"/>
      <c r="C206" s="1"/>
      <c r="D206" s="1"/>
      <c r="P206" t="s">
        <v>22</v>
      </c>
      <c r="Q206">
        <v>10</v>
      </c>
    </row>
    <row r="209" spans="18:19" x14ac:dyDescent="0.4">
      <c r="R209" t="s">
        <v>58</v>
      </c>
      <c r="S209">
        <f>COUNT(B3:B205)</f>
        <v>158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15A5-5322-4489-92F0-93DD5EA33758}">
  <dimension ref="A1:T342"/>
  <sheetViews>
    <sheetView topLeftCell="A7" workbookViewId="0">
      <selection activeCell="Y25" sqref="Y25"/>
    </sheetView>
  </sheetViews>
  <sheetFormatPr defaultRowHeight="13.9" x14ac:dyDescent="0.4"/>
  <cols>
    <col min="1" max="1" width="9.1328125" bestFit="1" customWidth="1"/>
    <col min="2" max="2" width="11.6640625" bestFit="1" customWidth="1"/>
    <col min="3" max="4" width="9.1328125" bestFit="1" customWidth="1"/>
    <col min="6" max="11" width="9.1328125" bestFit="1" customWidth="1"/>
    <col min="13" max="15" width="9.1328125" bestFit="1" customWidth="1"/>
  </cols>
  <sheetData>
    <row r="1" spans="1:19" x14ac:dyDescent="0.4">
      <c r="A1" t="s">
        <v>4</v>
      </c>
      <c r="G1" t="s">
        <v>5</v>
      </c>
      <c r="H1" s="3">
        <v>-3.6752939999999998E-2</v>
      </c>
      <c r="R1" t="s">
        <v>31</v>
      </c>
    </row>
    <row r="2" spans="1:19" x14ac:dyDescent="0.4">
      <c r="A2" s="2" t="s">
        <v>0</v>
      </c>
      <c r="B2" s="2" t="s">
        <v>1</v>
      </c>
      <c r="C2" s="2" t="s">
        <v>2</v>
      </c>
      <c r="D2" s="2" t="s">
        <v>3</v>
      </c>
      <c r="F2" s="2" t="s">
        <v>7</v>
      </c>
      <c r="G2" s="2" t="s">
        <v>14</v>
      </c>
      <c r="H2" s="2" t="s">
        <v>8</v>
      </c>
      <c r="I2" s="2" t="s">
        <v>9</v>
      </c>
      <c r="J2" s="2" t="s">
        <v>10</v>
      </c>
      <c r="K2" s="2" t="s">
        <v>11</v>
      </c>
      <c r="M2" s="2" t="s">
        <v>12</v>
      </c>
      <c r="N2" s="2" t="s">
        <v>13</v>
      </c>
      <c r="O2" s="2" t="s">
        <v>15</v>
      </c>
      <c r="P2" s="2" t="s">
        <v>18</v>
      </c>
    </row>
    <row r="3" spans="1:19" x14ac:dyDescent="0.4">
      <c r="A3" s="5">
        <v>0.38329999999999997</v>
      </c>
      <c r="B3" s="5">
        <v>327.93555700000002</v>
      </c>
      <c r="C3" s="5">
        <v>0.27989999999999998</v>
      </c>
      <c r="D3" s="5">
        <v>35420</v>
      </c>
      <c r="E3" s="3"/>
      <c r="F3" s="3">
        <v>0.29079042199999999</v>
      </c>
      <c r="G3" s="3">
        <f>ABS(F3-C3)/F3</f>
        <v>3.7451102842720213E-2</v>
      </c>
      <c r="H3" s="3">
        <f>LN(D3)</f>
        <v>10.475031911336824</v>
      </c>
      <c r="I3" s="3">
        <v>0.97513315899999997</v>
      </c>
      <c r="J3" s="3">
        <v>-1.5419581999999999E-2</v>
      </c>
      <c r="K3" s="3">
        <v>-2.8969591999999999E-2</v>
      </c>
      <c r="L3" s="3"/>
      <c r="M3" s="3">
        <f>1/(1-C3)*(H3-H4)</f>
        <v>5.4997933843856242E-3</v>
      </c>
      <c r="N3" s="3">
        <f>(F3/((1-F3)*(I3-1)))*(J3-J4)+(1/(I3-1))*(K3-K4)</f>
        <v>2.5950773174868175E-3</v>
      </c>
      <c r="O3" s="3">
        <f>100*(N3-M3)/M3</f>
        <v>-52.815003471685671</v>
      </c>
      <c r="P3" s="3" t="b">
        <f>IF(ABS(O3)&gt;20,FALSE,)</f>
        <v>0</v>
      </c>
    </row>
    <row r="4" spans="1:19" x14ac:dyDescent="0.4">
      <c r="A4" s="5">
        <v>0.38979999999999998</v>
      </c>
      <c r="B4" s="5">
        <v>327.93555700000002</v>
      </c>
      <c r="C4" s="5">
        <v>0.2898</v>
      </c>
      <c r="D4" s="5">
        <v>35280</v>
      </c>
      <c r="E4" s="3"/>
      <c r="F4" s="3">
        <v>0.29476049399999998</v>
      </c>
      <c r="G4" s="3">
        <f t="shared" ref="G4:G10" si="0">ABS(F4-C4)/F4</f>
        <v>1.6828897023086081E-2</v>
      </c>
      <c r="H4" s="3">
        <f t="shared" ref="H4:H10" si="1">LN(D4)</f>
        <v>10.471071510120728</v>
      </c>
      <c r="I4" s="3">
        <v>0.97523143800000001</v>
      </c>
      <c r="J4" s="3">
        <v>-1.5400743E-2</v>
      </c>
      <c r="K4" s="3">
        <v>-2.8912785E-2</v>
      </c>
      <c r="L4" s="3"/>
      <c r="M4" s="3">
        <f t="shared" ref="M4:M9" si="2">1/(1-C4)*(H4-H3)</f>
        <v>-5.576459048290747E-3</v>
      </c>
      <c r="N4" s="3">
        <f t="shared" ref="N4:N9" si="3">(F4/((1-F4)*(I4-1)))*(J4-J3)+(1/(I4-1))*(K4-K3)</f>
        <v>-2.6114116264288746E-3</v>
      </c>
      <c r="O4" s="3">
        <f t="shared" ref="O4:O10" si="4">100*(N4-M4)/M4</f>
        <v>-53.170791647267556</v>
      </c>
      <c r="P4" s="3" t="b">
        <f t="shared" ref="P4:P10" si="5">IF(ABS(O4)&gt;20,FALSE,)</f>
        <v>0</v>
      </c>
    </row>
    <row r="5" spans="1:19" x14ac:dyDescent="0.4">
      <c r="A5" s="5">
        <v>0.5212</v>
      </c>
      <c r="B5" s="5">
        <v>327.93555700000002</v>
      </c>
      <c r="C5" s="5">
        <v>0.34460000000000002</v>
      </c>
      <c r="D5" s="5">
        <v>34210</v>
      </c>
      <c r="E5" s="3"/>
      <c r="F5" s="3">
        <v>0.36841890900000002</v>
      </c>
      <c r="G5" s="3">
        <f t="shared" si="0"/>
        <v>6.465170059987338E-2</v>
      </c>
      <c r="H5" s="3">
        <f t="shared" si="1"/>
        <v>10.440273277971651</v>
      </c>
      <c r="I5" s="3">
        <v>0.97716127600000002</v>
      </c>
      <c r="J5" s="3">
        <v>-1.4936682E-2</v>
      </c>
      <c r="K5" s="3">
        <v>-2.7669184999999999E-2</v>
      </c>
      <c r="L5" s="3"/>
      <c r="M5" s="3">
        <f t="shared" si="2"/>
        <v>-4.699150465223928E-2</v>
      </c>
      <c r="N5" s="3">
        <f t="shared" si="3"/>
        <v>-6.6304043788119077E-2</v>
      </c>
      <c r="O5" s="3">
        <f t="shared" si="4"/>
        <v>41.097937337402328</v>
      </c>
      <c r="P5" s="3" t="b">
        <f t="shared" si="5"/>
        <v>0</v>
      </c>
    </row>
    <row r="6" spans="1:19" x14ac:dyDescent="0.4">
      <c r="A6" s="1">
        <v>0.63019999999999998</v>
      </c>
      <c r="B6" s="1">
        <v>327.93555700000002</v>
      </c>
      <c r="C6" s="1">
        <v>0.38490000000000002</v>
      </c>
      <c r="D6" s="1">
        <v>33000</v>
      </c>
      <c r="F6">
        <v>0.42008271400000002</v>
      </c>
      <c r="G6">
        <f t="shared" si="0"/>
        <v>8.3751872732378135E-2</v>
      </c>
      <c r="H6">
        <f t="shared" si="1"/>
        <v>10.404262840448617</v>
      </c>
      <c r="I6">
        <v>0.97866252899999995</v>
      </c>
      <c r="J6">
        <v>-1.4454109999999999E-2</v>
      </c>
      <c r="K6">
        <v>-2.6536118000000001E-2</v>
      </c>
      <c r="M6">
        <f t="shared" si="2"/>
        <v>-5.8544037592316536E-2</v>
      </c>
      <c r="N6">
        <f t="shared" si="3"/>
        <v>-6.9485008853037544E-2</v>
      </c>
      <c r="O6">
        <f t="shared" si="4"/>
        <v>18.688446698723986</v>
      </c>
    </row>
    <row r="7" spans="1:19" x14ac:dyDescent="0.4">
      <c r="A7" s="1">
        <v>0.7329</v>
      </c>
      <c r="B7" s="1">
        <v>327.93555700000002</v>
      </c>
      <c r="C7" s="1">
        <v>0.41120000000000001</v>
      </c>
      <c r="D7" s="1">
        <v>31640</v>
      </c>
      <c r="F7">
        <v>0.46199073899999998</v>
      </c>
      <c r="G7">
        <f t="shared" si="0"/>
        <v>0.10993886827675127</v>
      </c>
      <c r="H7">
        <f t="shared" si="1"/>
        <v>10.36217742188159</v>
      </c>
      <c r="I7">
        <v>0.97999829100000002</v>
      </c>
      <c r="J7">
        <v>-1.3938928E-2</v>
      </c>
      <c r="K7">
        <v>-2.5410852000000001E-2</v>
      </c>
      <c r="M7">
        <f t="shared" si="2"/>
        <v>-7.1476594033672763E-2</v>
      </c>
      <c r="N7">
        <f t="shared" si="3"/>
        <v>-7.8376046627048696E-2</v>
      </c>
      <c r="O7">
        <f t="shared" si="4"/>
        <v>9.6527439319864428</v>
      </c>
    </row>
    <row r="8" spans="1:19" x14ac:dyDescent="0.4">
      <c r="A8" s="1">
        <v>0.76249999999999996</v>
      </c>
      <c r="B8" s="1">
        <v>327.93555700000002</v>
      </c>
      <c r="C8" s="1">
        <v>0.41720000000000002</v>
      </c>
      <c r="D8" s="1">
        <v>31180</v>
      </c>
      <c r="F8">
        <v>0.47346766899999998</v>
      </c>
      <c r="G8">
        <f t="shared" si="0"/>
        <v>0.11884162886737672</v>
      </c>
      <c r="H8">
        <f t="shared" si="1"/>
        <v>10.347532142611767</v>
      </c>
      <c r="I8">
        <v>0.98038486700000005</v>
      </c>
      <c r="J8">
        <v>-1.377576E-2</v>
      </c>
      <c r="K8">
        <v>-2.5065970999999999E-2</v>
      </c>
      <c r="M8">
        <f t="shared" si="2"/>
        <v>-2.5129168273546783E-2</v>
      </c>
      <c r="N8">
        <f t="shared" si="3"/>
        <v>-2.5062521961900296E-2</v>
      </c>
      <c r="O8">
        <f t="shared" si="4"/>
        <v>-0.26521495228572428</v>
      </c>
    </row>
    <row r="9" spans="1:19" x14ac:dyDescent="0.4">
      <c r="A9" s="5">
        <v>0.78800000000000003</v>
      </c>
      <c r="B9" s="5">
        <v>327.93555700000002</v>
      </c>
      <c r="C9" s="5">
        <v>0.42730000000000001</v>
      </c>
      <c r="D9" s="5">
        <v>30410</v>
      </c>
      <c r="E9" s="3"/>
      <c r="F9" s="3">
        <v>0.48355173600000001</v>
      </c>
      <c r="G9" s="3">
        <f t="shared" si="0"/>
        <v>0.11633033616076191</v>
      </c>
      <c r="H9" s="3">
        <f t="shared" si="1"/>
        <v>10.32252678067141</v>
      </c>
      <c r="I9" s="3">
        <v>0.98073133800000001</v>
      </c>
      <c r="J9" s="3">
        <v>-1.3624687999999999E-2</v>
      </c>
      <c r="K9" s="3">
        <v>-2.4750265E-2</v>
      </c>
      <c r="L9" s="3"/>
      <c r="M9" s="3">
        <f t="shared" si="2"/>
        <v>-4.3662234922921185E-2</v>
      </c>
      <c r="N9" s="3">
        <f t="shared" si="3"/>
        <v>-2.3725314832589672E-2</v>
      </c>
      <c r="O9" s="3">
        <f t="shared" si="4"/>
        <v>-45.661703129780264</v>
      </c>
      <c r="P9" s="3" t="b">
        <f t="shared" si="5"/>
        <v>0</v>
      </c>
    </row>
    <row r="10" spans="1:19" x14ac:dyDescent="0.4">
      <c r="A10" s="5">
        <v>0.88429999999999997</v>
      </c>
      <c r="B10" s="5">
        <v>327.93555700000002</v>
      </c>
      <c r="C10" s="5">
        <v>0.49640000000000001</v>
      </c>
      <c r="D10" s="5">
        <v>27220</v>
      </c>
      <c r="E10" s="3"/>
      <c r="F10" s="3">
        <v>0.534648134</v>
      </c>
      <c r="G10" s="3">
        <f t="shared" si="0"/>
        <v>7.1538889912220266E-2</v>
      </c>
      <c r="H10" s="3">
        <f t="shared" si="1"/>
        <v>10.211707276205457</v>
      </c>
      <c r="I10" s="3">
        <v>0.98252764199999998</v>
      </c>
      <c r="J10" s="3">
        <v>-1.2786209999999999E-2</v>
      </c>
      <c r="K10" s="3">
        <v>-2.3038037000000001E-2</v>
      </c>
      <c r="L10" s="3"/>
      <c r="M10" s="3">
        <f>1/(1-C10)*(H10-H9)</f>
        <v>-0.22005461569887366</v>
      </c>
      <c r="N10" s="3">
        <f>(F10/((1-F10)*(I10-1)))*(J10-J9)+(1/(I10-1))*(K10-K9)</f>
        <v>-0.1531313094220538</v>
      </c>
      <c r="O10" s="3">
        <f t="shared" si="4"/>
        <v>-30.412134762216855</v>
      </c>
      <c r="P10" s="3" t="b">
        <f t="shared" si="5"/>
        <v>0</v>
      </c>
    </row>
    <row r="11" spans="1:19" x14ac:dyDescent="0.4">
      <c r="A11" s="1"/>
      <c r="B11" s="1"/>
      <c r="C11" s="1"/>
      <c r="D11" s="1"/>
      <c r="P11" t="s">
        <v>32</v>
      </c>
      <c r="Q11">
        <v>3</v>
      </c>
    </row>
    <row r="13" spans="1:19" x14ac:dyDescent="0.4">
      <c r="A13" s="7"/>
      <c r="B13" s="7"/>
      <c r="C13" s="7"/>
      <c r="D13" s="7"/>
      <c r="P13" t="s">
        <v>5</v>
      </c>
      <c r="Q13" s="3">
        <v>-5.8997700000000004E-3</v>
      </c>
      <c r="S13" t="s">
        <v>33</v>
      </c>
    </row>
    <row r="14" spans="1:19" x14ac:dyDescent="0.4">
      <c r="A14" s="5">
        <v>0.36699999999999999</v>
      </c>
      <c r="B14" s="5">
        <v>473.15300000000002</v>
      </c>
      <c r="C14" s="5">
        <v>0.31900000000000001</v>
      </c>
      <c r="D14" s="5">
        <v>2923380</v>
      </c>
      <c r="E14" s="3"/>
      <c r="F14" s="3">
        <v>0.32632005600000002</v>
      </c>
      <c r="G14" s="3">
        <f t="shared" ref="G14:G18" si="6">ABS(F14-C14)/F14</f>
        <v>2.2432136380854319E-2</v>
      </c>
      <c r="H14" s="3">
        <f>LN(D14)</f>
        <v>14.888251039064814</v>
      </c>
      <c r="I14" s="3">
        <v>0.78433720699999998</v>
      </c>
      <c r="J14" s="3">
        <v>-0.12902946000000001</v>
      </c>
      <c r="K14" s="3">
        <v>-0.23607108600000001</v>
      </c>
      <c r="L14" s="3"/>
      <c r="M14" s="3">
        <f>1/(1-C14)*(H14-H15)</f>
        <v>3.1508699388186422E-2</v>
      </c>
      <c r="N14" s="3">
        <f>(F14/((1-F14)*(I14-1)))*(J14-J15)+(1/(I14-1))*(K14-K15)</f>
        <v>4.6817731611057366E-2</v>
      </c>
      <c r="O14" s="3">
        <f t="shared" ref="O14:O18" si="7">100*(N14-M14)/M14</f>
        <v>48.586684059103909</v>
      </c>
      <c r="P14" s="3" t="b">
        <f t="shared" ref="P14:P17" si="8">IF(ABS(O14)&gt;20,FALSE,)</f>
        <v>0</v>
      </c>
    </row>
    <row r="15" spans="1:19" x14ac:dyDescent="0.4">
      <c r="A15" s="5">
        <v>0.503</v>
      </c>
      <c r="B15" s="5">
        <v>473.15300000000002</v>
      </c>
      <c r="C15" s="5">
        <v>0.41499999999999998</v>
      </c>
      <c r="D15" s="5">
        <v>2861320</v>
      </c>
      <c r="E15" s="3"/>
      <c r="F15" s="3">
        <v>0.42290091600000002</v>
      </c>
      <c r="G15" s="3">
        <f t="shared" si="6"/>
        <v>1.8682664664646968E-2</v>
      </c>
      <c r="H15" s="3">
        <f t="shared" ref="H15:H18" si="9">LN(D15)</f>
        <v>14.866793614781459</v>
      </c>
      <c r="I15" s="3">
        <v>0.80371733400000001</v>
      </c>
      <c r="J15" s="3">
        <v>-0.12709525699999999</v>
      </c>
      <c r="K15" s="3">
        <v>-0.22691114100000001</v>
      </c>
      <c r="L15" s="3"/>
      <c r="M15" s="3">
        <f t="shared" ref="M15:M17" si="10">1/(1-C15)*(H15-H14)</f>
        <v>-3.6679357749324709E-2</v>
      </c>
      <c r="N15" s="3">
        <f t="shared" ref="N15:N17" si="11">(F15/((1-F15)*(I15-1)))*(J15-J14)+(1/(I15-1))*(K15-K14)</f>
        <v>-5.3888294099240272E-2</v>
      </c>
      <c r="O15" s="3">
        <f t="shared" si="7"/>
        <v>46.917223762546364</v>
      </c>
      <c r="P15" s="3" t="b">
        <f t="shared" si="8"/>
        <v>0</v>
      </c>
    </row>
    <row r="16" spans="1:19" x14ac:dyDescent="0.4">
      <c r="A16" s="1">
        <v>0.76300000000000001</v>
      </c>
      <c r="B16" s="1">
        <v>473.15300000000002</v>
      </c>
      <c r="C16" s="1">
        <v>0.56699999999999995</v>
      </c>
      <c r="D16" s="1">
        <v>2551060</v>
      </c>
      <c r="F16">
        <v>0.57219918000000003</v>
      </c>
      <c r="G16">
        <f t="shared" si="6"/>
        <v>9.0863115183074557E-3</v>
      </c>
      <c r="H16">
        <f t="shared" si="9"/>
        <v>14.752019517035516</v>
      </c>
      <c r="I16">
        <v>0.83892597999999996</v>
      </c>
      <c r="J16">
        <v>-0.117463627</v>
      </c>
      <c r="K16">
        <v>-0.20254702199999999</v>
      </c>
      <c r="M16">
        <f t="shared" si="10"/>
        <v>-0.26506720033705194</v>
      </c>
      <c r="N16">
        <f t="shared" si="11"/>
        <v>-0.23124011538761402</v>
      </c>
      <c r="O16">
        <f t="shared" si="7"/>
        <v>-12.761701525660046</v>
      </c>
      <c r="P16" s="3"/>
    </row>
    <row r="17" spans="1:19" x14ac:dyDescent="0.4">
      <c r="A17" s="5">
        <v>0.88600000000000001</v>
      </c>
      <c r="B17" s="5">
        <v>473.15300000000002</v>
      </c>
      <c r="C17" s="5">
        <v>0.66200000000000003</v>
      </c>
      <c r="D17" s="5">
        <v>2282160</v>
      </c>
      <c r="E17" s="3"/>
      <c r="F17" s="3">
        <v>0.65262494599999998</v>
      </c>
      <c r="G17" s="3">
        <f t="shared" si="6"/>
        <v>1.4365148095335064E-2</v>
      </c>
      <c r="H17" s="3">
        <f t="shared" si="9"/>
        <v>14.640632920881435</v>
      </c>
      <c r="I17" s="3">
        <v>0.86044679300000004</v>
      </c>
      <c r="J17" s="3">
        <v>-0.10828117600000001</v>
      </c>
      <c r="K17" s="3">
        <v>-0.183544652</v>
      </c>
      <c r="L17" s="3"/>
      <c r="M17" s="3">
        <f t="shared" si="10"/>
        <v>-0.32954614246769326</v>
      </c>
      <c r="N17" s="3">
        <f t="shared" si="11"/>
        <v>-0.25978437662490722</v>
      </c>
      <c r="O17" s="3">
        <f t="shared" si="7"/>
        <v>-21.169043375959124</v>
      </c>
      <c r="P17" s="3" t="b">
        <f t="shared" si="8"/>
        <v>0</v>
      </c>
    </row>
    <row r="18" spans="1:19" x14ac:dyDescent="0.4">
      <c r="A18" s="1">
        <v>0.94199999999999995</v>
      </c>
      <c r="B18" s="1">
        <v>473.15300000000002</v>
      </c>
      <c r="C18" s="1">
        <v>0.753</v>
      </c>
      <c r="D18" s="1">
        <v>2068430</v>
      </c>
      <c r="F18">
        <v>0.73186190500000003</v>
      </c>
      <c r="G18">
        <f t="shared" si="6"/>
        <v>2.888262779574511E-2</v>
      </c>
      <c r="H18">
        <f t="shared" si="9"/>
        <v>14.542300423363439</v>
      </c>
      <c r="I18">
        <v>0.87999909200000004</v>
      </c>
      <c r="J18">
        <v>-9.8691143999999995E-2</v>
      </c>
      <c r="K18">
        <v>-0.164794893</v>
      </c>
      <c r="M18">
        <f t="shared" ref="M18" si="12">1/(1-C18)*(H18-H17)</f>
        <v>-0.3981072774007926</v>
      </c>
      <c r="N18">
        <f t="shared" ref="N18" si="13">(F18/((1-F18)*(I18-1)))*(J18-J17)+(1/(I18-1))*(K18-K17)</f>
        <v>-0.3743721619867203</v>
      </c>
      <c r="O18">
        <f t="shared" si="7"/>
        <v>-5.961989835764065</v>
      </c>
      <c r="P18" s="3"/>
    </row>
    <row r="19" spans="1:19" x14ac:dyDescent="0.4">
      <c r="P19" t="s">
        <v>32</v>
      </c>
      <c r="Q19">
        <v>2</v>
      </c>
    </row>
    <row r="21" spans="1:19" x14ac:dyDescent="0.4">
      <c r="A21" s="7"/>
      <c r="B21" s="7"/>
      <c r="C21" s="7"/>
      <c r="D21" s="7"/>
      <c r="P21" t="s">
        <v>5</v>
      </c>
      <c r="Q21" s="3">
        <v>-1.3980039999999999E-2</v>
      </c>
      <c r="S21" t="s">
        <v>33</v>
      </c>
    </row>
    <row r="22" spans="1:19" x14ac:dyDescent="0.4">
      <c r="A22" s="5">
        <v>0.312</v>
      </c>
      <c r="B22" s="5">
        <v>523.17100000000005</v>
      </c>
      <c r="C22" s="5">
        <v>0.30399999999999999</v>
      </c>
      <c r="D22" s="5">
        <v>6963700</v>
      </c>
      <c r="E22" s="3"/>
      <c r="F22" s="3">
        <v>0.290401558</v>
      </c>
      <c r="G22" s="3">
        <f t="shared" ref="G22:G26" si="14">ABS(F22-C22)/F22</f>
        <v>4.6826339685133465E-2</v>
      </c>
      <c r="H22" s="3">
        <f>LN(D22)</f>
        <v>15.756221500251895</v>
      </c>
      <c r="I22" s="3">
        <v>0.61313821199999996</v>
      </c>
      <c r="J22" s="3">
        <v>-0.20336151699999999</v>
      </c>
      <c r="K22" s="3">
        <v>-0.37047382600000001</v>
      </c>
      <c r="L22" s="3"/>
      <c r="M22" s="3">
        <f>1/(1-C22)*(H22-H23)</f>
        <v>4.7726930480405542E-2</v>
      </c>
      <c r="N22" s="3">
        <f>(F22/((1-F22)*(I22-1)))*(J22-J23)+(1/(I22-1))*(K22-K23)</f>
        <v>5.8140053897983282E-2</v>
      </c>
      <c r="O22" s="3">
        <f t="shared" ref="O22:O26" si="15">100*(N22-M22)/M22</f>
        <v>21.818129330259115</v>
      </c>
      <c r="P22" s="3" t="b">
        <f t="shared" ref="P22:P25" si="16">IF(ABS(O22)&gt;20,FALSE,)</f>
        <v>0</v>
      </c>
    </row>
    <row r="23" spans="1:19" x14ac:dyDescent="0.4">
      <c r="A23" s="5">
        <v>0.49299999999999999</v>
      </c>
      <c r="B23" s="5">
        <v>523.17100000000005</v>
      </c>
      <c r="C23" s="5">
        <v>0.45100000000000001</v>
      </c>
      <c r="D23" s="5">
        <v>6736180</v>
      </c>
      <c r="E23" s="3"/>
      <c r="F23" s="3">
        <v>0.43658199800000003</v>
      </c>
      <c r="G23" s="3">
        <f t="shared" si="14"/>
        <v>3.3024728610088004E-2</v>
      </c>
      <c r="H23" s="3">
        <f t="shared" ref="H23:H26" si="17">LN(D23)</f>
        <v>15.723003556637533</v>
      </c>
      <c r="I23" s="3">
        <v>0.67168912800000002</v>
      </c>
      <c r="J23" s="3">
        <v>-0.19810987599999999</v>
      </c>
      <c r="K23" s="3">
        <v>-0.350130883</v>
      </c>
      <c r="L23" s="3"/>
      <c r="M23" s="3">
        <f t="shared" ref="M23:M25" si="18">1/(1-C23)*(H23-H22)</f>
        <v>-6.0506272521607028E-2</v>
      </c>
      <c r="N23" s="3">
        <f t="shared" ref="N23:N25" si="19">(F23/((1-F23)*(I23-1)))*(J23-J22)+(1/(I23-1))*(K23-K22)</f>
        <v>-7.4357393496154042E-2</v>
      </c>
      <c r="O23" s="3">
        <f t="shared" si="15"/>
        <v>22.89204143190398</v>
      </c>
      <c r="P23" s="3" t="b">
        <f t="shared" si="16"/>
        <v>0</v>
      </c>
    </row>
    <row r="24" spans="1:19" x14ac:dyDescent="0.4">
      <c r="A24" s="1">
        <v>0.76500000000000001</v>
      </c>
      <c r="B24" s="1">
        <v>523.17100000000005</v>
      </c>
      <c r="C24" s="1">
        <v>0.627</v>
      </c>
      <c r="D24" s="1">
        <v>5991540</v>
      </c>
      <c r="F24">
        <v>0.62504016600000001</v>
      </c>
      <c r="G24">
        <f t="shared" si="14"/>
        <v>3.1355328930972952E-3</v>
      </c>
      <c r="H24">
        <f t="shared" si="17"/>
        <v>15.605859032206933</v>
      </c>
      <c r="I24">
        <v>0.74970825799999996</v>
      </c>
      <c r="J24">
        <v>-0.17907671</v>
      </c>
      <c r="K24">
        <v>-0.30532351200000002</v>
      </c>
      <c r="M24">
        <f t="shared" si="18"/>
        <v>-0.31406038721340473</v>
      </c>
      <c r="N24">
        <f t="shared" si="19"/>
        <v>-0.30578216704250283</v>
      </c>
      <c r="O24">
        <f t="shared" si="15"/>
        <v>-2.6358689309253247</v>
      </c>
      <c r="P24" s="3"/>
    </row>
    <row r="25" spans="1:19" x14ac:dyDescent="0.4">
      <c r="A25" s="5">
        <v>0.88900000000000001</v>
      </c>
      <c r="B25" s="5">
        <v>523.17100000000005</v>
      </c>
      <c r="C25" s="5">
        <v>0.73199999999999998</v>
      </c>
      <c r="D25" s="5">
        <v>5281380</v>
      </c>
      <c r="E25" s="3"/>
      <c r="F25" s="3">
        <v>0.72665438500000001</v>
      </c>
      <c r="G25" s="3">
        <f t="shared" si="14"/>
        <v>7.3564752519864997E-3</v>
      </c>
      <c r="H25" s="3">
        <f t="shared" si="17"/>
        <v>15.479697985169283</v>
      </c>
      <c r="I25" s="3">
        <v>0.79197386000000003</v>
      </c>
      <c r="J25" s="3">
        <v>-0.162381527</v>
      </c>
      <c r="K25" s="3">
        <v>-0.27218992800000003</v>
      </c>
      <c r="L25" s="3"/>
      <c r="M25" s="3">
        <f t="shared" si="18"/>
        <v>-0.47075017551361925</v>
      </c>
      <c r="N25" s="3">
        <f t="shared" si="19"/>
        <v>-0.3726242982147091</v>
      </c>
      <c r="O25" s="3">
        <f t="shared" si="15"/>
        <v>-20.844575828750013</v>
      </c>
      <c r="P25" s="3" t="b">
        <f t="shared" si="16"/>
        <v>0</v>
      </c>
    </row>
    <row r="26" spans="1:19" x14ac:dyDescent="0.4">
      <c r="A26" s="1">
        <v>0.93700000000000006</v>
      </c>
      <c r="B26" s="1">
        <v>523.17100000000005</v>
      </c>
      <c r="C26" s="1">
        <v>0.80800000000000005</v>
      </c>
      <c r="D26" s="1">
        <v>4943540</v>
      </c>
      <c r="F26">
        <v>0.79461638999999995</v>
      </c>
      <c r="G26">
        <f t="shared" si="14"/>
        <v>1.6842856714798071E-2</v>
      </c>
      <c r="H26">
        <f t="shared" si="17"/>
        <v>15.413592231719784</v>
      </c>
      <c r="I26">
        <v>0.81729439400000004</v>
      </c>
      <c r="J26">
        <v>-0.15065404099999999</v>
      </c>
      <c r="K26">
        <v>-0.25012769899999998</v>
      </c>
      <c r="M26">
        <f t="shared" ref="M26" si="20">1/(1-C26)*(H26-H25)</f>
        <v>-0.34430079921613888</v>
      </c>
      <c r="N26">
        <f t="shared" ref="N26" si="21">(F26/((1-F26)*(I26-1)))*(J26-J25)+(1/(I26-1))*(K26-K25)</f>
        <v>-0.36909180342862585</v>
      </c>
      <c r="O26">
        <f t="shared" si="15"/>
        <v>7.200391131512923</v>
      </c>
      <c r="P26" s="3"/>
    </row>
    <row r="27" spans="1:19" x14ac:dyDescent="0.4">
      <c r="P27" t="s">
        <v>32</v>
      </c>
      <c r="Q27">
        <v>2</v>
      </c>
    </row>
    <row r="29" spans="1:19" x14ac:dyDescent="0.4">
      <c r="A29" s="7"/>
      <c r="B29" s="7"/>
      <c r="C29" s="7"/>
      <c r="D29" s="7"/>
      <c r="P29" t="s">
        <v>5</v>
      </c>
      <c r="Q29" s="3">
        <v>-9.3896699999999993E-3</v>
      </c>
      <c r="S29" t="s">
        <v>34</v>
      </c>
    </row>
    <row r="30" spans="1:19" x14ac:dyDescent="0.4">
      <c r="A30" s="5">
        <v>0.65</v>
      </c>
      <c r="B30" s="5">
        <v>573.18399999999997</v>
      </c>
      <c r="C30" s="5">
        <v>0.65</v>
      </c>
      <c r="D30" s="5">
        <v>12893200</v>
      </c>
      <c r="E30" s="3"/>
      <c r="F30" s="3">
        <v>0.59377523799999998</v>
      </c>
      <c r="G30" s="3">
        <f t="shared" ref="G30:G38" si="22">ABS(F30-C30)/F30</f>
        <v>9.4690311083669751E-2</v>
      </c>
      <c r="H30" s="3">
        <f t="shared" ref="H30:H38" si="23">LN(D30)</f>
        <v>16.372210598566152</v>
      </c>
      <c r="I30" s="3">
        <v>0.54142067500000002</v>
      </c>
      <c r="J30" s="3">
        <v>-0.28058229699999998</v>
      </c>
      <c r="K30" s="3">
        <v>-0.46588734700000001</v>
      </c>
      <c r="L30" s="3"/>
      <c r="M30" s="3">
        <f>1/(1-C30)*(H30-H31)</f>
        <v>7.7434547762332995E-2</v>
      </c>
      <c r="N30" s="3">
        <f>(F30/((1-F30)*(I30-1)))*(J30-J31)+(1/(I30-1))*(K30-K31)</f>
        <v>2.0133627494552983E-2</v>
      </c>
      <c r="O30" s="3">
        <f t="shared" ref="O30:O38" si="24">100*(N30-M30)/M30</f>
        <v>-73.999166939867223</v>
      </c>
      <c r="P30" s="3" t="b">
        <f t="shared" ref="P30:P35" si="25">IF(ABS(O30)&gt;20,FALSE,)</f>
        <v>0</v>
      </c>
    </row>
    <row r="31" spans="1:19" x14ac:dyDescent="0.4">
      <c r="A31" s="5">
        <v>0.67</v>
      </c>
      <c r="B31" s="5">
        <v>573.18399999999997</v>
      </c>
      <c r="C31" s="5">
        <v>0.67</v>
      </c>
      <c r="D31" s="5">
        <v>12548460</v>
      </c>
      <c r="E31" s="3"/>
      <c r="F31" s="3">
        <v>0.60771057299999998</v>
      </c>
      <c r="G31" s="3">
        <f t="shared" si="22"/>
        <v>0.10249850795339062</v>
      </c>
      <c r="H31" s="3">
        <f t="shared" si="23"/>
        <v>16.345108506849336</v>
      </c>
      <c r="I31" s="3">
        <v>0.55437365199999999</v>
      </c>
      <c r="J31" s="3">
        <v>-0.277739393</v>
      </c>
      <c r="K31" s="3">
        <v>-0.46080992999999998</v>
      </c>
      <c r="L31" s="3"/>
      <c r="M31" s="3">
        <f t="shared" ref="M31:M37" si="26">1/(1-C31)*(H31-H30)</f>
        <v>-8.2127550657019849E-2</v>
      </c>
      <c r="N31" s="3">
        <f t="shared" ref="N31:N37" si="27">(F31/((1-F31)*(I31-1)))*(J31-J30)+(1/(I31-1))*(K31-K30)</f>
        <v>-2.1276723178662936E-2</v>
      </c>
      <c r="O31" s="3">
        <f t="shared" si="24"/>
        <v>-74.093074725290975</v>
      </c>
      <c r="P31" s="3" t="b">
        <f t="shared" si="25"/>
        <v>0</v>
      </c>
    </row>
    <row r="32" spans="1:19" x14ac:dyDescent="0.4">
      <c r="A32" s="5">
        <v>0.754</v>
      </c>
      <c r="B32" s="5">
        <v>573.18399999999997</v>
      </c>
      <c r="C32" s="5">
        <v>0.68500000000000005</v>
      </c>
      <c r="D32" s="5">
        <v>12307140</v>
      </c>
      <c r="E32" s="3"/>
      <c r="F32" s="3">
        <v>0.66555315800000003</v>
      </c>
      <c r="G32" s="3">
        <f t="shared" si="22"/>
        <v>2.9219066525712465E-2</v>
      </c>
      <c r="H32" s="3">
        <f t="shared" si="23"/>
        <v>16.325690139729652</v>
      </c>
      <c r="I32" s="3">
        <v>0.604697665</v>
      </c>
      <c r="J32" s="3">
        <v>-0.26488230299999999</v>
      </c>
      <c r="K32" s="3">
        <v>-0.43729573199999999</v>
      </c>
      <c r="L32" s="3"/>
      <c r="M32" s="3">
        <f t="shared" si="26"/>
        <v>-6.1645609903758496E-2</v>
      </c>
      <c r="N32" s="3">
        <f t="shared" si="27"/>
        <v>-0.12420862289584833</v>
      </c>
      <c r="O32" s="3">
        <f t="shared" si="24"/>
        <v>101.48818884226077</v>
      </c>
      <c r="P32" s="3" t="b">
        <f t="shared" si="25"/>
        <v>0</v>
      </c>
    </row>
    <row r="33" spans="1:19" x14ac:dyDescent="0.4">
      <c r="A33" s="1">
        <v>0.82199999999999995</v>
      </c>
      <c r="B33" s="1">
        <v>573.18399999999997</v>
      </c>
      <c r="C33" s="1">
        <v>0.72399999999999998</v>
      </c>
      <c r="D33" s="1">
        <v>11858980</v>
      </c>
      <c r="F33">
        <v>0.71464393699999995</v>
      </c>
      <c r="G33">
        <f t="shared" si="22"/>
        <v>1.3091922446408479E-2</v>
      </c>
      <c r="H33">
        <f t="shared" si="23"/>
        <v>16.288595944462671</v>
      </c>
      <c r="I33">
        <v>0.64402746</v>
      </c>
      <c r="J33">
        <v>-0.25253215400000001</v>
      </c>
      <c r="K33">
        <v>-0.41463597899999999</v>
      </c>
      <c r="M33">
        <f t="shared" si="26"/>
        <v>-0.13439925821369922</v>
      </c>
      <c r="N33">
        <f t="shared" si="27"/>
        <v>-0.15054360318623261</v>
      </c>
      <c r="O33">
        <f t="shared" si="24"/>
        <v>12.012227736304432</v>
      </c>
      <c r="P33" s="3"/>
    </row>
    <row r="34" spans="1:19" x14ac:dyDescent="0.4">
      <c r="A34" s="5">
        <v>0.872</v>
      </c>
      <c r="B34" s="5">
        <v>573.18399999999997</v>
      </c>
      <c r="C34" s="5">
        <v>0.77200000000000002</v>
      </c>
      <c r="D34" s="5">
        <v>11266030</v>
      </c>
      <c r="E34" s="3"/>
      <c r="F34" s="3">
        <v>0.75682413900000001</v>
      </c>
      <c r="G34" s="3">
        <f t="shared" si="22"/>
        <v>2.0052030872128423E-2</v>
      </c>
      <c r="H34" s="3">
        <f t="shared" si="23"/>
        <v>16.23730256131271</v>
      </c>
      <c r="I34" s="3">
        <v>0.67532534</v>
      </c>
      <c r="J34" s="3">
        <v>-0.24115228699999999</v>
      </c>
      <c r="K34" s="3">
        <v>-0.39399717400000001</v>
      </c>
      <c r="L34" s="3"/>
      <c r="M34" s="3">
        <f t="shared" si="26"/>
        <v>-0.2249709787278987</v>
      </c>
      <c r="N34" s="3">
        <f t="shared" si="27"/>
        <v>-0.17265221480713283</v>
      </c>
      <c r="O34" s="3">
        <f t="shared" si="24"/>
        <v>-23.255783575554052</v>
      </c>
      <c r="P34" s="3" t="b">
        <f t="shared" si="25"/>
        <v>0</v>
      </c>
    </row>
    <row r="35" spans="1:19" x14ac:dyDescent="0.4">
      <c r="A35" s="5">
        <v>0.90900000000000003</v>
      </c>
      <c r="B35" s="5">
        <v>573.18399999999997</v>
      </c>
      <c r="C35" s="5">
        <v>0.81399999999999995</v>
      </c>
      <c r="D35" s="5">
        <v>10721350</v>
      </c>
      <c r="E35" s="3"/>
      <c r="F35" s="3">
        <v>0.79634390399999999</v>
      </c>
      <c r="G35" s="3">
        <f t="shared" si="22"/>
        <v>2.2171446169568412E-2</v>
      </c>
      <c r="H35" s="3">
        <f t="shared" si="23"/>
        <v>16.187747638513876</v>
      </c>
      <c r="I35" s="3">
        <v>0.702202879</v>
      </c>
      <c r="J35" s="3">
        <v>-0.23030302799999999</v>
      </c>
      <c r="K35" s="3">
        <v>-0.37458598900000001</v>
      </c>
      <c r="L35" s="3"/>
      <c r="M35" s="3">
        <f t="shared" si="26"/>
        <v>-0.26642431612276041</v>
      </c>
      <c r="N35" s="3">
        <f t="shared" si="27"/>
        <v>-0.20763926411632544</v>
      </c>
      <c r="O35" s="3">
        <f t="shared" si="24"/>
        <v>-22.064446992649337</v>
      </c>
      <c r="P35" s="3" t="b">
        <f t="shared" si="25"/>
        <v>0</v>
      </c>
    </row>
    <row r="36" spans="1:19" x14ac:dyDescent="0.4">
      <c r="A36" s="1">
        <v>0.94299999999999995</v>
      </c>
      <c r="B36" s="1">
        <v>573.18399999999997</v>
      </c>
      <c r="C36" s="1">
        <v>0.86199999999999999</v>
      </c>
      <c r="D36" s="1">
        <v>10135290</v>
      </c>
      <c r="F36">
        <v>0.845656144</v>
      </c>
      <c r="G36">
        <f t="shared" si="22"/>
        <v>1.9326834099132367E-2</v>
      </c>
      <c r="H36">
        <f t="shared" si="23"/>
        <v>16.131533951173722</v>
      </c>
      <c r="I36">
        <v>0.73216106000000003</v>
      </c>
      <c r="J36">
        <v>-0.21710706599999999</v>
      </c>
      <c r="K36">
        <v>-0.35133098000000001</v>
      </c>
      <c r="M36">
        <f t="shared" si="26"/>
        <v>-0.40734556043589992</v>
      </c>
      <c r="N36">
        <f t="shared" si="27"/>
        <v>-0.35676743345081968</v>
      </c>
      <c r="O36">
        <f t="shared" si="24"/>
        <v>-12.41651607322212</v>
      </c>
      <c r="P36" s="3"/>
    </row>
    <row r="37" spans="1:19" x14ac:dyDescent="0.4">
      <c r="A37" s="1">
        <v>0.97</v>
      </c>
      <c r="B37" s="1">
        <v>573.18399999999997</v>
      </c>
      <c r="C37" s="1">
        <v>0.91300000000000003</v>
      </c>
      <c r="D37" s="1">
        <v>9528550</v>
      </c>
      <c r="F37">
        <v>0.90185101999999995</v>
      </c>
      <c r="G37">
        <f t="shared" si="22"/>
        <v>1.2362330088621608E-2</v>
      </c>
      <c r="H37">
        <f t="shared" si="23"/>
        <v>16.069803112952449</v>
      </c>
      <c r="I37">
        <v>0.76166840700000005</v>
      </c>
      <c r="J37">
        <v>-0.20305482499999999</v>
      </c>
      <c r="K37">
        <v>-0.32700447900000001</v>
      </c>
      <c r="M37">
        <f t="shared" si="26"/>
        <v>-0.70954986461232994</v>
      </c>
      <c r="N37">
        <f t="shared" si="27"/>
        <v>-0.64383752418174478</v>
      </c>
      <c r="O37">
        <f t="shared" si="24"/>
        <v>-9.2611307122844408</v>
      </c>
      <c r="P37" s="3"/>
    </row>
    <row r="38" spans="1:19" x14ac:dyDescent="0.4">
      <c r="A38" s="1">
        <v>0.99399999999999999</v>
      </c>
      <c r="B38" s="1">
        <v>573.18399999999997</v>
      </c>
      <c r="C38" s="1">
        <v>0.97599999999999998</v>
      </c>
      <c r="D38" s="1">
        <v>8845970</v>
      </c>
      <c r="F38">
        <v>0.97583362699999998</v>
      </c>
      <c r="G38">
        <f t="shared" si="22"/>
        <v>1.7049320232125743E-4</v>
      </c>
      <c r="H38">
        <f t="shared" si="23"/>
        <v>15.995472546041331</v>
      </c>
      <c r="I38">
        <v>0.79410012500000005</v>
      </c>
      <c r="J38">
        <v>-0.186505909</v>
      </c>
      <c r="K38">
        <v>-0.29900462999999999</v>
      </c>
      <c r="M38">
        <f>1/(1-C38)*(H38-H37)</f>
        <v>-3.0971069546299441</v>
      </c>
      <c r="N38">
        <f>(F38/((1-F38)*(I38-1)))*(J38-J37)+(1/(I38-1))*(K38-K37)</f>
        <v>-3.3814590000428293</v>
      </c>
      <c r="O38">
        <f t="shared" si="24"/>
        <v>9.181214907279843</v>
      </c>
      <c r="P38" s="3"/>
    </row>
    <row r="39" spans="1:19" x14ac:dyDescent="0.4">
      <c r="P39" t="s">
        <v>32</v>
      </c>
      <c r="Q39">
        <v>4</v>
      </c>
    </row>
    <row r="40" spans="1:19" x14ac:dyDescent="0.4">
      <c r="A40" s="1"/>
      <c r="B40" s="1"/>
      <c r="C40" s="1"/>
      <c r="D40" s="1"/>
    </row>
    <row r="41" spans="1:19" x14ac:dyDescent="0.4">
      <c r="A41" s="7"/>
      <c r="B41" s="7"/>
      <c r="C41" s="7"/>
      <c r="D41" s="7"/>
      <c r="P41" t="s">
        <v>5</v>
      </c>
      <c r="Q41" s="3">
        <v>-4.5148830000000001E-2</v>
      </c>
      <c r="S41" t="s">
        <v>35</v>
      </c>
    </row>
    <row r="42" spans="1:19" x14ac:dyDescent="0.4">
      <c r="A42" s="5">
        <v>0.12759999999999999</v>
      </c>
      <c r="B42" s="5">
        <v>298.13437199999998</v>
      </c>
      <c r="C42" s="5">
        <v>0.11840000000000001</v>
      </c>
      <c r="D42" s="5">
        <v>7800</v>
      </c>
      <c r="E42" s="3"/>
      <c r="F42" s="3">
        <v>0.10720987999999999</v>
      </c>
      <c r="G42" s="3">
        <f t="shared" ref="G42:G47" si="28">ABS(F42-C42)/F42</f>
        <v>0.10437582804868369</v>
      </c>
      <c r="H42" s="3">
        <f t="shared" ref="H42:H47" si="29">LN(D42)</f>
        <v>8.9618790126776826</v>
      </c>
      <c r="I42" s="3">
        <v>0.98548519927919398</v>
      </c>
      <c r="J42" s="3">
        <v>-7.5219877293300902E-3</v>
      </c>
      <c r="K42" s="3">
        <v>-1.5440335640313401E-2</v>
      </c>
      <c r="L42" s="3"/>
      <c r="M42" s="3">
        <f>1/(1-C42)*(H42-H43)</f>
        <v>1.31641857081528E-2</v>
      </c>
      <c r="N42" s="3">
        <f>(F42/((1-F42)*(I42-1)))*(J42-J43)+(1/(I42-1))*(K42-K43)</f>
        <v>2.197871571401298E-2</v>
      </c>
      <c r="O42" s="3">
        <f t="shared" ref="O42:O51" si="30">100*(N42-M42)/M42</f>
        <v>66.958414301320545</v>
      </c>
      <c r="P42" s="3" t="b">
        <f t="shared" ref="P42:P51" si="31">IF(ABS(O42)&gt;20,FALSE,)</f>
        <v>0</v>
      </c>
    </row>
    <row r="43" spans="1:19" x14ac:dyDescent="0.4">
      <c r="A43" s="5">
        <v>0.22720000000000001</v>
      </c>
      <c r="B43" s="5">
        <v>298.13437199999998</v>
      </c>
      <c r="C43" s="5">
        <v>0.19009999999999999</v>
      </c>
      <c r="D43" s="5">
        <v>7710</v>
      </c>
      <c r="E43" s="3"/>
      <c r="F43" s="3">
        <v>0.18198951299999999</v>
      </c>
      <c r="G43" s="3">
        <f t="shared" si="28"/>
        <v>4.4565683298465664E-2</v>
      </c>
      <c r="H43" s="3">
        <f t="shared" si="29"/>
        <v>8.9502734665573751</v>
      </c>
      <c r="I43" s="3">
        <v>0.98633189049467096</v>
      </c>
      <c r="J43" s="3">
        <v>-7.5047090914674604E-3</v>
      </c>
      <c r="K43" s="3">
        <v>-1.5123393850952901E-2</v>
      </c>
      <c r="L43" s="3"/>
      <c r="M43" s="3">
        <f t="shared" ref="M43:M47" si="32">1/(1-C43)*(H43-H42)</f>
        <v>-1.432960380331832E-2</v>
      </c>
      <c r="N43" s="3">
        <f t="shared" ref="N43:N50" si="33">(F43/((1-F43)*(I43-1)))*(J43-J42)+(1/(I43-1))*(K43-K42)</f>
        <v>-2.3469661970791113E-2</v>
      </c>
      <c r="O43" s="3">
        <f t="shared" si="30"/>
        <v>63.784444377703046</v>
      </c>
      <c r="P43" s="3" t="b">
        <f t="shared" si="31"/>
        <v>0</v>
      </c>
    </row>
    <row r="44" spans="1:19" x14ac:dyDescent="0.4">
      <c r="A44" s="5">
        <v>0.37290000000000001</v>
      </c>
      <c r="B44" s="5">
        <v>298.13437199999998</v>
      </c>
      <c r="C44" s="5">
        <v>0.2656</v>
      </c>
      <c r="D44" s="5">
        <v>7490</v>
      </c>
      <c r="E44" s="3"/>
      <c r="F44" s="3">
        <v>0.278323606</v>
      </c>
      <c r="G44" s="3">
        <f t="shared" si="28"/>
        <v>4.5715152167150344E-2</v>
      </c>
      <c r="H44" s="3">
        <f t="shared" si="29"/>
        <v>8.9213240765112651</v>
      </c>
      <c r="I44" s="3">
        <v>0.98751882278394398</v>
      </c>
      <c r="J44" s="3">
        <v>-7.3735542596111703E-3</v>
      </c>
      <c r="K44" s="3">
        <v>-1.4531583917374E-2</v>
      </c>
      <c r="L44" s="3"/>
      <c r="M44" s="3">
        <f t="shared" si="32"/>
        <v>-3.9419104093287E-2</v>
      </c>
      <c r="N44" s="3">
        <f t="shared" si="33"/>
        <v>-5.1468818847026601E-2</v>
      </c>
      <c r="O44" s="3">
        <f t="shared" si="30"/>
        <v>30.568210594597574</v>
      </c>
      <c r="P44" s="3" t="b">
        <f t="shared" si="31"/>
        <v>0</v>
      </c>
    </row>
    <row r="45" spans="1:19" x14ac:dyDescent="0.4">
      <c r="A45" s="1">
        <v>0.39679999999999999</v>
      </c>
      <c r="B45" s="1">
        <v>298.13437199999998</v>
      </c>
      <c r="C45" s="1">
        <v>0.27610000000000001</v>
      </c>
      <c r="D45" s="1">
        <v>7430</v>
      </c>
      <c r="F45">
        <v>0.29268955699999999</v>
      </c>
      <c r="G45">
        <f t="shared" si="28"/>
        <v>5.6679702446643755E-2</v>
      </c>
      <c r="H45">
        <f t="shared" si="29"/>
        <v>8.9132811377118042</v>
      </c>
      <c r="I45">
        <v>0.987707072842125</v>
      </c>
      <c r="J45">
        <v>-7.3412689952092299E-3</v>
      </c>
      <c r="K45">
        <v>-1.4421873713099199E-2</v>
      </c>
      <c r="M45">
        <f t="shared" si="32"/>
        <v>-1.1110566099545437E-2</v>
      </c>
      <c r="N45">
        <f t="shared" si="33"/>
        <v>-1.0011452139094643E-2</v>
      </c>
      <c r="O45">
        <f t="shared" si="30"/>
        <v>-9.8925108820131307</v>
      </c>
      <c r="P45" s="3"/>
    </row>
    <row r="46" spans="1:19" x14ac:dyDescent="0.4">
      <c r="A46" s="5">
        <v>0.41820000000000002</v>
      </c>
      <c r="B46" s="5">
        <v>298.13437199999998</v>
      </c>
      <c r="C46" s="5">
        <v>0.28520000000000001</v>
      </c>
      <c r="D46" s="5">
        <v>7400</v>
      </c>
      <c r="E46" s="3"/>
      <c r="F46" s="3">
        <v>0.30521235699999999</v>
      </c>
      <c r="G46" s="3">
        <f t="shared" si="28"/>
        <v>6.5568632923993911E-2</v>
      </c>
      <c r="H46" s="3">
        <f t="shared" si="29"/>
        <v>8.9092352791922611</v>
      </c>
      <c r="I46" s="3">
        <v>0.98787392078249803</v>
      </c>
      <c r="J46" s="3">
        <v>-7.3100299555454397E-3</v>
      </c>
      <c r="K46" s="3">
        <v>-1.43210134758925E-2</v>
      </c>
      <c r="L46" s="3"/>
      <c r="M46" s="3">
        <f t="shared" si="32"/>
        <v>-5.6601266361822724E-3</v>
      </c>
      <c r="N46" s="3">
        <f t="shared" si="33"/>
        <v>-9.4493192827303906E-3</v>
      </c>
      <c r="O46" s="3">
        <f t="shared" si="30"/>
        <v>66.9453687188863</v>
      </c>
      <c r="P46" s="3" t="b">
        <f t="shared" si="31"/>
        <v>0</v>
      </c>
    </row>
    <row r="47" spans="1:19" x14ac:dyDescent="0.4">
      <c r="A47" s="1">
        <v>0.45519999999999999</v>
      </c>
      <c r="B47" s="1">
        <v>298.13437199999998</v>
      </c>
      <c r="C47" s="1">
        <v>0.30030000000000001</v>
      </c>
      <c r="D47" s="1">
        <v>7320</v>
      </c>
      <c r="F47">
        <v>0.326105176</v>
      </c>
      <c r="G47">
        <f t="shared" si="28"/>
        <v>7.9131451749787571E-2</v>
      </c>
      <c r="H47">
        <f t="shared" si="29"/>
        <v>8.8983656069553572</v>
      </c>
      <c r="I47">
        <v>0.98815836747500296</v>
      </c>
      <c r="J47">
        <v>-7.2510940636827999E-3</v>
      </c>
      <c r="K47">
        <v>-1.41412229654142E-2</v>
      </c>
      <c r="M47">
        <f t="shared" si="32"/>
        <v>-1.5534760950270027E-2</v>
      </c>
      <c r="N47">
        <f t="shared" si="33"/>
        <v>-1.7591344897984772E-2</v>
      </c>
      <c r="O47">
        <f t="shared" si="30"/>
        <v>13.238594107101443</v>
      </c>
      <c r="P47" s="3"/>
    </row>
    <row r="48" spans="1:19" x14ac:dyDescent="0.4">
      <c r="A48" s="5">
        <v>0.54490000000000005</v>
      </c>
      <c r="B48" s="5">
        <v>298.13437199999998</v>
      </c>
      <c r="C48" s="5">
        <v>0.33339999999999997</v>
      </c>
      <c r="D48" s="5">
        <v>7120</v>
      </c>
      <c r="E48" s="3"/>
      <c r="F48" s="3">
        <v>0.37275786500000002</v>
      </c>
      <c r="G48" s="3">
        <f>ABS(F48-C48)/F48</f>
        <v>0.1055856058194776</v>
      </c>
      <c r="H48" s="3">
        <f>LN(D48)</f>
        <v>8.8706630044060208</v>
      </c>
      <c r="I48" s="3">
        <v>0.98882443457813896</v>
      </c>
      <c r="J48" s="3">
        <v>-7.0851646766307199E-3</v>
      </c>
      <c r="K48" s="3">
        <v>-1.3681649213683301E-2</v>
      </c>
      <c r="L48" s="3"/>
      <c r="M48" s="3">
        <f>1/(1-C48)*(H48-H47)</f>
        <v>-4.1558059629967468E-2</v>
      </c>
      <c r="N48" s="3">
        <f t="shared" si="33"/>
        <v>-4.99466787582485E-2</v>
      </c>
      <c r="O48" s="3">
        <f t="shared" si="30"/>
        <v>20.185300283442512</v>
      </c>
      <c r="P48" s="3" t="b">
        <f t="shared" si="31"/>
        <v>0</v>
      </c>
    </row>
    <row r="49" spans="1:19" x14ac:dyDescent="0.4">
      <c r="A49" s="5">
        <v>0.60640000000000005</v>
      </c>
      <c r="B49" s="5">
        <v>298.13437199999998</v>
      </c>
      <c r="C49" s="5">
        <v>0.35349999999999998</v>
      </c>
      <c r="D49" s="5">
        <v>6980</v>
      </c>
      <c r="E49" s="3"/>
      <c r="F49" s="3">
        <v>0.40148572500000002</v>
      </c>
      <c r="G49" s="3">
        <f>ABS(F49-C49)/F49</f>
        <v>0.11952037647166666</v>
      </c>
      <c r="H49" s="3">
        <f>LN(D49)</f>
        <v>8.8508041957564174</v>
      </c>
      <c r="I49" s="3">
        <v>0.98925944964512103</v>
      </c>
      <c r="J49" s="3">
        <v>-6.9557815354649296E-3</v>
      </c>
      <c r="K49" s="3">
        <v>-1.3352456019577699E-2</v>
      </c>
      <c r="L49" s="3"/>
      <c r="M49" s="3">
        <f>1/(1-C49)*(H49-H48)</f>
        <v>-3.0717414771235005E-2</v>
      </c>
      <c r="N49" s="3">
        <f t="shared" si="33"/>
        <v>-3.873022324916383E-2</v>
      </c>
      <c r="O49" s="3">
        <f t="shared" si="30"/>
        <v>26.085556149836975</v>
      </c>
      <c r="P49" s="3" t="b">
        <f t="shared" si="31"/>
        <v>0</v>
      </c>
    </row>
    <row r="50" spans="1:19" x14ac:dyDescent="0.4">
      <c r="A50" s="1">
        <v>0.72030000000000005</v>
      </c>
      <c r="B50" s="1">
        <v>298.13437199999998</v>
      </c>
      <c r="C50" s="1">
        <v>0.39029999999999998</v>
      </c>
      <c r="D50" s="1">
        <v>6650</v>
      </c>
      <c r="F50">
        <v>0.44836273799999998</v>
      </c>
      <c r="G50">
        <f>ABS(F50-C50)/F50</f>
        <v>0.1294994723669477</v>
      </c>
      <c r="H50">
        <f>LN(D50)</f>
        <v>8.8023721336499001</v>
      </c>
      <c r="I50">
        <v>0.990019792276566</v>
      </c>
      <c r="J50">
        <v>-6.6904442501310099E-3</v>
      </c>
      <c r="K50">
        <v>-1.2722864188174299E-2</v>
      </c>
      <c r="M50">
        <f>1/(1-C50)*(H50-H49)</f>
        <v>-7.9435889956564365E-2</v>
      </c>
      <c r="N50">
        <f t="shared" si="33"/>
        <v>-8.4693038322969066E-2</v>
      </c>
      <c r="O50">
        <f t="shared" si="30"/>
        <v>6.6181021818718415</v>
      </c>
      <c r="P50" s="3"/>
    </row>
    <row r="51" spans="1:19" x14ac:dyDescent="0.4">
      <c r="A51" s="5">
        <v>0.80630000000000002</v>
      </c>
      <c r="B51" s="5">
        <v>298.13437199999998</v>
      </c>
      <c r="C51" s="5">
        <v>0.43319999999999997</v>
      </c>
      <c r="D51" s="5">
        <v>6250</v>
      </c>
      <c r="E51" s="3"/>
      <c r="F51" s="3">
        <v>0.48174613199999999</v>
      </c>
      <c r="G51" s="3">
        <f>ABS(F51-C51)/F51</f>
        <v>0.10077119207674307</v>
      </c>
      <c r="H51" s="3">
        <f>LN(D51)</f>
        <v>8.740336742730447</v>
      </c>
      <c r="I51" s="3">
        <v>0.99060345077124201</v>
      </c>
      <c r="J51" s="3">
        <v>-6.4551646068872403E-3</v>
      </c>
      <c r="K51" s="3">
        <v>-1.21958365449266E-2</v>
      </c>
      <c r="L51" s="3"/>
      <c r="M51" s="3">
        <f>1/(1-C51)*(H51-H50)</f>
        <v>-0.10944846668922564</v>
      </c>
      <c r="N51" s="3">
        <f>(F51/((1-F51)*(I51-1)))*(J51-J50)+(1/(I51-1))*(K51-K50)</f>
        <v>-7.936246514211695E-2</v>
      </c>
      <c r="O51" s="3">
        <f t="shared" si="30"/>
        <v>-27.488737354847228</v>
      </c>
      <c r="P51" s="3" t="b">
        <f t="shared" si="31"/>
        <v>0</v>
      </c>
    </row>
    <row r="52" spans="1:19" x14ac:dyDescent="0.4">
      <c r="P52" t="s">
        <v>32</v>
      </c>
      <c r="Q52">
        <v>3</v>
      </c>
    </row>
    <row r="53" spans="1:19" x14ac:dyDescent="0.4">
      <c r="A53" s="1"/>
      <c r="B53" s="1"/>
      <c r="C53" s="1"/>
      <c r="D53" s="1"/>
    </row>
    <row r="54" spans="1:19" x14ac:dyDescent="0.4">
      <c r="A54" s="7"/>
      <c r="B54" s="7"/>
      <c r="C54" s="7"/>
      <c r="D54" s="7"/>
      <c r="P54" t="s">
        <v>5</v>
      </c>
      <c r="Q54" s="3">
        <v>-3.5195360000000002E-2</v>
      </c>
      <c r="S54" t="s">
        <v>36</v>
      </c>
    </row>
    <row r="55" spans="1:19" x14ac:dyDescent="0.4">
      <c r="A55" s="5">
        <v>0.05</v>
      </c>
      <c r="B55" s="5">
        <v>333.13436999999999</v>
      </c>
      <c r="C55" s="5">
        <v>5.0999999999999997E-2</v>
      </c>
      <c r="D55" s="5">
        <v>46903</v>
      </c>
      <c r="E55" s="3"/>
      <c r="F55" s="3">
        <v>4.4873939000000002E-2</v>
      </c>
      <c r="G55" s="3">
        <f>ABS(F55-C55)/F55</f>
        <v>0.13651712188671458</v>
      </c>
      <c r="H55" s="3">
        <f>LN(D55)</f>
        <v>10.755836918273502</v>
      </c>
      <c r="I55" s="3">
        <v>0.96646251500000002</v>
      </c>
      <c r="J55" s="3">
        <v>-1.7610410999999999E-2</v>
      </c>
      <c r="K55" s="3">
        <v>-3.4549999999999997E-2</v>
      </c>
      <c r="L55" s="3"/>
      <c r="M55" s="3">
        <f>1/(1-C55)*(H55-H56)</f>
        <v>3.1457631837117269E-4</v>
      </c>
      <c r="N55" s="3">
        <f>(F55/((1-F55)*(I55-1)))*(J55-J56)+(1/(I55-1))*(K55-K56)</f>
        <v>6.429541988840542E-3</v>
      </c>
      <c r="O55" s="3">
        <f t="shared" ref="O55:O64" si="34">100*(N55-M55)/M55</f>
        <v>1943.8734937619306</v>
      </c>
      <c r="P55" s="3" t="b">
        <f t="shared" ref="P55:P64" si="35">IF(ABS(O55)&gt;20,FALSE,)</f>
        <v>0</v>
      </c>
    </row>
    <row r="56" spans="1:19" x14ac:dyDescent="0.4">
      <c r="A56" s="5">
        <v>0.1</v>
      </c>
      <c r="B56" s="5">
        <v>333.13436999999999</v>
      </c>
      <c r="C56" s="5">
        <v>9.7000000000000003E-2</v>
      </c>
      <c r="D56" s="5">
        <v>46889</v>
      </c>
      <c r="E56" s="3"/>
      <c r="F56" s="3">
        <v>8.7606851999999999E-2</v>
      </c>
      <c r="G56" s="3">
        <f t="shared" ref="G56:G64" si="36">ABS(F56-C56)/F56</f>
        <v>0.10721933028708763</v>
      </c>
      <c r="H56" s="3">
        <f t="shared" ref="H56:H64" si="37">LN(D56)</f>
        <v>10.755538385347368</v>
      </c>
      <c r="I56" s="3">
        <v>0.96737051500000004</v>
      </c>
      <c r="J56" s="3">
        <v>-1.7660288E-2</v>
      </c>
      <c r="K56" s="3">
        <v>-3.4332026000000002E-2</v>
      </c>
      <c r="L56" s="3"/>
      <c r="M56" s="3">
        <f t="shared" ref="M56:M63" si="38">1/(1-C56)*(H56-H55)</f>
        <v>-3.30601247103259E-4</v>
      </c>
      <c r="N56" s="3">
        <f t="shared" ref="N56:N63" si="39">(F56/((1-F56)*(I56-1)))*(J56-J55)+(1/(I56-1))*(K56-K55)</f>
        <v>-6.5335040584896774E-3</v>
      </c>
      <c r="O56" s="3">
        <f t="shared" si="34"/>
        <v>1876.2490661292097</v>
      </c>
      <c r="P56" s="3" t="b">
        <f t="shared" si="35"/>
        <v>0</v>
      </c>
    </row>
    <row r="57" spans="1:19" x14ac:dyDescent="0.4">
      <c r="A57" s="5">
        <v>0.2</v>
      </c>
      <c r="B57" s="5">
        <v>333.13436999999999</v>
      </c>
      <c r="C57" s="5">
        <v>0.17599999999999999</v>
      </c>
      <c r="D57" s="5">
        <v>46530</v>
      </c>
      <c r="E57" s="3"/>
      <c r="F57" s="3">
        <v>0.16694250999999999</v>
      </c>
      <c r="G57" s="3">
        <f t="shared" si="36"/>
        <v>5.4255144480575987E-2</v>
      </c>
      <c r="H57" s="3">
        <f t="shared" si="37"/>
        <v>10.747852544838695</v>
      </c>
      <c r="I57" s="3">
        <v>0.96915516800000001</v>
      </c>
      <c r="J57" s="3">
        <v>-1.7648555999999999E-2</v>
      </c>
      <c r="K57" s="3">
        <v>-3.3755001E-2</v>
      </c>
      <c r="L57" s="3"/>
      <c r="M57" s="3">
        <f t="shared" si="38"/>
        <v>-9.3274763454767283E-3</v>
      </c>
      <c r="N57" s="3">
        <f t="shared" si="39"/>
        <v>-1.8783570021143545E-2</v>
      </c>
      <c r="O57" s="3">
        <f t="shared" si="34"/>
        <v>101.37890813577309</v>
      </c>
      <c r="P57" s="3" t="b">
        <f t="shared" si="35"/>
        <v>0</v>
      </c>
    </row>
    <row r="58" spans="1:19" x14ac:dyDescent="0.4">
      <c r="A58" s="5">
        <v>0.3</v>
      </c>
      <c r="B58" s="5">
        <v>333.13436999999999</v>
      </c>
      <c r="C58" s="5">
        <v>0.24</v>
      </c>
      <c r="D58" s="5">
        <v>45810</v>
      </c>
      <c r="E58" s="3"/>
      <c r="F58" s="3">
        <v>0.23847927699999999</v>
      </c>
      <c r="G58" s="3">
        <f t="shared" si="36"/>
        <v>6.3767511338102623E-3</v>
      </c>
      <c r="H58" s="3">
        <f t="shared" si="37"/>
        <v>10.732257686880788</v>
      </c>
      <c r="I58" s="3">
        <v>0.97089642600000003</v>
      </c>
      <c r="J58" s="3">
        <v>-1.7497054000000001E-2</v>
      </c>
      <c r="K58" s="3">
        <v>-3.3002312999999998E-2</v>
      </c>
      <c r="L58" s="3"/>
      <c r="M58" s="3">
        <f t="shared" si="38"/>
        <v>-2.0519549944615124E-2</v>
      </c>
      <c r="N58" s="3">
        <f t="shared" si="39"/>
        <v>-2.7492590919330682E-2</v>
      </c>
      <c r="O58" s="3">
        <f t="shared" si="34"/>
        <v>33.982426483703023</v>
      </c>
      <c r="P58" s="3" t="b">
        <f t="shared" si="35"/>
        <v>0</v>
      </c>
    </row>
    <row r="59" spans="1:19" x14ac:dyDescent="0.4">
      <c r="A59" s="5">
        <v>0.4</v>
      </c>
      <c r="B59" s="5">
        <v>333.13436999999999</v>
      </c>
      <c r="C59" s="5">
        <v>0.29299999999999998</v>
      </c>
      <c r="D59" s="5">
        <v>44810</v>
      </c>
      <c r="E59" s="3"/>
      <c r="F59" s="3">
        <v>0.30250833799999999</v>
      </c>
      <c r="G59" s="3">
        <f t="shared" si="36"/>
        <v>3.1431655943314873E-2</v>
      </c>
      <c r="H59" s="3">
        <f t="shared" si="37"/>
        <v>10.710186607780189</v>
      </c>
      <c r="I59" s="3">
        <v>0.97258779299999998</v>
      </c>
      <c r="J59" s="3">
        <v>-1.7218750000000001E-2</v>
      </c>
      <c r="K59" s="3">
        <v>-3.2093426000000001E-2</v>
      </c>
      <c r="L59" s="3"/>
      <c r="M59" s="3">
        <f t="shared" si="38"/>
        <v>-3.121793366421282E-2</v>
      </c>
      <c r="N59" s="3">
        <f t="shared" si="39"/>
        <v>-3.7559541277175548E-2</v>
      </c>
      <c r="O59" s="3">
        <f t="shared" si="34"/>
        <v>20.313989007647013</v>
      </c>
      <c r="P59" s="3" t="b">
        <f t="shared" si="35"/>
        <v>0</v>
      </c>
    </row>
    <row r="60" spans="1:19" x14ac:dyDescent="0.4">
      <c r="A60" s="5">
        <v>0.5</v>
      </c>
      <c r="B60" s="5">
        <v>333.13436999999999</v>
      </c>
      <c r="C60" s="5">
        <v>0.33600000000000002</v>
      </c>
      <c r="D60" s="5">
        <v>43636</v>
      </c>
      <c r="E60" s="3"/>
      <c r="F60" s="3">
        <v>0.35915459300000002</v>
      </c>
      <c r="G60" s="3">
        <f t="shared" si="36"/>
        <v>6.4469711515007688E-2</v>
      </c>
      <c r="H60" s="3">
        <f t="shared" si="37"/>
        <v>10.683637776717648</v>
      </c>
      <c r="I60" s="3">
        <v>0.97421648400000005</v>
      </c>
      <c r="J60" s="3">
        <v>-1.6830729999999999E-2</v>
      </c>
      <c r="K60" s="3">
        <v>-3.1055343999999999E-2</v>
      </c>
      <c r="L60" s="3"/>
      <c r="M60" s="3">
        <f t="shared" si="38"/>
        <v>-3.9983179311056431E-2</v>
      </c>
      <c r="N60" s="3">
        <f t="shared" si="39"/>
        <v>-4.8695586755413398E-2</v>
      </c>
      <c r="O60" s="3">
        <f t="shared" si="34"/>
        <v>21.790181757626637</v>
      </c>
      <c r="P60" s="3" t="b">
        <f t="shared" si="35"/>
        <v>0</v>
      </c>
    </row>
    <row r="61" spans="1:19" x14ac:dyDescent="0.4">
      <c r="A61" s="5">
        <v>0.6</v>
      </c>
      <c r="B61" s="5">
        <v>333.13436999999999</v>
      </c>
      <c r="C61" s="5">
        <v>0.372</v>
      </c>
      <c r="D61" s="5">
        <v>42317</v>
      </c>
      <c r="E61" s="3"/>
      <c r="F61" s="3">
        <v>0.40848068599999998</v>
      </c>
      <c r="G61" s="3">
        <f t="shared" si="36"/>
        <v>8.9308227415187957E-2</v>
      </c>
      <c r="H61" s="3">
        <f t="shared" si="37"/>
        <v>10.652944175550665</v>
      </c>
      <c r="I61" s="3">
        <v>0.97576447600000005</v>
      </c>
      <c r="J61" s="3">
        <v>-1.6355320999999999E-2</v>
      </c>
      <c r="K61" s="3">
        <v>-2.9923833E-2</v>
      </c>
      <c r="L61" s="3"/>
      <c r="M61" s="3">
        <f t="shared" si="38"/>
        <v>-4.8875161093920823E-2</v>
      </c>
      <c r="N61" s="3">
        <f t="shared" si="39"/>
        <v>-6.0234320907198137E-2</v>
      </c>
      <c r="O61" s="3">
        <f t="shared" si="34"/>
        <v>23.2411710959868</v>
      </c>
      <c r="P61" s="3" t="b">
        <f t="shared" si="35"/>
        <v>0</v>
      </c>
    </row>
    <row r="62" spans="1:19" x14ac:dyDescent="0.4">
      <c r="A62" s="1">
        <v>0.7</v>
      </c>
      <c r="B62" s="1">
        <v>333.13436999999999</v>
      </c>
      <c r="C62" s="1">
        <v>0.40699999999999997</v>
      </c>
      <c r="D62" s="1">
        <v>40743</v>
      </c>
      <c r="F62">
        <v>0.45101016100000002</v>
      </c>
      <c r="G62">
        <f t="shared" si="36"/>
        <v>9.7581307042880677E-2</v>
      </c>
      <c r="H62">
        <f t="shared" si="37"/>
        <v>10.615039324772178</v>
      </c>
      <c r="I62">
        <v>0.97722389499999995</v>
      </c>
      <c r="J62">
        <v>-1.5815104999999999E-2</v>
      </c>
      <c r="K62">
        <v>-2.8731862E-2</v>
      </c>
      <c r="M62">
        <f t="shared" si="38"/>
        <v>-6.3920490351579998E-2</v>
      </c>
      <c r="N62" s="8">
        <f t="shared" si="39"/>
        <v>-7.1819708084531961E-2</v>
      </c>
      <c r="O62">
        <f t="shared" si="34"/>
        <v>12.357880375297698</v>
      </c>
      <c r="P62" s="3"/>
    </row>
    <row r="63" spans="1:19" x14ac:dyDescent="0.4">
      <c r="A63" s="1">
        <v>0.8</v>
      </c>
      <c r="B63" s="1">
        <v>333.13436999999999</v>
      </c>
      <c r="C63" s="1">
        <v>0.45300000000000001</v>
      </c>
      <c r="D63" s="1">
        <v>38357</v>
      </c>
      <c r="F63">
        <v>0.49036685899999999</v>
      </c>
      <c r="G63">
        <f t="shared" si="36"/>
        <v>7.6201844219655909E-2</v>
      </c>
      <c r="H63">
        <f t="shared" si="37"/>
        <v>10.554692319474022</v>
      </c>
      <c r="I63">
        <v>0.97869497000000005</v>
      </c>
      <c r="J63">
        <v>-1.518739E-2</v>
      </c>
      <c r="K63">
        <v>-2.7417025000000001E-2</v>
      </c>
      <c r="M63">
        <f t="shared" si="38"/>
        <v>-0.11032359286683133</v>
      </c>
      <c r="N63" s="8">
        <f t="shared" si="39"/>
        <v>-9.0064258334510081E-2</v>
      </c>
      <c r="O63">
        <f t="shared" si="34"/>
        <v>-18.363555796062361</v>
      </c>
      <c r="P63" s="3"/>
    </row>
    <row r="64" spans="1:19" x14ac:dyDescent="0.4">
      <c r="A64" s="5">
        <v>0.9</v>
      </c>
      <c r="B64" s="5">
        <v>333.13436999999999</v>
      </c>
      <c r="C64" s="5">
        <v>0.55100000000000005</v>
      </c>
      <c r="D64" s="5">
        <v>33317</v>
      </c>
      <c r="E64" s="3"/>
      <c r="F64" s="3">
        <v>0.55057179999999994</v>
      </c>
      <c r="G64" s="3">
        <f t="shared" si="36"/>
        <v>7.7773689099242059E-4</v>
      </c>
      <c r="H64" s="3">
        <f t="shared" si="37"/>
        <v>10.413823056212888</v>
      </c>
      <c r="I64" s="3">
        <v>0.98103728800000001</v>
      </c>
      <c r="J64" s="3">
        <v>-1.4069675E-2</v>
      </c>
      <c r="K64" s="3">
        <v>-2.5162449999999999E-2</v>
      </c>
      <c r="L64" s="3"/>
      <c r="M64" s="3">
        <f>1/(1-C64)*(H64-H63)</f>
        <v>-0.31374000726310503</v>
      </c>
      <c r="N64" s="3">
        <f>(F64/((1-F64)*(I64-1)))*(J64-J63)+(1/(I64-1))*(K64-K63)</f>
        <v>-0.19110300375518863</v>
      </c>
      <c r="O64" s="3">
        <f t="shared" si="34"/>
        <v>-39.088736109154219</v>
      </c>
      <c r="P64" s="3" t="b">
        <f t="shared" si="35"/>
        <v>0</v>
      </c>
    </row>
    <row r="65" spans="1:19" x14ac:dyDescent="0.4">
      <c r="A65" s="1"/>
      <c r="B65" s="1"/>
      <c r="C65" s="1"/>
      <c r="D65" s="1"/>
      <c r="P65" t="s">
        <v>32</v>
      </c>
      <c r="Q65">
        <v>2</v>
      </c>
    </row>
    <row r="67" spans="1:19" x14ac:dyDescent="0.4">
      <c r="A67" s="7"/>
      <c r="B67" s="7"/>
      <c r="C67" s="7"/>
      <c r="D67" s="7"/>
      <c r="P67" t="s">
        <v>5</v>
      </c>
      <c r="Q67" s="3">
        <v>-7.39377E-3</v>
      </c>
      <c r="S67" t="s">
        <v>37</v>
      </c>
    </row>
    <row r="68" spans="1:19" x14ac:dyDescent="0.4">
      <c r="A68" s="5">
        <v>0.315</v>
      </c>
      <c r="B68" s="5">
        <v>523.11</v>
      </c>
      <c r="C68" s="5">
        <v>0.30299999999999999</v>
      </c>
      <c r="D68" s="5">
        <v>7122500</v>
      </c>
      <c r="E68" s="3"/>
      <c r="F68" s="3">
        <v>0.29573979</v>
      </c>
      <c r="G68" s="3">
        <f t="shared" ref="G68:G73" si="40">ABS(F68-C68)/F68</f>
        <v>2.4549317492921698E-2</v>
      </c>
      <c r="H68" s="3">
        <f t="shared" ref="H68:H73" si="41">LN(D68)</f>
        <v>15.778769345354201</v>
      </c>
      <c r="I68" s="3">
        <v>0.61178414999999997</v>
      </c>
      <c r="J68" s="3">
        <v>-0.20243539499999999</v>
      </c>
      <c r="K68" s="3">
        <v>-0.37335022600000001</v>
      </c>
      <c r="L68" s="3"/>
      <c r="M68" s="3">
        <f>1/(1-C68)*(H68-H69)</f>
        <v>4.1757738119759307E-3</v>
      </c>
      <c r="N68" s="3">
        <f>(F68/((1-F68)*(I68-1)))*(J68-J69)+(1/(I68-1))*(K68-K69)</f>
        <v>1.3654851337860032E-3</v>
      </c>
      <c r="O68" s="3">
        <f t="shared" ref="O68:O73" si="42">100*(N68-M68)/M68</f>
        <v>-67.299830037013663</v>
      </c>
      <c r="P68" s="3" t="b">
        <f t="shared" ref="P68:P72" si="43">IF(ABS(O68)&gt;20,FALSE,)</f>
        <v>0</v>
      </c>
    </row>
    <row r="69" spans="1:19" x14ac:dyDescent="0.4">
      <c r="A69" s="5">
        <v>0.32100000000000001</v>
      </c>
      <c r="B69" s="5">
        <v>523.11</v>
      </c>
      <c r="C69" s="5">
        <v>0.307</v>
      </c>
      <c r="D69" s="5">
        <v>7101800</v>
      </c>
      <c r="E69" s="3"/>
      <c r="F69" s="3">
        <v>0.30090181399999999</v>
      </c>
      <c r="G69" s="3">
        <f t="shared" si="40"/>
        <v>2.0266365027629928E-2</v>
      </c>
      <c r="H69" s="3">
        <f t="shared" si="41"/>
        <v>15.775858831007254</v>
      </c>
      <c r="I69" s="3">
        <v>0.61382473100000001</v>
      </c>
      <c r="J69" s="3">
        <v>-0.20243101099999999</v>
      </c>
      <c r="K69" s="3">
        <v>-0.37282196400000001</v>
      </c>
      <c r="L69" s="3"/>
      <c r="M69" s="3">
        <f t="shared" ref="M69:M72" si="44">1/(1-C69)*(H69-H68)</f>
        <v>-4.1998764025212463E-3</v>
      </c>
      <c r="N69" s="3">
        <f t="shared" ref="N69:N72" si="45">(F69/((1-F69)*(I69-1)))*(J69-J68)+(1/(I69-1))*(K69-K68)</f>
        <v>-1.3728194904826306E-3</v>
      </c>
      <c r="O69" s="3">
        <f t="shared" si="42"/>
        <v>-67.312859738955481</v>
      </c>
      <c r="P69" s="3" t="b">
        <f t="shared" si="43"/>
        <v>0</v>
      </c>
    </row>
    <row r="70" spans="1:19" x14ac:dyDescent="0.4">
      <c r="A70" s="1">
        <v>0.41</v>
      </c>
      <c r="B70" s="1">
        <v>523.11</v>
      </c>
      <c r="C70" s="1">
        <v>0.38</v>
      </c>
      <c r="D70" s="1">
        <v>6963900</v>
      </c>
      <c r="F70">
        <v>0.37486000600000002</v>
      </c>
      <c r="G70">
        <f t="shared" si="40"/>
        <v>1.3711769507894584E-2</v>
      </c>
      <c r="H70">
        <f t="shared" si="41"/>
        <v>15.756250220203649</v>
      </c>
      <c r="I70">
        <v>0.64306161100000003</v>
      </c>
      <c r="J70">
        <v>-0.20146204400000001</v>
      </c>
      <c r="K70">
        <v>-0.36390814100000002</v>
      </c>
      <c r="M70">
        <f t="shared" si="44"/>
        <v>-3.1626791618717544E-2</v>
      </c>
      <c r="N70" s="8">
        <f t="shared" si="45"/>
        <v>-2.6600826101886868E-2</v>
      </c>
      <c r="O70">
        <f t="shared" si="42"/>
        <v>-15.891480797110578</v>
      </c>
      <c r="P70" s="3"/>
    </row>
    <row r="71" spans="1:19" x14ac:dyDescent="0.4">
      <c r="A71" s="1">
        <v>0.63</v>
      </c>
      <c r="B71" s="1">
        <v>523.11</v>
      </c>
      <c r="C71" s="1">
        <v>0.52500000000000002</v>
      </c>
      <c r="D71" s="1">
        <v>6446800</v>
      </c>
      <c r="F71">
        <v>0.53538448299999997</v>
      </c>
      <c r="G71">
        <f t="shared" si="40"/>
        <v>1.9396309250150505E-2</v>
      </c>
      <c r="H71">
        <f t="shared" si="41"/>
        <v>15.679094441630699</v>
      </c>
      <c r="I71">
        <v>0.70828637900000002</v>
      </c>
      <c r="J71">
        <v>-0.19205067300000001</v>
      </c>
      <c r="K71">
        <v>-0.333639664</v>
      </c>
      <c r="M71">
        <f t="shared" si="44"/>
        <v>-0.16243321804831479</v>
      </c>
      <c r="N71" s="8">
        <f t="shared" si="45"/>
        <v>-0.1409374103734469</v>
      </c>
      <c r="O71">
        <f t="shared" si="42"/>
        <v>-13.233627907608216</v>
      </c>
      <c r="P71" s="3"/>
    </row>
    <row r="72" spans="1:19" x14ac:dyDescent="0.4">
      <c r="A72" s="5">
        <v>0.79500000000000004</v>
      </c>
      <c r="B72" s="5">
        <v>523.11</v>
      </c>
      <c r="C72" s="5">
        <v>0.63800000000000001</v>
      </c>
      <c r="D72" s="5">
        <v>5805600</v>
      </c>
      <c r="E72" s="3"/>
      <c r="F72" s="3">
        <v>0.64150242099999999</v>
      </c>
      <c r="G72" s="3">
        <f t="shared" si="40"/>
        <v>5.4597159501600353E-3</v>
      </c>
      <c r="H72" s="3">
        <f t="shared" si="41"/>
        <v>15.574333526946065</v>
      </c>
      <c r="I72" s="3">
        <v>0.75426625400000002</v>
      </c>
      <c r="J72" s="3">
        <v>-0.178370376</v>
      </c>
      <c r="K72" s="3">
        <v>-0.30261967299999998</v>
      </c>
      <c r="L72" s="3"/>
      <c r="M72" s="3">
        <f t="shared" si="44"/>
        <v>-0.28939479194650397</v>
      </c>
      <c r="N72" s="3">
        <f t="shared" si="45"/>
        <v>-0.22585329394720155</v>
      </c>
      <c r="O72" s="3">
        <f t="shared" si="42"/>
        <v>-21.956683315520198</v>
      </c>
      <c r="P72" s="3" t="b">
        <f t="shared" si="43"/>
        <v>0</v>
      </c>
    </row>
    <row r="73" spans="1:19" x14ac:dyDescent="0.4">
      <c r="A73" s="1">
        <v>0.89900000000000002</v>
      </c>
      <c r="B73" s="1">
        <v>523.11</v>
      </c>
      <c r="C73" s="1">
        <v>0.74</v>
      </c>
      <c r="D73" s="1">
        <v>5302300</v>
      </c>
      <c r="F73">
        <v>0.72895739400000004</v>
      </c>
      <c r="G73">
        <f t="shared" si="40"/>
        <v>1.5148493027014901E-2</v>
      </c>
      <c r="H73">
        <f t="shared" si="41"/>
        <v>15.48365124665211</v>
      </c>
      <c r="I73">
        <v>0.79184156400000005</v>
      </c>
      <c r="J73">
        <v>-0.16307471900000001</v>
      </c>
      <c r="K73">
        <v>-0.271856088</v>
      </c>
      <c r="M73">
        <f t="shared" ref="M73" si="46">1/(1-C73)*(H73-H72)</f>
        <v>-0.34877800113059387</v>
      </c>
      <c r="N73" s="8">
        <f t="shared" ref="N73" si="47">(F73/((1-F73)*(I73-1)))*(J73-J72)+(1/(I73-1))*(K73-K72)</f>
        <v>-0.34541283030519809</v>
      </c>
      <c r="O73">
        <f t="shared" si="42"/>
        <v>-0.96484606669207629</v>
      </c>
      <c r="P73" s="3"/>
    </row>
    <row r="74" spans="1:19" x14ac:dyDescent="0.4">
      <c r="P74" t="s">
        <v>32</v>
      </c>
      <c r="Q74">
        <v>3</v>
      </c>
    </row>
    <row r="76" spans="1:19" x14ac:dyDescent="0.4">
      <c r="A76" s="7"/>
      <c r="B76" s="7"/>
      <c r="C76" s="7"/>
      <c r="D76" s="7"/>
      <c r="P76" t="s">
        <v>5</v>
      </c>
      <c r="Q76" s="3">
        <v>-7.1627899999999996E-3</v>
      </c>
      <c r="S76" t="s">
        <v>37</v>
      </c>
    </row>
    <row r="77" spans="1:19" x14ac:dyDescent="0.4">
      <c r="A77" s="5">
        <v>0.309</v>
      </c>
      <c r="B77" s="5">
        <v>423.11437000000001</v>
      </c>
      <c r="C77" s="5">
        <v>0.27300000000000002</v>
      </c>
      <c r="D77" s="5">
        <v>974900</v>
      </c>
      <c r="E77" s="3"/>
      <c r="F77" s="3">
        <v>0.27352312699999998</v>
      </c>
      <c r="G77" s="3">
        <f t="shared" ref="G77:G84" si="48">ABS(F77-C77)/F77</f>
        <v>1.9125512556748324E-3</v>
      </c>
      <c r="H77" s="3">
        <f>LN(D77)</f>
        <v>13.790090180617362</v>
      </c>
      <c r="I77" s="3">
        <v>0.87690722499999996</v>
      </c>
      <c r="J77" s="3">
        <v>-7.5192626999999998E-2</v>
      </c>
      <c r="K77" s="3">
        <v>-0.137820628</v>
      </c>
      <c r="L77" s="3"/>
      <c r="M77" s="3">
        <f>1/(1-C77)*(H77-H78)</f>
        <v>2.824758808587494E-3</v>
      </c>
      <c r="N77" s="3">
        <f>(F77/((1-F77)*(I77-1)))*(J77-J78)+(1/(I77-1))*(K77-K78)</f>
        <v>1.5151758841868341E-3</v>
      </c>
      <c r="O77" s="3">
        <f t="shared" ref="O77:O84" si="49">100*(N77-M77)/M77</f>
        <v>-46.360875853167443</v>
      </c>
      <c r="P77" s="3" t="b">
        <f t="shared" ref="P77:P84" si="50">IF(ABS(O77)&gt;20,FALSE,)</f>
        <v>0</v>
      </c>
    </row>
    <row r="78" spans="1:19" x14ac:dyDescent="0.4">
      <c r="A78" s="5">
        <v>0.316</v>
      </c>
      <c r="B78" s="5">
        <v>423.11437000000001</v>
      </c>
      <c r="C78" s="5">
        <v>0.27600000000000002</v>
      </c>
      <c r="D78" s="5">
        <v>972900</v>
      </c>
      <c r="E78" s="3"/>
      <c r="F78" s="3">
        <v>0.27874624199999998</v>
      </c>
      <c r="G78" s="3">
        <f t="shared" si="48"/>
        <v>9.8521220601781399E-3</v>
      </c>
      <c r="H78" s="3">
        <f t="shared" ref="H78:H84" si="51">LN(D78)</f>
        <v>13.788036580963519</v>
      </c>
      <c r="I78" s="3">
        <v>0.87739629500000005</v>
      </c>
      <c r="J78" s="3">
        <v>-7.5184275999999994E-2</v>
      </c>
      <c r="K78" s="3">
        <v>-0.13763726500000001</v>
      </c>
      <c r="L78" s="3"/>
      <c r="M78" s="3">
        <f t="shared" ref="M78:M83" si="52">1/(1-C78)*(H78-H77)</f>
        <v>-2.8364636102805357E-3</v>
      </c>
      <c r="N78" s="3">
        <f t="shared" ref="N78:N83" si="53">(F78/((1-F78)*(I78-1)))*(J78-J77)+(1/(I78-1))*(K78-K77)</f>
        <v>-1.5218989442751356E-3</v>
      </c>
      <c r="O78" s="3">
        <f t="shared" si="49"/>
        <v>-46.345197634154928</v>
      </c>
      <c r="P78" s="3" t="b">
        <f t="shared" si="50"/>
        <v>0</v>
      </c>
    </row>
    <row r="79" spans="1:19" x14ac:dyDescent="0.4">
      <c r="A79" s="1">
        <v>0.39400000000000002</v>
      </c>
      <c r="B79" s="1">
        <v>423.11437000000001</v>
      </c>
      <c r="C79" s="1">
        <v>0.32300000000000001</v>
      </c>
      <c r="D79" s="1">
        <v>957000</v>
      </c>
      <c r="F79">
        <v>0.33405462800000002</v>
      </c>
      <c r="G79">
        <f t="shared" si="48"/>
        <v>3.3092276153108738E-2</v>
      </c>
      <c r="H79">
        <f t="shared" si="51"/>
        <v>13.771558670435091</v>
      </c>
      <c r="I79">
        <v>0.88280126199999998</v>
      </c>
      <c r="J79">
        <v>-7.4851655000000003E-2</v>
      </c>
      <c r="K79">
        <v>-0.135308652</v>
      </c>
      <c r="M79">
        <f t="shared" si="52"/>
        <v>-2.4339601962227238E-2</v>
      </c>
      <c r="N79" s="8">
        <f t="shared" si="53"/>
        <v>-2.1292583369165865E-2</v>
      </c>
      <c r="O79">
        <f t="shared" si="49"/>
        <v>-12.518769196760317</v>
      </c>
      <c r="P79" s="3"/>
    </row>
    <row r="80" spans="1:19" x14ac:dyDescent="0.4">
      <c r="A80" s="1">
        <v>0.56000000000000005</v>
      </c>
      <c r="B80" s="1">
        <v>423.11437000000001</v>
      </c>
      <c r="C80" s="1">
        <v>0.40799999999999997</v>
      </c>
      <c r="D80" s="1">
        <v>914300</v>
      </c>
      <c r="F80">
        <v>0.43400662800000001</v>
      </c>
      <c r="G80">
        <f t="shared" si="48"/>
        <v>5.9922190865711919E-2</v>
      </c>
      <c r="H80">
        <f t="shared" si="51"/>
        <v>13.725914024152518</v>
      </c>
      <c r="I80">
        <v>0.89390575400000005</v>
      </c>
      <c r="J80">
        <v>-7.2824900999999997E-2</v>
      </c>
      <c r="K80">
        <v>-0.12883555299999999</v>
      </c>
      <c r="M80">
        <f t="shared" si="52"/>
        <v>-7.7102443044887614E-2</v>
      </c>
      <c r="N80" s="8">
        <f t="shared" si="53"/>
        <v>-7.5661260543892078E-2</v>
      </c>
      <c r="O80">
        <f t="shared" si="49"/>
        <v>-1.8691787757704463</v>
      </c>
      <c r="P80" s="3"/>
    </row>
    <row r="81" spans="1:19" x14ac:dyDescent="0.4">
      <c r="A81" s="1">
        <v>0.59799999999999998</v>
      </c>
      <c r="B81" s="1">
        <v>423.11437000000001</v>
      </c>
      <c r="C81" s="1">
        <v>0.43099999999999999</v>
      </c>
      <c r="D81" s="1">
        <v>901200</v>
      </c>
      <c r="F81">
        <v>0.45349113600000002</v>
      </c>
      <c r="G81">
        <f t="shared" si="48"/>
        <v>4.9595536085627091E-2</v>
      </c>
      <c r="H81">
        <f t="shared" si="51"/>
        <v>13.711482487540227</v>
      </c>
      <c r="I81">
        <v>0.89633728400000001</v>
      </c>
      <c r="J81">
        <v>-7.2150052000000006E-2</v>
      </c>
      <c r="K81">
        <v>-0.12712763899999999</v>
      </c>
      <c r="M81">
        <f t="shared" si="52"/>
        <v>-2.5362981743920363E-2</v>
      </c>
      <c r="N81" s="8">
        <f t="shared" si="53"/>
        <v>-2.1877695449541809E-2</v>
      </c>
      <c r="O81">
        <f t="shared" si="49"/>
        <v>-13.741626791234806</v>
      </c>
      <c r="P81" s="3"/>
    </row>
    <row r="82" spans="1:19" x14ac:dyDescent="0.4">
      <c r="A82" s="5">
        <v>0.64</v>
      </c>
      <c r="B82" s="5">
        <v>423.11437000000001</v>
      </c>
      <c r="C82" s="5">
        <v>0.45600000000000002</v>
      </c>
      <c r="D82" s="5">
        <v>883200</v>
      </c>
      <c r="E82" s="3"/>
      <c r="F82" s="3">
        <v>0.47360607799999999</v>
      </c>
      <c r="G82" s="3">
        <f t="shared" si="48"/>
        <v>3.7174518693571267E-2</v>
      </c>
      <c r="H82" s="3">
        <f t="shared" si="51"/>
        <v>13.691306954504968</v>
      </c>
      <c r="I82" s="3">
        <v>0.89896549699999995</v>
      </c>
      <c r="J82" s="3">
        <v>-7.1331663000000003E-2</v>
      </c>
      <c r="K82" s="3">
        <v>-0.12516972300000001</v>
      </c>
      <c r="L82" s="3"/>
      <c r="M82" s="3">
        <f t="shared" si="52"/>
        <v>-3.7087376903048995E-2</v>
      </c>
      <c r="N82" s="3">
        <f t="shared" si="53"/>
        <v>-2.6666487395442078E-2</v>
      </c>
      <c r="O82" s="3">
        <f t="shared" si="49"/>
        <v>-28.09821124542837</v>
      </c>
      <c r="P82" s="3" t="b">
        <f t="shared" si="50"/>
        <v>0</v>
      </c>
    </row>
    <row r="83" spans="1:19" x14ac:dyDescent="0.4">
      <c r="A83" s="1">
        <v>0.77900000000000003</v>
      </c>
      <c r="B83" s="1">
        <v>423.11437000000001</v>
      </c>
      <c r="C83" s="1">
        <v>0.51600000000000001</v>
      </c>
      <c r="D83" s="1">
        <v>824600</v>
      </c>
      <c r="F83">
        <v>0.53208883500000004</v>
      </c>
      <c r="G83">
        <f t="shared" si="48"/>
        <v>3.0237121964793761E-2</v>
      </c>
      <c r="H83">
        <f t="shared" si="51"/>
        <v>13.622653699254936</v>
      </c>
      <c r="I83">
        <v>0.90742458100000001</v>
      </c>
      <c r="J83">
        <v>-6.8111491999999996E-2</v>
      </c>
      <c r="K83">
        <v>-0.11813125100000001</v>
      </c>
      <c r="M83">
        <f t="shared" si="52"/>
        <v>-0.14184556869841339</v>
      </c>
      <c r="N83" s="8">
        <f t="shared" si="53"/>
        <v>-0.11558483572839628</v>
      </c>
      <c r="O83">
        <f t="shared" si="49"/>
        <v>-18.513608293151311</v>
      </c>
      <c r="P83" s="3"/>
    </row>
    <row r="84" spans="1:19" x14ac:dyDescent="0.4">
      <c r="A84" s="5">
        <v>0.89500000000000002</v>
      </c>
      <c r="B84" s="5">
        <v>423.11437000000001</v>
      </c>
      <c r="C84" s="5">
        <v>0.59699999999999998</v>
      </c>
      <c r="D84" s="5">
        <v>743300</v>
      </c>
      <c r="E84" s="3"/>
      <c r="F84" s="3">
        <v>0.59556232399999998</v>
      </c>
      <c r="G84" s="3">
        <f t="shared" si="48"/>
        <v>2.4139807742438704E-3</v>
      </c>
      <c r="H84" s="3">
        <f t="shared" si="51"/>
        <v>13.518855010713384</v>
      </c>
      <c r="I84" s="3">
        <v>0.91764892399999998</v>
      </c>
      <c r="J84" s="3">
        <v>-6.3323967999999994E-2</v>
      </c>
      <c r="K84" s="3">
        <v>-0.108505007</v>
      </c>
      <c r="L84" s="3"/>
      <c r="M84" s="3">
        <f t="shared" ref="M84" si="54">1/(1-C84)*(H84-H83)</f>
        <v>-0.25756498397407457</v>
      </c>
      <c r="N84" s="3">
        <f t="shared" ref="N84" si="55">(F84/((1-F84)*(I84-1)))*(J84-J83)+(1/(I84-1))*(K84-K83)</f>
        <v>-0.20250133365117332</v>
      </c>
      <c r="O84" s="3">
        <f t="shared" si="49"/>
        <v>-21.378546677153807</v>
      </c>
      <c r="P84" s="3" t="b">
        <f t="shared" si="50"/>
        <v>0</v>
      </c>
    </row>
    <row r="85" spans="1:19" x14ac:dyDescent="0.4">
      <c r="P85" t="s">
        <v>32</v>
      </c>
      <c r="Q85">
        <v>4</v>
      </c>
    </row>
    <row r="87" spans="1:19" x14ac:dyDescent="0.4">
      <c r="A87" s="7"/>
      <c r="B87" s="7"/>
      <c r="C87" s="7"/>
      <c r="D87" s="7"/>
      <c r="P87" t="s">
        <v>5</v>
      </c>
      <c r="Q87" s="3">
        <v>-2.855771E-2</v>
      </c>
      <c r="S87" t="s">
        <v>29</v>
      </c>
    </row>
    <row r="88" spans="1:19" x14ac:dyDescent="0.4">
      <c r="A88" s="5">
        <v>4.1700000000000001E-2</v>
      </c>
      <c r="B88" s="5">
        <v>333.15</v>
      </c>
      <c r="C88" s="5">
        <v>4.3799999999999999E-2</v>
      </c>
      <c r="D88" s="5">
        <v>46994</v>
      </c>
      <c r="E88" s="3"/>
      <c r="F88" s="3">
        <v>3.9528807999999999E-2</v>
      </c>
      <c r="G88" s="3">
        <f t="shared" ref="G88:G91" si="56">ABS(F88-C88)/F88</f>
        <v>0.10805263847065665</v>
      </c>
      <c r="H88" s="3">
        <f>LN(D88)</f>
        <v>10.75777521296855</v>
      </c>
      <c r="I88" s="3">
        <v>0.96626540699999997</v>
      </c>
      <c r="J88" s="3">
        <v>-1.7575877E-2</v>
      </c>
      <c r="K88" s="3">
        <v>-3.4665080000000001E-2</v>
      </c>
      <c r="L88" s="3"/>
      <c r="M88" s="3">
        <f>1/(1-C88)*(H88-H8)</f>
        <v>0.42903479434928143</v>
      </c>
      <c r="N88" s="3">
        <f>(F88/((1-F88)*(I88-1)))*(J88-J89)+(1/(I88-1))*(K88-K89)</f>
        <v>6.3200804351190001E-4</v>
      </c>
      <c r="O88" s="3">
        <f t="shared" ref="O88:O121" si="57">100*(N88-M88)/M88</f>
        <v>-99.852690725359352</v>
      </c>
      <c r="P88" s="3" t="b">
        <f t="shared" ref="P88:P121" si="58">IF(ABS(O88)&gt;20,FALSE,)</f>
        <v>0</v>
      </c>
    </row>
    <row r="89" spans="1:19" x14ac:dyDescent="0.4">
      <c r="A89" s="5">
        <v>5.21E-2</v>
      </c>
      <c r="B89" s="5">
        <v>333.15</v>
      </c>
      <c r="C89" s="5">
        <v>5.33E-2</v>
      </c>
      <c r="D89" s="5">
        <v>47039</v>
      </c>
      <c r="E89" s="3"/>
      <c r="F89" s="3">
        <v>4.9100815999999999E-2</v>
      </c>
      <c r="G89" s="3">
        <f t="shared" si="56"/>
        <v>8.5521674425940331E-2</v>
      </c>
      <c r="H89" s="3">
        <f t="shared" ref="H89:H91" si="59">LN(D89)</f>
        <v>10.758732323843143</v>
      </c>
      <c r="I89" s="3">
        <v>0.96644701399999999</v>
      </c>
      <c r="J89" s="3">
        <v>-1.7602932000000002E-2</v>
      </c>
      <c r="K89" s="3">
        <v>-3.4642645999999999E-2</v>
      </c>
      <c r="L89" s="3"/>
      <c r="M89" s="3">
        <f t="shared" ref="M89:M91" si="60">1/(1-C89)*(H89-H88)</f>
        <v>1.0109970155199269E-3</v>
      </c>
      <c r="N89" s="3">
        <f t="shared" ref="N89:N120" si="61">(F89/((1-F89)*(I89-1)))*(J89-J88)+(1/(I89-1))*(K89-K88)</f>
        <v>-6.2697796063417141E-4</v>
      </c>
      <c r="O89" s="3">
        <f t="shared" si="57"/>
        <v>-162.01580726840569</v>
      </c>
      <c r="P89" s="3" t="b">
        <f t="shared" si="58"/>
        <v>0</v>
      </c>
    </row>
    <row r="90" spans="1:19" x14ac:dyDescent="0.4">
      <c r="A90" s="5">
        <v>5.4199999999999998E-2</v>
      </c>
      <c r="B90" s="5">
        <v>333.15</v>
      </c>
      <c r="C90" s="5">
        <v>5.5599999999999997E-2</v>
      </c>
      <c r="D90" s="5">
        <v>47026</v>
      </c>
      <c r="E90" s="3"/>
      <c r="F90" s="3">
        <v>5.1019978000000001E-2</v>
      </c>
      <c r="G90" s="3">
        <f t="shared" si="56"/>
        <v>8.9769188061978311E-2</v>
      </c>
      <c r="H90" s="3">
        <f t="shared" si="59"/>
        <v>10.758455919227551</v>
      </c>
      <c r="I90" s="3">
        <v>0.96648363599999998</v>
      </c>
      <c r="J90" s="3">
        <v>-1.7608157999999999E-2</v>
      </c>
      <c r="K90" s="3">
        <v>-3.4637813000000003E-2</v>
      </c>
      <c r="L90" s="3"/>
      <c r="M90" s="3">
        <f t="shared" si="60"/>
        <v>-2.9267748368496949E-4</v>
      </c>
      <c r="N90" s="3">
        <f t="shared" si="61"/>
        <v>-1.3581529172778054E-4</v>
      </c>
      <c r="O90" s="3">
        <f t="shared" si="57"/>
        <v>-53.595578990979504</v>
      </c>
      <c r="P90" s="3" t="b">
        <f t="shared" si="58"/>
        <v>0</v>
      </c>
    </row>
    <row r="91" spans="1:19" x14ac:dyDescent="0.4">
      <c r="A91" s="5">
        <v>7.4499999999999997E-2</v>
      </c>
      <c r="B91" s="5">
        <v>333.15</v>
      </c>
      <c r="C91" s="5">
        <v>7.5800000000000006E-2</v>
      </c>
      <c r="D91" s="5">
        <v>47044</v>
      </c>
      <c r="E91" s="3"/>
      <c r="F91" s="3">
        <v>6.9337797000000007E-2</v>
      </c>
      <c r="G91" s="3">
        <f t="shared" si="56"/>
        <v>9.3198850837444391E-2</v>
      </c>
      <c r="H91" s="3">
        <f t="shared" si="59"/>
        <v>10.758838612970926</v>
      </c>
      <c r="I91" s="3">
        <v>0.96683680500000002</v>
      </c>
      <c r="J91" s="3">
        <v>-1.7654596000000002E-2</v>
      </c>
      <c r="K91" s="3">
        <v>-3.4585896999999997E-2</v>
      </c>
      <c r="L91" s="3"/>
      <c r="M91" s="3">
        <f t="shared" si="60"/>
        <v>4.1408108999755396E-4</v>
      </c>
      <c r="N91" s="3">
        <f t="shared" si="61"/>
        <v>-1.4611437833439657E-3</v>
      </c>
      <c r="O91" s="3">
        <f t="shared" si="57"/>
        <v>-452.8641656523356</v>
      </c>
      <c r="P91" s="3" t="b">
        <f t="shared" si="58"/>
        <v>0</v>
      </c>
    </row>
    <row r="92" spans="1:19" x14ac:dyDescent="0.4">
      <c r="A92" s="5">
        <v>8.4599999999999995E-2</v>
      </c>
      <c r="B92" s="5">
        <v>333.15</v>
      </c>
      <c r="C92" s="5">
        <v>8.4900000000000003E-2</v>
      </c>
      <c r="D92" s="5">
        <v>47055</v>
      </c>
      <c r="E92" s="3"/>
      <c r="F92" s="3">
        <v>7.8295023000000005E-2</v>
      </c>
      <c r="G92" s="3">
        <f t="shared" ref="G92:G121" si="62">ABS(F92-C92)/F92</f>
        <v>8.4360113158150521E-2</v>
      </c>
      <c r="H92" s="3">
        <f t="shared" ref="H92:H121" si="63">LN(D92)</f>
        <v>10.759072409292887</v>
      </c>
      <c r="I92" s="3">
        <v>0.96701195600000001</v>
      </c>
      <c r="J92" s="3">
        <v>-1.7674965000000001E-2</v>
      </c>
      <c r="K92" s="3">
        <v>-3.4556578999999997E-2</v>
      </c>
      <c r="L92" s="3"/>
      <c r="M92" s="3">
        <f t="shared" ref="M92:M120" si="64">1/(1-C92)*(H92-H91)</f>
        <v>2.5548718387167108E-4</v>
      </c>
      <c r="N92" s="3">
        <f t="shared" si="61"/>
        <v>-8.3629504538617087E-4</v>
      </c>
      <c r="O92" s="3">
        <f t="shared" si="57"/>
        <v>-427.33346256860949</v>
      </c>
      <c r="P92" s="3" t="b">
        <f t="shared" si="58"/>
        <v>0</v>
      </c>
    </row>
    <row r="93" spans="1:19" x14ac:dyDescent="0.4">
      <c r="A93" s="5">
        <v>9.0899999999999995E-2</v>
      </c>
      <c r="B93" s="5">
        <v>333.15</v>
      </c>
      <c r="C93" s="5">
        <v>9.0499999999999997E-2</v>
      </c>
      <c r="D93" s="5">
        <v>47060</v>
      </c>
      <c r="E93" s="3"/>
      <c r="F93" s="3">
        <v>8.3830071000000006E-2</v>
      </c>
      <c r="G93" s="3">
        <f t="shared" si="62"/>
        <v>7.9564873564284475E-2</v>
      </c>
      <c r="H93" s="3">
        <f t="shared" si="63"/>
        <v>10.759178662281354</v>
      </c>
      <c r="I93" s="3">
        <v>0.96712102</v>
      </c>
      <c r="J93" s="3">
        <v>-1.7686758E-2</v>
      </c>
      <c r="K93" s="3">
        <v>-3.4537128E-2</v>
      </c>
      <c r="L93" s="3"/>
      <c r="M93" s="3">
        <f t="shared" si="64"/>
        <v>1.1682571574088806E-4</v>
      </c>
      <c r="N93" s="3">
        <f t="shared" si="61"/>
        <v>-5.5877444417032438E-4</v>
      </c>
      <c r="O93" s="3">
        <f t="shared" si="57"/>
        <v>-578.29747126022335</v>
      </c>
      <c r="P93" s="3" t="b">
        <f t="shared" si="58"/>
        <v>0</v>
      </c>
    </row>
    <row r="94" spans="1:19" x14ac:dyDescent="0.4">
      <c r="A94" s="5">
        <v>0.10340000000000001</v>
      </c>
      <c r="B94" s="5">
        <v>333.15</v>
      </c>
      <c r="C94" s="5">
        <v>0.1013</v>
      </c>
      <c r="D94" s="5">
        <v>47048</v>
      </c>
      <c r="E94" s="3"/>
      <c r="F94" s="3">
        <v>9.4694685000000001E-2</v>
      </c>
      <c r="G94" s="3">
        <f t="shared" si="62"/>
        <v>6.9753809308304895E-2</v>
      </c>
      <c r="H94" s="3">
        <f t="shared" si="63"/>
        <v>10.758923636139793</v>
      </c>
      <c r="I94" s="3">
        <v>0.96733698899999998</v>
      </c>
      <c r="J94" s="3">
        <v>-1.7708093000000001E-2</v>
      </c>
      <c r="K94" s="3">
        <v>-3.4495905E-2</v>
      </c>
      <c r="L94" s="3"/>
      <c r="M94" s="3">
        <f t="shared" si="64"/>
        <v>-2.8377227279518434E-4</v>
      </c>
      <c r="N94" s="3">
        <f t="shared" si="61"/>
        <v>-1.1937468016657545E-3</v>
      </c>
      <c r="O94" s="3">
        <f t="shared" si="57"/>
        <v>320.67069834104404</v>
      </c>
      <c r="P94" s="3" t="b">
        <f t="shared" si="58"/>
        <v>0</v>
      </c>
    </row>
    <row r="95" spans="1:19" x14ac:dyDescent="0.4">
      <c r="A95" s="5">
        <v>0.11269999999999999</v>
      </c>
      <c r="B95" s="5">
        <v>333.15</v>
      </c>
      <c r="C95" s="5">
        <v>0.10920000000000001</v>
      </c>
      <c r="D95" s="5">
        <v>47045</v>
      </c>
      <c r="E95" s="3"/>
      <c r="F95" s="3">
        <v>0.102677252</v>
      </c>
      <c r="G95" s="3">
        <f t="shared" si="62"/>
        <v>6.3526709888963612E-2</v>
      </c>
      <c r="H95" s="3">
        <f t="shared" si="63"/>
        <v>10.758859869440865</v>
      </c>
      <c r="I95" s="3">
        <v>0.96749730300000003</v>
      </c>
      <c r="J95" s="3">
        <v>-1.77222E-2</v>
      </c>
      <c r="K95" s="3">
        <v>-3.4462982000000003E-2</v>
      </c>
      <c r="L95" s="3"/>
      <c r="M95" s="3">
        <f t="shared" si="64"/>
        <v>-7.1583631485609635E-5</v>
      </c>
      <c r="N95" s="3">
        <f>(F95/((1-F95)*(I95-1)))*(J95-J94)+(1/(I95-1))*(K95-K94)</f>
        <v>-9.6326742626142445E-4</v>
      </c>
      <c r="O95" s="3">
        <f t="shared" si="57"/>
        <v>1245.6531979033068</v>
      </c>
      <c r="P95" s="3" t="b">
        <f t="shared" si="58"/>
        <v>0</v>
      </c>
    </row>
    <row r="96" spans="1:19" x14ac:dyDescent="0.4">
      <c r="A96" s="1">
        <v>0.1177</v>
      </c>
      <c r="B96" s="1">
        <v>333.15</v>
      </c>
      <c r="C96" s="1">
        <v>0.114</v>
      </c>
      <c r="D96" s="1">
        <v>47020</v>
      </c>
      <c r="F96">
        <v>0.106933692</v>
      </c>
      <c r="G96">
        <f t="shared" si="62"/>
        <v>6.6081212271245693E-2</v>
      </c>
      <c r="H96">
        <f t="shared" si="63"/>
        <v>10.75832832209406</v>
      </c>
      <c r="I96">
        <v>0.96758336300000003</v>
      </c>
      <c r="J96">
        <v>-1.7729163999999999E-2</v>
      </c>
      <c r="K96">
        <v>-3.4444492E-2</v>
      </c>
      <c r="M96">
        <f t="shared" si="64"/>
        <v>-5.9994057201447884E-4</v>
      </c>
      <c r="N96" s="8">
        <f t="shared" si="61"/>
        <v>-5.4466312356151109E-4</v>
      </c>
      <c r="O96">
        <f t="shared" si="57"/>
        <v>-9.2138206734972563</v>
      </c>
      <c r="P96" s="3"/>
    </row>
    <row r="97" spans="1:16" x14ac:dyDescent="0.4">
      <c r="A97" s="5">
        <v>0.13539999999999999</v>
      </c>
      <c r="B97" s="5">
        <v>333.15</v>
      </c>
      <c r="C97" s="5">
        <v>0.1285</v>
      </c>
      <c r="D97" s="5">
        <v>46987</v>
      </c>
      <c r="E97" s="3"/>
      <c r="F97" s="3">
        <v>0.121804965</v>
      </c>
      <c r="G97" s="3">
        <f t="shared" si="62"/>
        <v>5.4965206057076589E-2</v>
      </c>
      <c r="H97" s="3">
        <f t="shared" si="63"/>
        <v>10.757626246687856</v>
      </c>
      <c r="I97" s="3">
        <v>0.96788728800000001</v>
      </c>
      <c r="J97" s="3">
        <v>-1.7750365000000001E-2</v>
      </c>
      <c r="K97" s="3">
        <v>-3.4374638999999999E-2</v>
      </c>
      <c r="L97" s="3"/>
      <c r="M97" s="3">
        <f t="shared" si="64"/>
        <v>-8.0559426988453494E-4</v>
      </c>
      <c r="N97" s="3">
        <f t="shared" si="61"/>
        <v>-2.0836744610567685E-3</v>
      </c>
      <c r="O97" s="3">
        <f t="shared" si="57"/>
        <v>158.65060601230684</v>
      </c>
      <c r="P97" s="3" t="b">
        <f t="shared" si="58"/>
        <v>0</v>
      </c>
    </row>
    <row r="98" spans="1:16" x14ac:dyDescent="0.4">
      <c r="A98" s="5">
        <v>0.1462</v>
      </c>
      <c r="B98" s="5">
        <v>333.15</v>
      </c>
      <c r="C98" s="5">
        <v>0.1384</v>
      </c>
      <c r="D98" s="5">
        <v>46998</v>
      </c>
      <c r="E98" s="3"/>
      <c r="F98" s="3">
        <v>0.13072966699999999</v>
      </c>
      <c r="G98" s="3">
        <f t="shared" si="62"/>
        <v>5.8673239028444873E-2</v>
      </c>
      <c r="H98" s="3">
        <f t="shared" si="63"/>
        <v>10.757860326595294</v>
      </c>
      <c r="I98" s="3">
        <v>0.96807217400000001</v>
      </c>
      <c r="J98" s="3">
        <v>-1.7760676999999999E-2</v>
      </c>
      <c r="K98" s="3">
        <v>-3.4328675000000003E-2</v>
      </c>
      <c r="L98" s="3"/>
      <c r="M98" s="3">
        <f t="shared" si="64"/>
        <v>2.7168048681272658E-4</v>
      </c>
      <c r="N98" s="3">
        <f t="shared" si="61"/>
        <v>-1.3910492093791229E-3</v>
      </c>
      <c r="O98" s="3">
        <f t="shared" si="57"/>
        <v>-612.01660660229675</v>
      </c>
      <c r="P98" s="3" t="b">
        <f t="shared" si="58"/>
        <v>0</v>
      </c>
    </row>
    <row r="99" spans="1:16" x14ac:dyDescent="0.4">
      <c r="A99" s="5">
        <v>0.16470000000000001</v>
      </c>
      <c r="B99" s="5">
        <v>333.15</v>
      </c>
      <c r="C99" s="5">
        <v>0.15229999999999999</v>
      </c>
      <c r="D99" s="5">
        <v>46915</v>
      </c>
      <c r="E99" s="3"/>
      <c r="F99" s="3">
        <v>0.14575739800000001</v>
      </c>
      <c r="G99" s="3">
        <f t="shared" si="62"/>
        <v>4.4886929169797474E-2</v>
      </c>
      <c r="H99" s="3">
        <f t="shared" si="63"/>
        <v>10.75609273272415</v>
      </c>
      <c r="I99" s="3">
        <v>0.96838788200000003</v>
      </c>
      <c r="J99" s="3">
        <v>-1.7773776000000002E-2</v>
      </c>
      <c r="K99" s="3">
        <v>-3.4244136000000001E-2</v>
      </c>
      <c r="L99" s="3"/>
      <c r="M99" s="3">
        <f t="shared" si="64"/>
        <v>-2.0851644109277424E-3</v>
      </c>
      <c r="N99" s="3">
        <f t="shared" si="61"/>
        <v>-2.6035569195816529E-3</v>
      </c>
      <c r="O99" s="3">
        <f t="shared" si="57"/>
        <v>24.860989662837408</v>
      </c>
      <c r="P99" s="3" t="b">
        <f t="shared" si="58"/>
        <v>0</v>
      </c>
    </row>
    <row r="100" spans="1:16" x14ac:dyDescent="0.4">
      <c r="A100" s="5">
        <v>0.1754</v>
      </c>
      <c r="B100" s="5">
        <v>333.15</v>
      </c>
      <c r="C100" s="5">
        <v>0.1605</v>
      </c>
      <c r="D100" s="5">
        <v>46868</v>
      </c>
      <c r="E100" s="3"/>
      <c r="F100" s="3">
        <v>0.15430064600000001</v>
      </c>
      <c r="G100" s="3">
        <f t="shared" si="62"/>
        <v>4.0177109822339886E-2</v>
      </c>
      <c r="H100" s="3">
        <f t="shared" si="63"/>
        <v>10.755090418788047</v>
      </c>
      <c r="I100" s="3">
        <v>0.96856990200000004</v>
      </c>
      <c r="J100" s="3">
        <v>-1.7778749E-2</v>
      </c>
      <c r="K100" s="3">
        <v>-3.4191932000000001E-2</v>
      </c>
      <c r="L100" s="3"/>
      <c r="M100" s="3">
        <f t="shared" si="64"/>
        <v>-1.1939415558112031E-3</v>
      </c>
      <c r="N100" s="3">
        <f t="shared" si="61"/>
        <v>-1.6320871698120489E-3</v>
      </c>
      <c r="O100" s="3">
        <f t="shared" si="57"/>
        <v>36.697408836159937</v>
      </c>
      <c r="P100" s="3" t="b">
        <f t="shared" si="58"/>
        <v>0</v>
      </c>
    </row>
    <row r="101" spans="1:16" x14ac:dyDescent="0.4">
      <c r="A101" s="5">
        <v>0.2344</v>
      </c>
      <c r="B101" s="5">
        <v>333.15</v>
      </c>
      <c r="C101" s="5">
        <v>0.20319999999999999</v>
      </c>
      <c r="D101" s="5">
        <v>46547</v>
      </c>
      <c r="E101" s="3"/>
      <c r="F101" s="3">
        <v>0.19948995999999999</v>
      </c>
      <c r="G101" s="3">
        <f t="shared" si="62"/>
        <v>1.8597627670084237E-2</v>
      </c>
      <c r="H101" s="3">
        <f t="shared" si="63"/>
        <v>10.748217833797062</v>
      </c>
      <c r="I101" s="3">
        <v>0.96956568399999998</v>
      </c>
      <c r="J101" s="3">
        <v>-1.7772759999999999E-2</v>
      </c>
      <c r="K101" s="3">
        <v>-3.3861765000000002E-2</v>
      </c>
      <c r="L101" s="3"/>
      <c r="M101" s="3">
        <f t="shared" si="64"/>
        <v>-8.6252321674008241E-3</v>
      </c>
      <c r="N101" s="3">
        <f t="shared" si="61"/>
        <v>-1.089754999528523E-2</v>
      </c>
      <c r="O101" s="3">
        <f t="shared" si="57"/>
        <v>26.345004792713418</v>
      </c>
      <c r="P101" s="3" t="b">
        <f t="shared" si="58"/>
        <v>0</v>
      </c>
    </row>
    <row r="102" spans="1:16" x14ac:dyDescent="0.4">
      <c r="A102" s="5">
        <v>0.26529999999999998</v>
      </c>
      <c r="B102" s="5">
        <v>333.15</v>
      </c>
      <c r="C102" s="5">
        <v>0.21659999999999999</v>
      </c>
      <c r="D102" s="5">
        <v>46338</v>
      </c>
      <c r="E102" s="3"/>
      <c r="F102" s="3">
        <v>0.221884895</v>
      </c>
      <c r="G102" s="3">
        <f t="shared" si="62"/>
        <v>2.3818182846561103E-2</v>
      </c>
      <c r="H102" s="3">
        <f t="shared" si="63"/>
        <v>10.743717637797319</v>
      </c>
      <c r="I102" s="3">
        <v>0.97008157299999997</v>
      </c>
      <c r="J102" s="3">
        <v>-1.7747758999999998E-2</v>
      </c>
      <c r="K102" s="3">
        <v>-3.3661300999999998E-2</v>
      </c>
      <c r="L102" s="3"/>
      <c r="M102" s="3">
        <f t="shared" si="64"/>
        <v>-5.7444421748057556E-3</v>
      </c>
      <c r="N102" s="3">
        <f t="shared" si="61"/>
        <v>-6.9386404498967078E-3</v>
      </c>
      <c r="O102" s="3">
        <f t="shared" si="57"/>
        <v>20.788759617574758</v>
      </c>
      <c r="P102" s="3" t="b">
        <f t="shared" si="58"/>
        <v>0</v>
      </c>
    </row>
    <row r="103" spans="1:16" x14ac:dyDescent="0.4">
      <c r="A103" s="5">
        <v>0.28439999999999999</v>
      </c>
      <c r="B103" s="5">
        <v>333.15</v>
      </c>
      <c r="C103" s="5">
        <v>0.2326</v>
      </c>
      <c r="D103" s="5">
        <v>46218</v>
      </c>
      <c r="E103" s="3"/>
      <c r="F103" s="3">
        <v>0.23529789300000001</v>
      </c>
      <c r="G103" s="3">
        <f t="shared" si="62"/>
        <v>1.1465861277389367E-2</v>
      </c>
      <c r="H103" s="3">
        <f t="shared" si="63"/>
        <v>10.741124611581021</v>
      </c>
      <c r="I103" s="3">
        <v>0.97039836199999996</v>
      </c>
      <c r="J103" s="3">
        <v>-1.7725072000000001E-2</v>
      </c>
      <c r="K103" s="3">
        <v>-3.3528348999999999E-2</v>
      </c>
      <c r="L103" s="3"/>
      <c r="M103" s="3">
        <f t="shared" si="64"/>
        <v>-3.3789760441720676E-3</v>
      </c>
      <c r="N103" s="3">
        <f t="shared" si="61"/>
        <v>-4.7271965779175197E-3</v>
      </c>
      <c r="O103" s="3">
        <f t="shared" si="57"/>
        <v>39.90026907917305</v>
      </c>
      <c r="P103" s="3" t="b">
        <f t="shared" si="58"/>
        <v>0</v>
      </c>
    </row>
    <row r="104" spans="1:16" x14ac:dyDescent="0.4">
      <c r="A104" s="1">
        <v>0.3236</v>
      </c>
      <c r="B104" s="1">
        <v>333.15</v>
      </c>
      <c r="C104" s="1">
        <v>0.25319999999999998</v>
      </c>
      <c r="D104" s="1">
        <v>45881</v>
      </c>
      <c r="F104">
        <v>0.26180873399999999</v>
      </c>
      <c r="G104">
        <f t="shared" si="62"/>
        <v>3.2881767802291913E-2</v>
      </c>
      <c r="H104">
        <f t="shared" si="63"/>
        <v>10.733806366995315</v>
      </c>
      <c r="I104">
        <v>0.97104310199999999</v>
      </c>
      <c r="J104">
        <v>-1.7661820000000002E-2</v>
      </c>
      <c r="K104">
        <v>-3.3234804E-2</v>
      </c>
      <c r="M104">
        <f t="shared" si="64"/>
        <v>-9.7994705218345853E-3</v>
      </c>
      <c r="N104" s="8">
        <f t="shared" si="61"/>
        <v>-1.0912015169327299E-2</v>
      </c>
      <c r="O104">
        <f t="shared" si="57"/>
        <v>11.353109793164942</v>
      </c>
      <c r="P104" s="3"/>
    </row>
    <row r="105" spans="1:16" x14ac:dyDescent="0.4">
      <c r="A105" s="1">
        <v>0.35830000000000001</v>
      </c>
      <c r="B105" s="1">
        <v>333.15</v>
      </c>
      <c r="C105" s="1">
        <v>0.26669999999999999</v>
      </c>
      <c r="D105" s="1">
        <v>45557</v>
      </c>
      <c r="F105">
        <v>0.28414433900000002</v>
      </c>
      <c r="G105">
        <f t="shared" si="62"/>
        <v>6.1392526986082344E-2</v>
      </c>
      <c r="H105">
        <f t="shared" si="63"/>
        <v>10.726719568158678</v>
      </c>
      <c r="I105">
        <v>0.97160712500000002</v>
      </c>
      <c r="J105">
        <v>-1.7587892000000001E-2</v>
      </c>
      <c r="K105">
        <v>-3.2953008999999998E-2</v>
      </c>
      <c r="M105">
        <f t="shared" si="64"/>
        <v>-9.664255879772243E-3</v>
      </c>
      <c r="N105" s="8">
        <f t="shared" si="61"/>
        <v>-1.0958355410458274E-2</v>
      </c>
      <c r="O105">
        <f t="shared" si="57"/>
        <v>13.390576023495452</v>
      </c>
      <c r="P105" s="3"/>
    </row>
    <row r="106" spans="1:16" x14ac:dyDescent="0.4">
      <c r="A106" s="1">
        <v>0.38590000000000002</v>
      </c>
      <c r="B106" s="1">
        <v>333.15</v>
      </c>
      <c r="C106" s="1">
        <v>0.28249999999999997</v>
      </c>
      <c r="D106" s="1">
        <v>45282</v>
      </c>
      <c r="F106">
        <v>0.301155548</v>
      </c>
      <c r="G106">
        <f t="shared" si="62"/>
        <v>6.1946552616722911E-2</v>
      </c>
      <c r="H106">
        <f t="shared" si="63"/>
        <v>10.720664881512924</v>
      </c>
      <c r="I106">
        <v>0.97205070500000001</v>
      </c>
      <c r="J106">
        <v>-1.7517705000000001E-2</v>
      </c>
      <c r="K106">
        <v>-3.2715187999999999E-2</v>
      </c>
      <c r="M106">
        <f t="shared" si="64"/>
        <v>-8.4385876595878175E-3</v>
      </c>
      <c r="N106" s="8">
        <f t="shared" si="61"/>
        <v>-9.5911877500271768E-3</v>
      </c>
      <c r="O106">
        <f t="shared" si="57"/>
        <v>13.658684805268209</v>
      </c>
      <c r="P106" s="3"/>
    </row>
    <row r="107" spans="1:16" x14ac:dyDescent="0.4">
      <c r="A107" s="1">
        <v>0.42</v>
      </c>
      <c r="B107" s="1">
        <v>333.15</v>
      </c>
      <c r="C107" s="1">
        <v>0.29299999999999998</v>
      </c>
      <c r="D107" s="1">
        <v>44935</v>
      </c>
      <c r="F107">
        <v>0.32125244800000002</v>
      </c>
      <c r="G107">
        <f t="shared" si="62"/>
        <v>8.7944693265030127E-2</v>
      </c>
      <c r="H107">
        <f t="shared" si="63"/>
        <v>10.712972280092474</v>
      </c>
      <c r="I107">
        <v>0.97259181800000005</v>
      </c>
      <c r="J107">
        <v>-1.7417891000000001E-2</v>
      </c>
      <c r="K107">
        <v>-3.2405977000000002E-2</v>
      </c>
      <c r="M107">
        <f t="shared" si="64"/>
        <v>-1.0880624357072018E-2</v>
      </c>
      <c r="N107" s="8">
        <f t="shared" si="61"/>
        <v>-1.3005355383293773E-2</v>
      </c>
      <c r="O107">
        <f t="shared" si="57"/>
        <v>19.527657205082679</v>
      </c>
      <c r="P107" s="3"/>
    </row>
    <row r="108" spans="1:16" x14ac:dyDescent="0.4">
      <c r="A108" s="1">
        <v>0.46100000000000002</v>
      </c>
      <c r="B108" s="1">
        <v>333.15</v>
      </c>
      <c r="C108" s="1">
        <v>0.31130000000000002</v>
      </c>
      <c r="D108" s="1">
        <v>44447</v>
      </c>
      <c r="F108">
        <v>0.34406782699999999</v>
      </c>
      <c r="G108">
        <f t="shared" si="62"/>
        <v>9.5236533115315006E-2</v>
      </c>
      <c r="H108">
        <f t="shared" si="63"/>
        <v>10.702052747100838</v>
      </c>
      <c r="I108">
        <v>0.97323084500000001</v>
      </c>
      <c r="J108">
        <v>-1.7280177000000001E-2</v>
      </c>
      <c r="K108">
        <v>-3.2014109999999998E-2</v>
      </c>
      <c r="M108">
        <f t="shared" si="64"/>
        <v>-1.585528240400183E-2</v>
      </c>
      <c r="N108" s="8">
        <f t="shared" si="61"/>
        <v>-1.733728935241359E-2</v>
      </c>
      <c r="O108">
        <f t="shared" si="57"/>
        <v>9.3470864198401493</v>
      </c>
      <c r="P108" s="3"/>
    </row>
    <row r="109" spans="1:16" x14ac:dyDescent="0.4">
      <c r="A109" s="1">
        <v>0.47020000000000001</v>
      </c>
      <c r="B109" s="1">
        <v>333.15</v>
      </c>
      <c r="C109" s="1">
        <v>0.32119999999999999</v>
      </c>
      <c r="D109" s="1">
        <v>44336</v>
      </c>
      <c r="F109">
        <v>0.34898467799999999</v>
      </c>
      <c r="G109">
        <f t="shared" si="62"/>
        <v>7.9615753216535218E-2</v>
      </c>
      <c r="H109">
        <f t="shared" si="63"/>
        <v>10.69955226710276</v>
      </c>
      <c r="I109">
        <v>0.97337229999999997</v>
      </c>
      <c r="J109">
        <v>-1.7246819E-2</v>
      </c>
      <c r="K109">
        <v>-3.1923495000000003E-2</v>
      </c>
      <c r="M109">
        <f t="shared" si="64"/>
        <v>-3.6836770743637589E-3</v>
      </c>
      <c r="N109" s="8">
        <f t="shared" si="61"/>
        <v>-4.0745900489318025E-3</v>
      </c>
      <c r="O109">
        <f t="shared" si="57"/>
        <v>10.6120315835655</v>
      </c>
      <c r="P109" s="3"/>
    </row>
    <row r="110" spans="1:16" x14ac:dyDescent="0.4">
      <c r="A110" s="1">
        <v>0.51919999999999999</v>
      </c>
      <c r="B110" s="1">
        <v>333.15</v>
      </c>
      <c r="C110" s="1">
        <v>0.33179999999999998</v>
      </c>
      <c r="D110" s="1">
        <v>43756</v>
      </c>
      <c r="F110">
        <v>0.37391450700000001</v>
      </c>
      <c r="G110">
        <f t="shared" si="62"/>
        <v>0.11263138019943159</v>
      </c>
      <c r="H110">
        <f t="shared" si="63"/>
        <v>10.686384025239681</v>
      </c>
      <c r="I110">
        <v>0.97411209799999998</v>
      </c>
      <c r="J110">
        <v>-1.7055589999999999E-2</v>
      </c>
      <c r="K110">
        <v>-3.1427002000000002E-2</v>
      </c>
      <c r="M110">
        <f t="shared" si="64"/>
        <v>-1.970703661041483E-2</v>
      </c>
      <c r="N110" s="8">
        <f t="shared" si="61"/>
        <v>-2.3590166646606334E-2</v>
      </c>
      <c r="O110">
        <f t="shared" si="57"/>
        <v>19.704281840829054</v>
      </c>
      <c r="P110" s="3"/>
    </row>
    <row r="111" spans="1:16" x14ac:dyDescent="0.4">
      <c r="A111" s="5">
        <v>0.52059999999999995</v>
      </c>
      <c r="B111" s="5">
        <v>333.15</v>
      </c>
      <c r="C111" s="5">
        <v>0.33119999999999999</v>
      </c>
      <c r="D111" s="5">
        <v>43730</v>
      </c>
      <c r="E111" s="3"/>
      <c r="F111" s="3">
        <v>0.37459556500000002</v>
      </c>
      <c r="G111" s="3">
        <f t="shared" si="62"/>
        <v>0.11584644628667727</v>
      </c>
      <c r="H111" s="3">
        <f t="shared" si="63"/>
        <v>10.685789644406967</v>
      </c>
      <c r="I111" s="3">
        <v>0.97413287199999998</v>
      </c>
      <c r="J111" s="3">
        <v>-1.7049816999999998E-2</v>
      </c>
      <c r="K111" s="3">
        <v>-3.1412516000000001E-2</v>
      </c>
      <c r="L111" s="3"/>
      <c r="M111" s="3">
        <f t="shared" si="64"/>
        <v>-8.8872732164209974E-4</v>
      </c>
      <c r="N111" s="3">
        <f t="shared" si="61"/>
        <v>-6.9369227109103611E-4</v>
      </c>
      <c r="O111" s="3">
        <f t="shared" si="57"/>
        <v>-21.945432057911503</v>
      </c>
      <c r="P111" s="3" t="b">
        <f t="shared" si="58"/>
        <v>0</v>
      </c>
    </row>
    <row r="112" spans="1:16" x14ac:dyDescent="0.4">
      <c r="A112" s="1">
        <v>0.54520000000000002</v>
      </c>
      <c r="B112" s="1">
        <v>333.15</v>
      </c>
      <c r="C112" s="1">
        <v>0.3498</v>
      </c>
      <c r="D112" s="1">
        <v>43368</v>
      </c>
      <c r="F112">
        <v>0.38627859399999998</v>
      </c>
      <c r="G112">
        <f t="shared" si="62"/>
        <v>9.4435970738777145E-2</v>
      </c>
      <c r="H112">
        <f t="shared" si="63"/>
        <v>10.677477120940175</v>
      </c>
      <c r="I112">
        <v>0.97449428999999999</v>
      </c>
      <c r="J112">
        <v>-1.6945877000000002E-2</v>
      </c>
      <c r="K112">
        <v>-3.1155784999999998E-2</v>
      </c>
      <c r="M112">
        <f t="shared" si="64"/>
        <v>-1.2784563929239908E-2</v>
      </c>
      <c r="N112" s="8">
        <f t="shared" si="61"/>
        <v>-1.2630553412670199E-2</v>
      </c>
      <c r="O112">
        <f t="shared" si="57"/>
        <v>-1.2046599119229011</v>
      </c>
      <c r="P112" s="3"/>
    </row>
    <row r="113" spans="1:19" x14ac:dyDescent="0.4">
      <c r="A113" s="1">
        <v>0.59640000000000004</v>
      </c>
      <c r="B113" s="1">
        <v>333.15</v>
      </c>
      <c r="C113" s="1">
        <v>0.36840000000000001</v>
      </c>
      <c r="D113" s="1">
        <v>42635</v>
      </c>
      <c r="F113">
        <v>0.40886793900000001</v>
      </c>
      <c r="G113">
        <f t="shared" si="62"/>
        <v>9.8975574115631515E-2</v>
      </c>
      <c r="H113">
        <f t="shared" si="63"/>
        <v>10.66043079117615</v>
      </c>
      <c r="I113">
        <v>0.97522260100000002</v>
      </c>
      <c r="J113">
        <v>-1.6716493999999998E-2</v>
      </c>
      <c r="K113">
        <v>-3.0611559E-2</v>
      </c>
      <c r="M113">
        <f t="shared" si="64"/>
        <v>-2.6989122488956064E-2</v>
      </c>
      <c r="N113" s="8">
        <f t="shared" si="61"/>
        <v>-2.8367916851394191E-2</v>
      </c>
      <c r="O113">
        <f t="shared" si="57"/>
        <v>5.1087039343436569</v>
      </c>
      <c r="P113" s="3"/>
    </row>
    <row r="114" spans="1:19" x14ac:dyDescent="0.4">
      <c r="A114" s="5">
        <v>0.61870000000000003</v>
      </c>
      <c r="B114" s="5">
        <v>333.15</v>
      </c>
      <c r="C114" s="5">
        <v>0.37909999999999999</v>
      </c>
      <c r="D114" s="5">
        <v>42157</v>
      </c>
      <c r="E114" s="3"/>
      <c r="F114" s="3">
        <v>0.41798048399999999</v>
      </c>
      <c r="G114" s="3">
        <f t="shared" si="62"/>
        <v>9.3019854965285878E-2</v>
      </c>
      <c r="H114" s="3">
        <f t="shared" si="63"/>
        <v>10.649156023188173</v>
      </c>
      <c r="I114" s="3">
        <v>0.97552870700000005</v>
      </c>
      <c r="J114" s="3">
        <v>-1.6612218000000002E-2</v>
      </c>
      <c r="K114" s="3">
        <v>-3.0372205999999999E-2</v>
      </c>
      <c r="L114" s="3"/>
      <c r="M114" s="3">
        <f t="shared" si="64"/>
        <v>-1.8158750181957548E-2</v>
      </c>
      <c r="N114" s="3">
        <f t="shared" si="61"/>
        <v>-1.28411431750316E-2</v>
      </c>
      <c r="O114" s="3">
        <f t="shared" si="57"/>
        <v>-29.283992310271987</v>
      </c>
      <c r="P114" s="3" t="b">
        <f t="shared" si="58"/>
        <v>0</v>
      </c>
    </row>
    <row r="115" spans="1:19" x14ac:dyDescent="0.4">
      <c r="A115" s="1">
        <v>0.68320000000000003</v>
      </c>
      <c r="B115" s="1">
        <v>333.15</v>
      </c>
      <c r="C115" s="1">
        <v>0.39939999999999998</v>
      </c>
      <c r="D115" s="1">
        <v>41230</v>
      </c>
      <c r="F115">
        <v>0.44194672899999998</v>
      </c>
      <c r="G115">
        <f t="shared" si="62"/>
        <v>9.6271170727456626E-2</v>
      </c>
      <c r="H115">
        <f t="shared" si="63"/>
        <v>10.626921425700946</v>
      </c>
      <c r="I115">
        <v>0.97637335700000005</v>
      </c>
      <c r="J115">
        <v>-1.6300696999999999E-2</v>
      </c>
      <c r="K115">
        <v>-2.9679634E-2</v>
      </c>
      <c r="M115">
        <f t="shared" si="64"/>
        <v>-3.7020641836874611E-2</v>
      </c>
      <c r="N115" s="8">
        <f t="shared" si="61"/>
        <v>-3.9755079434429866E-2</v>
      </c>
      <c r="O115">
        <f t="shared" si="57"/>
        <v>7.3862511881995614</v>
      </c>
      <c r="P115" s="3"/>
    </row>
    <row r="116" spans="1:19" x14ac:dyDescent="0.4">
      <c r="A116" s="1">
        <v>0.73939999999999995</v>
      </c>
      <c r="B116" s="1">
        <v>333.15</v>
      </c>
      <c r="C116" s="1">
        <v>0.41860000000000003</v>
      </c>
      <c r="D116" s="1">
        <v>40175</v>
      </c>
      <c r="F116">
        <v>0.46032055</v>
      </c>
      <c r="G116">
        <f t="shared" si="62"/>
        <v>9.0633689936284553E-2</v>
      </c>
      <c r="H116">
        <f t="shared" si="63"/>
        <v>10.601000190605713</v>
      </c>
      <c r="I116">
        <v>0.9770662</v>
      </c>
      <c r="J116">
        <v>-1.6019696999999999E-2</v>
      </c>
      <c r="K116">
        <v>-2.9077123999999999E-2</v>
      </c>
      <c r="M116">
        <f t="shared" si="64"/>
        <v>-4.4584167690458344E-2</v>
      </c>
      <c r="N116" s="8">
        <f t="shared" si="61"/>
        <v>-3.6722629981864992E-2</v>
      </c>
      <c r="O116">
        <f t="shared" si="57"/>
        <v>-17.633025613879152</v>
      </c>
      <c r="P116" s="3"/>
    </row>
    <row r="117" spans="1:19" x14ac:dyDescent="0.4">
      <c r="A117" s="5">
        <v>0.78669999999999995</v>
      </c>
      <c r="B117" s="5">
        <v>333.15</v>
      </c>
      <c r="C117" s="5">
        <v>0.44130000000000003</v>
      </c>
      <c r="D117" s="5">
        <v>38999</v>
      </c>
      <c r="E117" s="3"/>
      <c r="F117" s="3">
        <v>0.47487661199999998</v>
      </c>
      <c r="G117" s="3">
        <f t="shared" si="62"/>
        <v>7.0705971091286235E-2</v>
      </c>
      <c r="H117" s="3">
        <f t="shared" si="63"/>
        <v>10.571291283757406</v>
      </c>
      <c r="I117" s="3">
        <v>0.97764655300000003</v>
      </c>
      <c r="J117" s="3">
        <v>-1.5767722000000001E-2</v>
      </c>
      <c r="K117" s="3">
        <v>-2.8549996000000001E-2</v>
      </c>
      <c r="L117" s="3"/>
      <c r="M117" s="3">
        <f t="shared" si="64"/>
        <v>-5.3175061478983078E-2</v>
      </c>
      <c r="N117" s="3">
        <f t="shared" si="61"/>
        <v>-3.3775220741706927E-2</v>
      </c>
      <c r="O117" s="3">
        <f t="shared" si="57"/>
        <v>-36.482968139009579</v>
      </c>
      <c r="P117" s="3" t="b">
        <f t="shared" si="58"/>
        <v>0</v>
      </c>
    </row>
    <row r="118" spans="1:19" x14ac:dyDescent="0.4">
      <c r="A118" s="5">
        <v>0.81010000000000004</v>
      </c>
      <c r="B118" s="5">
        <v>333.15</v>
      </c>
      <c r="C118" s="5">
        <v>0.45269999999999999</v>
      </c>
      <c r="D118" s="5">
        <v>38387</v>
      </c>
      <c r="E118" s="3"/>
      <c r="F118" s="3">
        <v>0.482331071</v>
      </c>
      <c r="G118" s="3">
        <f t="shared" si="62"/>
        <v>6.1433054558494342E-2</v>
      </c>
      <c r="H118" s="3">
        <f t="shared" si="63"/>
        <v>10.555474139590984</v>
      </c>
      <c r="I118" s="3">
        <v>0.97795404100000005</v>
      </c>
      <c r="J118" s="3">
        <v>-1.5628754000000002E-2</v>
      </c>
      <c r="K118" s="3">
        <v>-2.8263318999999999E-2</v>
      </c>
      <c r="L118" s="3"/>
      <c r="M118" s="3">
        <f t="shared" si="64"/>
        <v>-2.8900318228432698E-2</v>
      </c>
      <c r="N118" s="3">
        <f t="shared" si="61"/>
        <v>-1.8876863887401448E-2</v>
      </c>
      <c r="O118" s="3">
        <f t="shared" si="57"/>
        <v>-34.682851108435131</v>
      </c>
      <c r="P118" s="3" t="b">
        <f t="shared" si="58"/>
        <v>0</v>
      </c>
    </row>
    <row r="119" spans="1:19" x14ac:dyDescent="0.4">
      <c r="A119" s="5">
        <v>0.82950000000000002</v>
      </c>
      <c r="B119" s="5">
        <v>333.15</v>
      </c>
      <c r="C119" s="5">
        <v>0.46739999999999998</v>
      </c>
      <c r="D119" s="5">
        <v>37611</v>
      </c>
      <c r="E119" s="3"/>
      <c r="F119" s="3">
        <v>0.48903711399999999</v>
      </c>
      <c r="G119" s="3">
        <f t="shared" si="62"/>
        <v>4.4244318847342153E-2</v>
      </c>
      <c r="H119" s="3">
        <f t="shared" si="63"/>
        <v>10.535051839784135</v>
      </c>
      <c r="I119" s="3">
        <v>0.97823542100000005</v>
      </c>
      <c r="J119" s="3">
        <v>-1.5498748999999999E-2</v>
      </c>
      <c r="K119" s="3">
        <v>-2.7997147999999999E-2</v>
      </c>
      <c r="L119" s="3"/>
      <c r="M119" s="3">
        <f t="shared" si="64"/>
        <v>-3.8344535874670502E-2</v>
      </c>
      <c r="N119" s="3">
        <f t="shared" si="61"/>
        <v>-1.7946471431327209E-2</v>
      </c>
      <c r="O119" s="3">
        <f t="shared" si="57"/>
        <v>-53.196795783405932</v>
      </c>
      <c r="P119" s="3" t="b">
        <f t="shared" si="58"/>
        <v>0</v>
      </c>
    </row>
    <row r="120" spans="1:19" x14ac:dyDescent="0.4">
      <c r="A120" s="5">
        <v>0.84889999999999999</v>
      </c>
      <c r="B120" s="5">
        <v>333.15</v>
      </c>
      <c r="C120" s="5">
        <v>0.48039999999999999</v>
      </c>
      <c r="D120" s="5">
        <v>36840</v>
      </c>
      <c r="E120" s="3"/>
      <c r="F120" s="3">
        <v>0.49665496100000001</v>
      </c>
      <c r="G120" s="3">
        <f t="shared" si="62"/>
        <v>3.272888076517172E-2</v>
      </c>
      <c r="H120" s="3">
        <f t="shared" si="63"/>
        <v>10.514339490369244</v>
      </c>
      <c r="I120" s="3">
        <v>0.97855882100000002</v>
      </c>
      <c r="J120" s="3">
        <v>-1.5346500000000001E-2</v>
      </c>
      <c r="K120" s="3">
        <v>-2.7687403999999999E-2</v>
      </c>
      <c r="L120" s="3"/>
      <c r="M120" s="3">
        <f t="shared" si="64"/>
        <v>-3.9862104339667637E-2</v>
      </c>
      <c r="N120" s="3">
        <f t="shared" si="61"/>
        <v>-2.1452617998307538E-2</v>
      </c>
      <c r="O120" s="3">
        <f t="shared" si="57"/>
        <v>-46.182926481983102</v>
      </c>
      <c r="P120" s="3" t="b">
        <f t="shared" si="58"/>
        <v>0</v>
      </c>
    </row>
    <row r="121" spans="1:19" x14ac:dyDescent="0.4">
      <c r="A121" s="5">
        <v>0.89290000000000003</v>
      </c>
      <c r="B121" s="5">
        <v>333.15</v>
      </c>
      <c r="C121" s="5">
        <v>0.52580000000000005</v>
      </c>
      <c r="D121" s="5">
        <v>34540</v>
      </c>
      <c r="E121" s="3"/>
      <c r="F121" s="3">
        <v>0.52138056300000002</v>
      </c>
      <c r="G121" s="3">
        <f t="shared" si="62"/>
        <v>8.476413034215903E-3</v>
      </c>
      <c r="H121" s="3">
        <f t="shared" si="63"/>
        <v>10.449873351700669</v>
      </c>
      <c r="I121" s="3">
        <v>0.979612449</v>
      </c>
      <c r="J121" s="3">
        <v>-1.4835503999999999E-2</v>
      </c>
      <c r="K121" s="3">
        <v>-2.6658069E-2</v>
      </c>
      <c r="L121" s="3"/>
      <c r="M121" s="3">
        <f t="shared" ref="M121" si="65">1/(1-C121)*(H121-H120)</f>
        <v>-0.13594715029222854</v>
      </c>
      <c r="N121" s="3">
        <f t="shared" ref="N121" si="66">(F121/((1-F121)*(I121-1)))*(J121-J120)+(1/(I121-1))*(K121-K120)</f>
        <v>-7.779182177123628E-2</v>
      </c>
      <c r="O121" s="3">
        <f t="shared" si="57"/>
        <v>-42.777894495017399</v>
      </c>
      <c r="P121" s="3" t="b">
        <f t="shared" si="58"/>
        <v>0</v>
      </c>
    </row>
    <row r="122" spans="1:19" x14ac:dyDescent="0.4">
      <c r="P122" t="s">
        <v>32</v>
      </c>
      <c r="Q122">
        <v>12</v>
      </c>
    </row>
    <row r="123" spans="1:19" x14ac:dyDescent="0.4">
      <c r="A123" s="1"/>
      <c r="B123" s="1"/>
      <c r="C123" s="1"/>
      <c r="D123" s="1"/>
    </row>
    <row r="124" spans="1:19" x14ac:dyDescent="0.4">
      <c r="A124" s="7"/>
      <c r="B124" s="7"/>
      <c r="C124" s="7"/>
      <c r="D124" s="7"/>
      <c r="P124" t="s">
        <v>5</v>
      </c>
      <c r="Q124" s="3">
        <v>-3.3788159999999998E-2</v>
      </c>
      <c r="S124" t="s">
        <v>29</v>
      </c>
    </row>
    <row r="125" spans="1:19" x14ac:dyDescent="0.4">
      <c r="A125" s="5">
        <v>0.11990000000000001</v>
      </c>
      <c r="B125" s="5">
        <v>323.14999999999998</v>
      </c>
      <c r="C125" s="5">
        <v>0.11509999999999999</v>
      </c>
      <c r="D125" s="5">
        <v>29517</v>
      </c>
      <c r="E125" s="3"/>
      <c r="F125" s="3">
        <v>0.106218039</v>
      </c>
      <c r="G125" s="3">
        <f t="shared" ref="G125:G188" si="67">ABS(F125-C125)/F125</f>
        <v>8.362008076613045E-2</v>
      </c>
      <c r="H125" s="3">
        <f>LN(D125)</f>
        <v>10.292721647533876</v>
      </c>
      <c r="I125" s="3">
        <v>0.97371640126542103</v>
      </c>
      <c r="J125" s="3">
        <v>-1.42054874791782E-2</v>
      </c>
      <c r="K125" s="3">
        <v>-2.7928657160759401E-2</v>
      </c>
      <c r="L125" s="3"/>
      <c r="M125" s="3">
        <f>1/(1-C125)*(H125-H126)</f>
        <v>7.2765749172555095E-4</v>
      </c>
      <c r="N125" s="3">
        <f>(F125/((1-F125)*(I125-1)))*(J125-J126)+(1/(I125-1))*(K125-K126)</f>
        <v>1.2354452365227211E-3</v>
      </c>
      <c r="O125" s="3">
        <f t="shared" ref="O125:O152" si="68">100*(N125-M125)/M125</f>
        <v>69.783895661269625</v>
      </c>
      <c r="P125" s="3" t="b">
        <f t="shared" ref="P125:P152" si="69">IF(ABS(O125)&gt;20,FALSE,)</f>
        <v>0</v>
      </c>
    </row>
    <row r="126" spans="1:19" x14ac:dyDescent="0.4">
      <c r="A126" s="5">
        <v>0.12870000000000001</v>
      </c>
      <c r="B126" s="5">
        <v>323.14999999999998</v>
      </c>
      <c r="C126" s="5">
        <v>0.1231</v>
      </c>
      <c r="D126" s="5">
        <v>29498</v>
      </c>
      <c r="E126" s="3"/>
      <c r="F126" s="3">
        <v>0.113479943</v>
      </c>
      <c r="G126" s="3">
        <f t="shared" si="67"/>
        <v>8.4773192034472575E-2</v>
      </c>
      <c r="H126" s="3">
        <f t="shared" ref="H126:H152" si="70">LN(D126)</f>
        <v>10.292077743419448</v>
      </c>
      <c r="I126" s="3">
        <v>0.97384331714375705</v>
      </c>
      <c r="J126" s="3">
        <v>-1.4211526169452701E-2</v>
      </c>
      <c r="K126" s="3">
        <v>-2.7895467569257999E-2</v>
      </c>
      <c r="L126" s="3"/>
      <c r="M126" s="3">
        <f t="shared" ref="M126:M151" si="71">1/(1-C126)*(H126-H125)</f>
        <v>-7.3429594529357968E-4</v>
      </c>
      <c r="N126" s="3">
        <f t="shared" ref="N126:N151" si="72">(F126/((1-F126)*(I126-1)))*(J126-J125)+(1/(I126-1))*(K126-K125)</f>
        <v>-1.2393239122428842E-3</v>
      </c>
      <c r="O126" s="3">
        <f t="shared" si="68"/>
        <v>68.777169503147491</v>
      </c>
      <c r="P126" s="3" t="b">
        <f t="shared" si="69"/>
        <v>0</v>
      </c>
    </row>
    <row r="127" spans="1:19" x14ac:dyDescent="0.4">
      <c r="A127" s="5">
        <v>0.13619999999999999</v>
      </c>
      <c r="B127" s="5">
        <v>323.14999999999998</v>
      </c>
      <c r="C127" s="5">
        <v>0.13009999999999999</v>
      </c>
      <c r="D127" s="5">
        <v>29478</v>
      </c>
      <c r="E127" s="3"/>
      <c r="F127" s="3">
        <v>0.11961350900000001</v>
      </c>
      <c r="G127" s="3">
        <f t="shared" si="67"/>
        <v>8.7669788200929591E-2</v>
      </c>
      <c r="H127" s="3">
        <f t="shared" si="70"/>
        <v>10.291399501396704</v>
      </c>
      <c r="I127" s="3">
        <v>0.973951268279452</v>
      </c>
      <c r="J127" s="3">
        <v>-1.4215870755124401E-2</v>
      </c>
      <c r="K127" s="3">
        <v>-2.7866164885701698E-2</v>
      </c>
      <c r="L127" s="3"/>
      <c r="M127" s="3">
        <f t="shared" si="71"/>
        <v>-7.7967815006759682E-4</v>
      </c>
      <c r="N127" s="3">
        <f t="shared" si="72"/>
        <v>-1.1022574045795961E-3</v>
      </c>
      <c r="O127" s="3">
        <f t="shared" si="68"/>
        <v>41.373386503653109</v>
      </c>
      <c r="P127" s="3" t="b">
        <f t="shared" si="69"/>
        <v>0</v>
      </c>
    </row>
    <row r="128" spans="1:19" x14ac:dyDescent="0.4">
      <c r="A128" s="5">
        <v>0.14410000000000001</v>
      </c>
      <c r="B128" s="5">
        <v>323.14999999999998</v>
      </c>
      <c r="C128" s="5">
        <v>0.1361</v>
      </c>
      <c r="D128" s="5">
        <v>29480</v>
      </c>
      <c r="E128" s="3"/>
      <c r="F128" s="3">
        <v>0.12601923300000001</v>
      </c>
      <c r="G128" s="3">
        <f t="shared" si="67"/>
        <v>7.9993876807677361E-2</v>
      </c>
      <c r="H128" s="3">
        <f t="shared" si="70"/>
        <v>10.291467346303273</v>
      </c>
      <c r="I128" s="3">
        <v>0.97406476172098999</v>
      </c>
      <c r="J128" s="3">
        <v>-1.42196539092144E-2</v>
      </c>
      <c r="K128" s="3">
        <v>-2.7834295050759902E-2</v>
      </c>
      <c r="L128" s="3"/>
      <c r="M128" s="3">
        <f t="shared" si="71"/>
        <v>7.8533286918847298E-5</v>
      </c>
      <c r="N128" s="3">
        <f t="shared" si="72"/>
        <v>-1.2077907998927126E-3</v>
      </c>
      <c r="O128" s="3">
        <f t="shared" si="68"/>
        <v>-1637.9348646654614</v>
      </c>
      <c r="P128" s="3" t="b">
        <f t="shared" si="69"/>
        <v>0</v>
      </c>
    </row>
    <row r="129" spans="1:16" x14ac:dyDescent="0.4">
      <c r="A129" s="5">
        <v>0.15459999999999999</v>
      </c>
      <c r="B129" s="5">
        <v>323.14999999999998</v>
      </c>
      <c r="C129" s="5">
        <v>0.14449999999999999</v>
      </c>
      <c r="D129" s="5">
        <v>29487</v>
      </c>
      <c r="E129" s="3"/>
      <c r="F129" s="3">
        <v>0.13444641199999999</v>
      </c>
      <c r="G129" s="3">
        <f t="shared" si="67"/>
        <v>7.4777659369593311E-2</v>
      </c>
      <c r="H129" s="3">
        <f t="shared" si="70"/>
        <v>10.291704767234739</v>
      </c>
      <c r="I129" s="3">
        <v>0.97421526499077105</v>
      </c>
      <c r="J129" s="3">
        <v>-1.42234312370391E-2</v>
      </c>
      <c r="K129" s="3">
        <v>-2.7790353376277801E-2</v>
      </c>
      <c r="L129" s="3"/>
      <c r="M129" s="3">
        <f t="shared" si="71"/>
        <v>2.7752300580473186E-4</v>
      </c>
      <c r="N129" s="3">
        <f t="shared" si="72"/>
        <v>-1.6814189578692289E-3</v>
      </c>
      <c r="O129" s="3">
        <f t="shared" si="68"/>
        <v>-705.86651293777527</v>
      </c>
      <c r="P129" s="3" t="b">
        <f t="shared" si="69"/>
        <v>0</v>
      </c>
    </row>
    <row r="130" spans="1:16" x14ac:dyDescent="0.4">
      <c r="A130" s="1">
        <v>0.1701</v>
      </c>
      <c r="B130" s="1">
        <v>323.14999999999998</v>
      </c>
      <c r="C130" s="1">
        <v>0.15709999999999999</v>
      </c>
      <c r="D130" s="1">
        <v>29406</v>
      </c>
      <c r="F130">
        <v>0.146706959</v>
      </c>
      <c r="G130">
        <f t="shared" si="67"/>
        <v>7.0842181385546904E-2</v>
      </c>
      <c r="H130">
        <f t="shared" si="70"/>
        <v>10.288954014137602</v>
      </c>
      <c r="I130">
        <v>0.97443671868537096</v>
      </c>
      <c r="J130">
        <v>-1.4226421887618501E-2</v>
      </c>
      <c r="K130">
        <v>-2.77222183307369E-2</v>
      </c>
      <c r="M130">
        <f t="shared" si="71"/>
        <v>-3.2634394318867581E-3</v>
      </c>
      <c r="N130" s="8">
        <f t="shared" si="72"/>
        <v>-2.6452340429430669E-3</v>
      </c>
      <c r="O130">
        <f t="shared" si="68"/>
        <v>-18.943369467907534</v>
      </c>
      <c r="P130" s="3"/>
    </row>
    <row r="131" spans="1:16" x14ac:dyDescent="0.4">
      <c r="A131" s="5">
        <v>0.21890000000000001</v>
      </c>
      <c r="B131" s="5">
        <v>323.14999999999998</v>
      </c>
      <c r="C131" s="5">
        <v>0.19189999999999999</v>
      </c>
      <c r="D131" s="5">
        <v>29253</v>
      </c>
      <c r="E131" s="3"/>
      <c r="F131" s="3">
        <v>0.18393163700000001</v>
      </c>
      <c r="G131" s="3">
        <f t="shared" si="67"/>
        <v>4.3322416578067957E-2</v>
      </c>
      <c r="H131" s="3">
        <f t="shared" si="70"/>
        <v>10.283737411503228</v>
      </c>
      <c r="I131" s="3">
        <v>0.97512825229778799</v>
      </c>
      <c r="J131" s="3">
        <v>-1.4216132406599E-2</v>
      </c>
      <c r="K131" s="3">
        <v>-2.7482856356630302E-2</v>
      </c>
      <c r="L131" s="3"/>
      <c r="M131" s="3">
        <f t="shared" si="71"/>
        <v>-6.4553924444665277E-3</v>
      </c>
      <c r="N131" s="3">
        <f t="shared" si="72"/>
        <v>-9.7170933770748622E-3</v>
      </c>
      <c r="O131" s="3">
        <f t="shared" si="68"/>
        <v>50.526764416998674</v>
      </c>
      <c r="P131" s="3" t="b">
        <f t="shared" si="69"/>
        <v>0</v>
      </c>
    </row>
    <row r="132" spans="1:16" x14ac:dyDescent="0.4">
      <c r="A132" s="5">
        <v>0.2414</v>
      </c>
      <c r="B132" s="5">
        <v>323.14999999999998</v>
      </c>
      <c r="C132" s="5">
        <v>0.20599999999999999</v>
      </c>
      <c r="D132" s="5">
        <v>29195</v>
      </c>
      <c r="E132" s="3"/>
      <c r="F132" s="3">
        <v>0.20040264999999999</v>
      </c>
      <c r="G132" s="3">
        <f t="shared" si="67"/>
        <v>2.7930518882859089E-2</v>
      </c>
      <c r="H132" s="3">
        <f t="shared" si="70"/>
        <v>10.281752740717637</v>
      </c>
      <c r="I132" s="3">
        <v>0.97544409817428102</v>
      </c>
      <c r="J132" s="3">
        <v>-1.4201578024311899E-2</v>
      </c>
      <c r="K132" s="3">
        <v>-2.7360176116590501E-2</v>
      </c>
      <c r="L132" s="3"/>
      <c r="M132" s="3">
        <f t="shared" si="71"/>
        <v>-2.4995853722806502E-3</v>
      </c>
      <c r="N132" s="3">
        <f t="shared" si="72"/>
        <v>-5.1445065171038468E-3</v>
      </c>
      <c r="O132" s="3">
        <f t="shared" si="68"/>
        <v>105.81439522547456</v>
      </c>
      <c r="P132" s="3" t="b">
        <f t="shared" si="69"/>
        <v>0</v>
      </c>
    </row>
    <row r="133" spans="1:16" x14ac:dyDescent="0.4">
      <c r="A133" s="1">
        <v>0.31319999999999998</v>
      </c>
      <c r="B133" s="1">
        <v>323.14999999999998</v>
      </c>
      <c r="C133" s="1">
        <v>0.2477</v>
      </c>
      <c r="D133" s="1">
        <v>28828</v>
      </c>
      <c r="F133">
        <v>0.25010792500000001</v>
      </c>
      <c r="G133">
        <f t="shared" si="67"/>
        <v>9.6275437893461602E-3</v>
      </c>
      <c r="H133">
        <f t="shared" si="70"/>
        <v>10.269102416044332</v>
      </c>
      <c r="I133">
        <v>0.97643836997818201</v>
      </c>
      <c r="J133">
        <v>-1.4115737422901E-2</v>
      </c>
      <c r="K133">
        <v>-2.6919721299615399E-2</v>
      </c>
      <c r="M133">
        <f t="shared" si="71"/>
        <v>-1.6815531933146145E-2</v>
      </c>
      <c r="N133" s="8">
        <f t="shared" si="72"/>
        <v>-1.9908844280501315E-2</v>
      </c>
      <c r="O133">
        <f t="shared" si="68"/>
        <v>18.395566430210565</v>
      </c>
      <c r="P133" s="3"/>
    </row>
    <row r="134" spans="1:16" x14ac:dyDescent="0.4">
      <c r="A134" s="1">
        <v>0.33029999999999998</v>
      </c>
      <c r="B134" s="1">
        <v>323.14999999999998</v>
      </c>
      <c r="C134" s="1">
        <v>0.25659999999999999</v>
      </c>
      <c r="D134" s="1">
        <v>28711</v>
      </c>
      <c r="F134">
        <v>0.26131323099999998</v>
      </c>
      <c r="G134">
        <f t="shared" si="67"/>
        <v>1.8036710127394908E-2</v>
      </c>
      <c r="H134">
        <f t="shared" si="70"/>
        <v>10.265035603577836</v>
      </c>
      <c r="I134">
        <v>0.97667186432000297</v>
      </c>
      <c r="J134">
        <v>-1.40868362658186E-2</v>
      </c>
      <c r="K134">
        <v>-2.6804429083791902E-2</v>
      </c>
      <c r="M134">
        <f t="shared" si="71"/>
        <v>-5.4705575282428852E-3</v>
      </c>
      <c r="N134" s="8">
        <f t="shared" si="72"/>
        <v>-5.3804603541316989E-3</v>
      </c>
      <c r="O134">
        <f t="shared" si="68"/>
        <v>-1.6469468357848542</v>
      </c>
      <c r="P134" s="3"/>
    </row>
    <row r="135" spans="1:16" x14ac:dyDescent="0.4">
      <c r="A135" s="5">
        <v>0.37580000000000002</v>
      </c>
      <c r="B135" s="5">
        <v>323.14999999999998</v>
      </c>
      <c r="C135" s="5">
        <v>0.27950000000000003</v>
      </c>
      <c r="D135" s="5">
        <v>28448</v>
      </c>
      <c r="E135" s="3"/>
      <c r="F135" s="3">
        <v>0.289956412</v>
      </c>
      <c r="G135" s="3">
        <f t="shared" si="67"/>
        <v>3.6062013348406211E-2</v>
      </c>
      <c r="H135" s="3">
        <f t="shared" si="70"/>
        <v>10.255833138313632</v>
      </c>
      <c r="I135" s="3">
        <v>0.97728623306734497</v>
      </c>
      <c r="J135" s="3">
        <v>-1.3995069506448099E-2</v>
      </c>
      <c r="K135" s="3">
        <v>-2.64797423960174E-2</v>
      </c>
      <c r="L135" s="3"/>
      <c r="M135" s="3">
        <f t="shared" si="71"/>
        <v>-1.2772332080783077E-2</v>
      </c>
      <c r="N135" s="3">
        <f t="shared" si="72"/>
        <v>-1.5944556974236797E-2</v>
      </c>
      <c r="O135" s="3">
        <f t="shared" si="68"/>
        <v>24.836692887327665</v>
      </c>
      <c r="P135" s="3" t="b">
        <f t="shared" si="69"/>
        <v>0</v>
      </c>
    </row>
    <row r="136" spans="1:16" x14ac:dyDescent="0.4">
      <c r="A136" s="1">
        <v>0.4093</v>
      </c>
      <c r="B136" s="1">
        <v>323.14999999999998</v>
      </c>
      <c r="C136" s="1">
        <v>0.29499999999999998</v>
      </c>
      <c r="D136" s="1">
        <v>28216</v>
      </c>
      <c r="F136">
        <v>0.30996067900000002</v>
      </c>
      <c r="G136">
        <f t="shared" si="67"/>
        <v>4.8266377039392253E-2</v>
      </c>
      <c r="H136">
        <f t="shared" si="70"/>
        <v>10.247644471915889</v>
      </c>
      <c r="I136">
        <v>0.97773151910894895</v>
      </c>
      <c r="J136">
        <v>-1.39144308290668E-2</v>
      </c>
      <c r="K136">
        <v>-2.6225240863449399E-2</v>
      </c>
      <c r="M136">
        <f t="shared" si="71"/>
        <v>-1.1615129642188438E-2</v>
      </c>
      <c r="N136" s="8">
        <f t="shared" si="72"/>
        <v>-1.3055396344082863E-2</v>
      </c>
      <c r="O136">
        <f t="shared" si="68"/>
        <v>12.399919297181954</v>
      </c>
      <c r="P136" s="3"/>
    </row>
    <row r="137" spans="1:16" x14ac:dyDescent="0.4">
      <c r="A137" s="5">
        <v>0.43080000000000002</v>
      </c>
      <c r="B137" s="5">
        <v>323.14999999999998</v>
      </c>
      <c r="C137" s="5">
        <v>0.3029</v>
      </c>
      <c r="D137" s="5">
        <v>28101</v>
      </c>
      <c r="E137" s="3"/>
      <c r="F137" s="3">
        <v>0.32231531200000002</v>
      </c>
      <c r="G137" s="3">
        <f t="shared" si="67"/>
        <v>6.0237014119887723E-2</v>
      </c>
      <c r="H137" s="3">
        <f t="shared" si="70"/>
        <v>10.243560441877241</v>
      </c>
      <c r="I137" s="3">
        <v>0.97801380808905602</v>
      </c>
      <c r="J137" s="3">
        <v>-1.38572146857076E-2</v>
      </c>
      <c r="K137" s="3">
        <v>-2.6055624436822598E-2</v>
      </c>
      <c r="L137" s="3"/>
      <c r="M137" s="3">
        <f t="shared" si="71"/>
        <v>-5.8585999693699141E-3</v>
      </c>
      <c r="N137" s="3">
        <f t="shared" si="72"/>
        <v>-8.9523979727150205E-3</v>
      </c>
      <c r="O137" s="3">
        <f t="shared" si="68"/>
        <v>52.80780424538596</v>
      </c>
      <c r="P137" s="3" t="b">
        <f t="shared" si="69"/>
        <v>0</v>
      </c>
    </row>
    <row r="138" spans="1:16" x14ac:dyDescent="0.4">
      <c r="A138" s="1">
        <v>0.45789999999999997</v>
      </c>
      <c r="B138" s="1">
        <v>323.14999999999998</v>
      </c>
      <c r="C138" s="1">
        <v>0.316</v>
      </c>
      <c r="D138" s="1">
        <v>27881</v>
      </c>
      <c r="F138">
        <v>0.337348388</v>
      </c>
      <c r="G138">
        <f t="shared" si="67"/>
        <v>6.3282910959100228E-2</v>
      </c>
      <c r="H138">
        <f t="shared" si="70"/>
        <v>10.235700732236957</v>
      </c>
      <c r="I138">
        <v>0.97836537442967497</v>
      </c>
      <c r="J138">
        <v>-1.3779392483931299E-2</v>
      </c>
      <c r="K138">
        <v>-2.58354669006138E-2</v>
      </c>
      <c r="M138">
        <f t="shared" si="71"/>
        <v>-1.1490803567666888E-2</v>
      </c>
      <c r="N138" s="8">
        <f t="shared" si="72"/>
        <v>-1.2007415237481433E-2</v>
      </c>
      <c r="O138">
        <f t="shared" si="68"/>
        <v>4.4958706914823532</v>
      </c>
      <c r="P138" s="3"/>
    </row>
    <row r="139" spans="1:16" x14ac:dyDescent="0.4">
      <c r="A139" s="1">
        <v>0.47820000000000001</v>
      </c>
      <c r="B139" s="1">
        <v>323.14999999999998</v>
      </c>
      <c r="C139" s="1">
        <v>0.32590000000000002</v>
      </c>
      <c r="D139" s="1">
        <v>27701</v>
      </c>
      <c r="F139">
        <v>0.34821439599999998</v>
      </c>
      <c r="G139">
        <f t="shared" si="67"/>
        <v>6.4082347703970172E-2</v>
      </c>
      <c r="H139">
        <f t="shared" si="70"/>
        <v>10.229223792606835</v>
      </c>
      <c r="I139">
        <v>0.97862537566861296</v>
      </c>
      <c r="J139">
        <v>-1.37171842586948E-2</v>
      </c>
      <c r="K139">
        <v>-2.56663259644292E-2</v>
      </c>
      <c r="M139">
        <f t="shared" si="71"/>
        <v>-9.6082771549062512E-3</v>
      </c>
      <c r="N139" s="8">
        <f t="shared" si="72"/>
        <v>-9.4680252848981968E-3</v>
      </c>
      <c r="O139">
        <f t="shared" si="68"/>
        <v>-1.4596984219635873</v>
      </c>
      <c r="P139" s="3"/>
    </row>
    <row r="140" spans="1:16" x14ac:dyDescent="0.4">
      <c r="A140" s="5">
        <v>0.50129999999999997</v>
      </c>
      <c r="B140" s="5">
        <v>323.14999999999998</v>
      </c>
      <c r="C140" s="5">
        <v>0.33400000000000002</v>
      </c>
      <c r="D140" s="5">
        <v>27535</v>
      </c>
      <c r="E140" s="3"/>
      <c r="F140" s="3">
        <v>0.36016658200000001</v>
      </c>
      <c r="G140" s="3">
        <f t="shared" si="67"/>
        <v>7.2651332210493622E-2</v>
      </c>
      <c r="H140" s="3">
        <f t="shared" si="70"/>
        <v>10.223213201696582</v>
      </c>
      <c r="I140" s="3">
        <v>0.978917467416901</v>
      </c>
      <c r="J140" s="3">
        <v>-1.3642607594847001E-2</v>
      </c>
      <c r="K140" s="3">
        <v>-2.5469935370718799E-2</v>
      </c>
      <c r="L140" s="3"/>
      <c r="M140" s="3">
        <f t="shared" si="71"/>
        <v>-9.0249112766548571E-3</v>
      </c>
      <c r="N140" s="3">
        <f t="shared" si="72"/>
        <v>-1.1306530844359584E-2</v>
      </c>
      <c r="O140" s="3">
        <f t="shared" si="68"/>
        <v>25.281351780229631</v>
      </c>
      <c r="P140" s="3" t="b">
        <f t="shared" si="69"/>
        <v>0</v>
      </c>
    </row>
    <row r="141" spans="1:16" x14ac:dyDescent="0.4">
      <c r="A141" s="1">
        <v>0.53090000000000004</v>
      </c>
      <c r="B141" s="1">
        <v>323.14999999999998</v>
      </c>
      <c r="C141" s="1">
        <v>0.34370000000000001</v>
      </c>
      <c r="D141" s="1">
        <v>27284</v>
      </c>
      <c r="F141">
        <v>0.37483813700000002</v>
      </c>
      <c r="G141">
        <f t="shared" si="67"/>
        <v>8.3070888275170382E-2</v>
      </c>
      <c r="H141">
        <f t="shared" si="70"/>
        <v>10.214055728774611</v>
      </c>
      <c r="I141">
        <v>0.979285396621696</v>
      </c>
      <c r="J141">
        <v>-1.3541651515922799E-2</v>
      </c>
      <c r="K141">
        <v>-2.5213017320837201E-2</v>
      </c>
      <c r="M141">
        <f t="shared" si="71"/>
        <v>-1.3953181352996934E-2</v>
      </c>
      <c r="N141" s="8">
        <f t="shared" si="72"/>
        <v>-1.5324931362288907E-2</v>
      </c>
      <c r="O141">
        <f t="shared" si="68"/>
        <v>9.8310913804423663</v>
      </c>
      <c r="P141" s="3"/>
    </row>
    <row r="142" spans="1:16" x14ac:dyDescent="0.4">
      <c r="A142" s="1">
        <v>0.57420000000000004</v>
      </c>
      <c r="B142" s="1">
        <v>323.14999999999998</v>
      </c>
      <c r="C142" s="1">
        <v>0.36030000000000001</v>
      </c>
      <c r="D142" s="1">
        <v>26898</v>
      </c>
      <c r="F142">
        <v>0.39499489900000001</v>
      </c>
      <c r="G142">
        <f t="shared" si="67"/>
        <v>8.7836321653358876E-2</v>
      </c>
      <c r="H142">
        <f t="shared" si="70"/>
        <v>10.199807213383494</v>
      </c>
      <c r="I142">
        <v>0.97980943694739697</v>
      </c>
      <c r="J142">
        <v>-1.3384470110218301E-2</v>
      </c>
      <c r="K142">
        <v>-2.4828881741979499E-2</v>
      </c>
      <c r="M142">
        <f t="shared" si="71"/>
        <v>-2.2273746117112261E-2</v>
      </c>
      <c r="N142" s="8">
        <f t="shared" si="72"/>
        <v>-2.4108092367808233E-2</v>
      </c>
      <c r="O142">
        <f t="shared" si="68"/>
        <v>8.235463585924137</v>
      </c>
      <c r="P142" s="3"/>
    </row>
    <row r="143" spans="1:16" x14ac:dyDescent="0.4">
      <c r="A143" s="5">
        <v>0.60009999999999997</v>
      </c>
      <c r="B143" s="5">
        <v>323.14999999999998</v>
      </c>
      <c r="C143" s="5">
        <v>0.36890000000000001</v>
      </c>
      <c r="D143" s="5">
        <v>26694</v>
      </c>
      <c r="E143" s="3"/>
      <c r="F143" s="3">
        <v>0.40631286599999999</v>
      </c>
      <c r="G143" s="3">
        <f t="shared" si="67"/>
        <v>9.207895966553023E-2</v>
      </c>
      <c r="H143" s="3">
        <f t="shared" si="70"/>
        <v>10.192194100034097</v>
      </c>
      <c r="I143" s="3">
        <v>0.98011410569065505</v>
      </c>
      <c r="J143" s="3">
        <v>-1.3285919256867401E-2</v>
      </c>
      <c r="K143" s="3">
        <v>-2.4595799767824399E-2</v>
      </c>
      <c r="L143" s="3"/>
      <c r="M143" s="3">
        <f t="shared" si="71"/>
        <v>-1.2063244096651287E-2</v>
      </c>
      <c r="N143" s="3">
        <f t="shared" si="72"/>
        <v>-1.5112676177108795E-2</v>
      </c>
      <c r="O143" s="3">
        <f t="shared" si="68"/>
        <v>25.27870659024482</v>
      </c>
      <c r="P143" s="3" t="b">
        <f t="shared" si="69"/>
        <v>0</v>
      </c>
    </row>
    <row r="144" spans="1:16" x14ac:dyDescent="0.4">
      <c r="A144" s="1">
        <v>0.62270000000000003</v>
      </c>
      <c r="B144" s="1">
        <v>323.14999999999998</v>
      </c>
      <c r="C144" s="1">
        <v>0.37740000000000001</v>
      </c>
      <c r="D144" s="1">
        <v>26481</v>
      </c>
      <c r="F144">
        <v>0.415742583</v>
      </c>
      <c r="G144">
        <f t="shared" si="67"/>
        <v>9.2226739737170452E-2</v>
      </c>
      <c r="H144">
        <f t="shared" si="70"/>
        <v>10.184182773688342</v>
      </c>
      <c r="I144">
        <v>0.98037424636356796</v>
      </c>
      <c r="J144">
        <v>-1.31976367923601E-2</v>
      </c>
      <c r="K144">
        <v>-2.4391155498426399E-2</v>
      </c>
      <c r="M144">
        <f t="shared" si="71"/>
        <v>-1.2867533481778864E-2</v>
      </c>
      <c r="N144" s="8">
        <f t="shared" si="72"/>
        <v>-1.3628205587982349E-2</v>
      </c>
      <c r="O144">
        <f t="shared" si="68"/>
        <v>5.9115611183809182</v>
      </c>
      <c r="P144" s="3"/>
    </row>
    <row r="145" spans="1:19" x14ac:dyDescent="0.4">
      <c r="A145" s="1">
        <v>0.64649999999999996</v>
      </c>
      <c r="B145" s="1">
        <v>323.14999999999998</v>
      </c>
      <c r="C145" s="1">
        <v>0.38669999999999999</v>
      </c>
      <c r="D145" s="1">
        <v>26259</v>
      </c>
      <c r="F145">
        <v>0.42523385800000002</v>
      </c>
      <c r="G145">
        <f t="shared" si="67"/>
        <v>9.0618038227802705E-2</v>
      </c>
      <c r="H145">
        <f t="shared" si="70"/>
        <v>10.175764066400548</v>
      </c>
      <c r="I145">
        <v>0.98064232299939802</v>
      </c>
      <c r="J145">
        <v>-1.31027066113425E-2</v>
      </c>
      <c r="K145">
        <v>-2.4174884402791499E-2</v>
      </c>
      <c r="M145">
        <f t="shared" si="71"/>
        <v>-1.372689921375099E-2</v>
      </c>
      <c r="N145" s="8">
        <f t="shared" si="72"/>
        <v>-1.4800539084547665E-2</v>
      </c>
      <c r="O145">
        <f t="shared" si="68"/>
        <v>7.8214304197786451</v>
      </c>
      <c r="P145" s="3"/>
    </row>
    <row r="146" spans="1:19" x14ac:dyDescent="0.4">
      <c r="A146" s="1">
        <v>0.68669999999999998</v>
      </c>
      <c r="B146" s="1">
        <v>323.14999999999998</v>
      </c>
      <c r="C146" s="1">
        <v>0.3992</v>
      </c>
      <c r="D146" s="1">
        <v>25815</v>
      </c>
      <c r="F146">
        <v>0.44030018199999998</v>
      </c>
      <c r="G146">
        <f t="shared" si="67"/>
        <v>9.3345821056235651E-2</v>
      </c>
      <c r="H146">
        <f t="shared" si="70"/>
        <v>10.158710997313749</v>
      </c>
      <c r="I146">
        <v>0.98108188019105902</v>
      </c>
      <c r="J146">
        <v>-1.2938466007317699E-2</v>
      </c>
      <c r="K146">
        <v>-2.38085767986067E-2</v>
      </c>
      <c r="M146">
        <f t="shared" si="71"/>
        <v>-2.8383936562581816E-2</v>
      </c>
      <c r="N146" s="8">
        <f t="shared" si="72"/>
        <v>-2.6192406836745501E-2</v>
      </c>
      <c r="O146">
        <f t="shared" si="68"/>
        <v>-7.7210210817811005</v>
      </c>
      <c r="P146" s="3"/>
    </row>
    <row r="147" spans="1:19" x14ac:dyDescent="0.4">
      <c r="A147" s="5">
        <v>0.71440000000000003</v>
      </c>
      <c r="B147" s="5">
        <v>323.14999999999998</v>
      </c>
      <c r="C147" s="5">
        <v>0.41099999999999998</v>
      </c>
      <c r="D147" s="5">
        <v>25436</v>
      </c>
      <c r="E147" s="3"/>
      <c r="F147" s="3">
        <v>0.45005912399999998</v>
      </c>
      <c r="G147" s="3">
        <f t="shared" si="67"/>
        <v>8.678665072458347E-2</v>
      </c>
      <c r="H147" s="3">
        <f t="shared" si="70"/>
        <v>10.143920772387299</v>
      </c>
      <c r="I147" s="3">
        <v>0.98137656550035401</v>
      </c>
      <c r="J147" s="3">
        <v>-1.2822488360721401E-2</v>
      </c>
      <c r="K147" s="3">
        <v>-2.3555003360793001E-2</v>
      </c>
      <c r="L147" s="3"/>
      <c r="M147" s="3">
        <f t="shared" si="71"/>
        <v>-2.5110738415026205E-2</v>
      </c>
      <c r="N147" s="3">
        <f t="shared" si="72"/>
        <v>-1.8712279412949329E-2</v>
      </c>
      <c r="O147" s="3">
        <f t="shared" si="68"/>
        <v>-25.48096713176723</v>
      </c>
      <c r="P147" s="3" t="b">
        <f t="shared" si="69"/>
        <v>0</v>
      </c>
    </row>
    <row r="148" spans="1:19" x14ac:dyDescent="0.4">
      <c r="A148" s="5">
        <v>0.74480000000000002</v>
      </c>
      <c r="B148" s="5">
        <v>323.14999999999998</v>
      </c>
      <c r="C148" s="5">
        <v>0.4239</v>
      </c>
      <c r="D148" s="5">
        <v>25024</v>
      </c>
      <c r="E148" s="3"/>
      <c r="F148" s="3">
        <v>0.46033805900000002</v>
      </c>
      <c r="G148" s="3">
        <f t="shared" si="67"/>
        <v>7.9154999869346071E-2</v>
      </c>
      <c r="H148" s="3">
        <f t="shared" si="70"/>
        <v>10.127590643345037</v>
      </c>
      <c r="I148" s="3">
        <v>0.98169600459922601</v>
      </c>
      <c r="J148" s="3">
        <v>-1.2691610282964999E-2</v>
      </c>
      <c r="K148" s="3">
        <v>-2.3273098921102402E-2</v>
      </c>
      <c r="L148" s="3"/>
      <c r="M148" s="3">
        <f t="shared" si="71"/>
        <v>-2.8345997296061923E-2</v>
      </c>
      <c r="N148" s="3">
        <f t="shared" si="72"/>
        <v>-2.1500496977652772E-2</v>
      </c>
      <c r="O148" s="3">
        <f t="shared" si="68"/>
        <v>-24.149795284712695</v>
      </c>
      <c r="P148" s="3" t="b">
        <f t="shared" si="69"/>
        <v>0</v>
      </c>
    </row>
    <row r="149" spans="1:19" x14ac:dyDescent="0.4">
      <c r="A149" s="5">
        <v>0.77470000000000006</v>
      </c>
      <c r="B149" s="5">
        <v>323.14999999999998</v>
      </c>
      <c r="C149" s="5">
        <v>0.43640000000000001</v>
      </c>
      <c r="D149" s="5">
        <v>24570</v>
      </c>
      <c r="E149" s="3"/>
      <c r="F149" s="3">
        <v>0.47026585999999998</v>
      </c>
      <c r="G149" s="3">
        <f t="shared" si="67"/>
        <v>7.201428570638739E-2</v>
      </c>
      <c r="H149" s="3">
        <f t="shared" si="70"/>
        <v>10.109281465515226</v>
      </c>
      <c r="I149" s="3">
        <v>0.98201346624443897</v>
      </c>
      <c r="J149" s="3">
        <v>-1.2556481411482899E-2</v>
      </c>
      <c r="K149" s="3">
        <v>-2.29860396931727E-2</v>
      </c>
      <c r="L149" s="3"/>
      <c r="M149" s="3">
        <f t="shared" si="71"/>
        <v>-3.2486121060702047E-2</v>
      </c>
      <c r="N149" s="3">
        <f t="shared" si="72"/>
        <v>-2.2629065433832876E-2</v>
      </c>
      <c r="O149" s="3">
        <f t="shared" si="68"/>
        <v>-30.342359460062152</v>
      </c>
      <c r="P149" s="3" t="b">
        <f t="shared" si="69"/>
        <v>0</v>
      </c>
    </row>
    <row r="150" spans="1:19" x14ac:dyDescent="0.4">
      <c r="A150" s="1">
        <v>0.79349999999999998</v>
      </c>
      <c r="B150" s="1">
        <v>323.14999999999998</v>
      </c>
      <c r="C150" s="1">
        <v>0.44379999999999997</v>
      </c>
      <c r="D150" s="1">
        <v>24336</v>
      </c>
      <c r="F150">
        <v>0.47661140699999999</v>
      </c>
      <c r="G150">
        <f t="shared" si="67"/>
        <v>6.8843100517734804E-2</v>
      </c>
      <c r="H150">
        <f t="shared" si="70"/>
        <v>10.099712014499074</v>
      </c>
      <c r="I150">
        <v>0.98222073816710698</v>
      </c>
      <c r="J150">
        <v>-1.24657230030521E-2</v>
      </c>
      <c r="K150">
        <v>-2.27951648139464E-2</v>
      </c>
      <c r="M150">
        <f t="shared" si="71"/>
        <v>-1.7205053966471547E-2</v>
      </c>
      <c r="N150" s="8">
        <f t="shared" si="72"/>
        <v>-1.538432098977062E-2</v>
      </c>
      <c r="O150">
        <f t="shared" si="68"/>
        <v>-10.582547315742755</v>
      </c>
      <c r="P150" s="3"/>
    </row>
    <row r="151" spans="1:19" x14ac:dyDescent="0.4">
      <c r="A151" s="5">
        <v>0.82440000000000002</v>
      </c>
      <c r="B151" s="5">
        <v>323.14999999999998</v>
      </c>
      <c r="C151" s="5">
        <v>0.46279999999999999</v>
      </c>
      <c r="D151" s="5">
        <v>23663</v>
      </c>
      <c r="E151" s="3"/>
      <c r="F151" s="3">
        <v>0.48778245999999997</v>
      </c>
      <c r="G151" s="3">
        <f t="shared" si="67"/>
        <v>5.1216396751945496E-2</v>
      </c>
      <c r="H151" s="3">
        <f t="shared" si="70"/>
        <v>10.071667925775051</v>
      </c>
      <c r="I151" s="3">
        <v>0.98259250826295996</v>
      </c>
      <c r="J151" s="3">
        <v>-1.2298489130208101E-2</v>
      </c>
      <c r="K151" s="3">
        <v>-2.2446742386292799E-2</v>
      </c>
      <c r="L151" s="3"/>
      <c r="M151" s="3">
        <f t="shared" si="71"/>
        <v>-5.2204186008978401E-2</v>
      </c>
      <c r="N151" s="3">
        <f t="shared" si="72"/>
        <v>-2.9164367871834507E-2</v>
      </c>
      <c r="O151" s="3">
        <f t="shared" si="68"/>
        <v>-44.134043452341857</v>
      </c>
      <c r="P151" s="3" t="b">
        <f t="shared" si="69"/>
        <v>0</v>
      </c>
    </row>
    <row r="152" spans="1:19" x14ac:dyDescent="0.4">
      <c r="A152" s="5">
        <v>0.8589</v>
      </c>
      <c r="B152" s="5">
        <v>323.14999999999998</v>
      </c>
      <c r="C152" s="5">
        <v>0.48799999999999999</v>
      </c>
      <c r="D152" s="5">
        <v>22796</v>
      </c>
      <c r="E152" s="3"/>
      <c r="F152" s="3">
        <v>0.502958664</v>
      </c>
      <c r="G152" s="3">
        <f t="shared" si="67"/>
        <v>2.974133874349565E-2</v>
      </c>
      <c r="H152" s="3">
        <f t="shared" si="70"/>
        <v>10.034340360954889</v>
      </c>
      <c r="I152" s="3">
        <v>0.98310588602989202</v>
      </c>
      <c r="J152" s="3">
        <v>-1.2059908414225801E-2</v>
      </c>
      <c r="K152" s="3">
        <v>-2.19551828281918E-2</v>
      </c>
      <c r="L152" s="3"/>
      <c r="M152" s="3">
        <f t="shared" ref="M152" si="73">1/(1-C152)*(H152-H151)</f>
        <v>-7.2905400039378204E-2</v>
      </c>
      <c r="N152" s="3">
        <f t="shared" ref="N152" si="74">(F152/((1-F152)*(I152-1)))*(J152-J151)+(1/(I152-1))*(K152-K151)</f>
        <v>-4.3386744237290935E-2</v>
      </c>
      <c r="O152" s="3">
        <f t="shared" si="68"/>
        <v>-40.488984061734023</v>
      </c>
      <c r="P152" s="3" t="b">
        <f t="shared" si="69"/>
        <v>0</v>
      </c>
    </row>
    <row r="153" spans="1:19" x14ac:dyDescent="0.4">
      <c r="A153" s="1"/>
      <c r="B153" s="1"/>
      <c r="C153" s="1"/>
      <c r="D153" s="1"/>
      <c r="P153" t="s">
        <v>38</v>
      </c>
      <c r="Q153">
        <v>12</v>
      </c>
    </row>
    <row r="154" spans="1:19" x14ac:dyDescent="0.4">
      <c r="A154" s="1"/>
      <c r="B154" s="1"/>
      <c r="C154" s="1"/>
      <c r="D154" s="1"/>
    </row>
    <row r="155" spans="1:19" x14ac:dyDescent="0.4">
      <c r="A155" s="7"/>
      <c r="B155" s="7"/>
      <c r="C155" s="7"/>
      <c r="D155" s="7"/>
      <c r="P155" t="s">
        <v>5</v>
      </c>
      <c r="Q155" s="3">
        <v>-2.9161400000000001E-2</v>
      </c>
      <c r="S155" t="s">
        <v>29</v>
      </c>
    </row>
    <row r="156" spans="1:19" x14ac:dyDescent="0.4">
      <c r="A156" s="5">
        <v>4.3400000000000001E-2</v>
      </c>
      <c r="B156" s="5">
        <v>328.15</v>
      </c>
      <c r="C156" s="5">
        <v>4.4999999999999998E-2</v>
      </c>
      <c r="D156" s="5">
        <v>37412</v>
      </c>
      <c r="E156" s="3"/>
      <c r="F156" s="3">
        <v>4.1217904E-2</v>
      </c>
      <c r="G156" s="3">
        <f t="shared" si="67"/>
        <v>9.1758571711943404E-2</v>
      </c>
      <c r="H156" s="3">
        <f>LN(D156)</f>
        <v>10.529746787554442</v>
      </c>
      <c r="I156" s="3">
        <v>0.96954969999999996</v>
      </c>
      <c r="J156" s="3">
        <v>-1.5778502E-2</v>
      </c>
      <c r="K156" s="3">
        <v>-3.1318877000000002E-2</v>
      </c>
      <c r="L156" s="3"/>
      <c r="M156" s="3">
        <f>1/(1-C156)*(H156-H157)</f>
        <v>-6.994886089241089E-4</v>
      </c>
      <c r="N156" s="3">
        <f>(F156/((1-F156)*(I156-1)))*(J156-J157)+(1/(I156-1))*(K156-K157)</f>
        <v>1.4133587748708918E-3</v>
      </c>
      <c r="O156" s="3">
        <f t="shared" ref="O156:O189" si="75">100*(N156-M156)/M156</f>
        <v>-302.05601018218073</v>
      </c>
      <c r="P156" s="3" t="b">
        <f t="shared" ref="P156:P189" si="76">IF(ABS(O156)&gt;20,FALSE,)</f>
        <v>0</v>
      </c>
    </row>
    <row r="157" spans="1:19" x14ac:dyDescent="0.4">
      <c r="A157" s="5">
        <v>6.5799999999999997E-2</v>
      </c>
      <c r="B157" s="5">
        <v>328.15</v>
      </c>
      <c r="C157" s="5">
        <v>6.6900000000000001E-2</v>
      </c>
      <c r="D157" s="5">
        <v>37437</v>
      </c>
      <c r="E157" s="3"/>
      <c r="F157" s="3">
        <v>6.1697054000000001E-2</v>
      </c>
      <c r="G157" s="3">
        <f t="shared" si="67"/>
        <v>8.4330541941273235E-2</v>
      </c>
      <c r="H157" s="3">
        <f t="shared" ref="H157:H189" si="77">LN(D157)</f>
        <v>10.530414799175965</v>
      </c>
      <c r="I157" s="3">
        <v>0.969903246</v>
      </c>
      <c r="J157" s="3">
        <v>-1.5830719E-2</v>
      </c>
      <c r="K157" s="3">
        <v>-3.1273595000000001E-2</v>
      </c>
      <c r="L157" s="3"/>
      <c r="M157" s="3">
        <f t="shared" ref="M157:M188" si="78">1/(1-C157)*(H157-H156)</f>
        <v>7.1590571377400493E-4</v>
      </c>
      <c r="N157" s="3">
        <f t="shared" ref="N157:N188" si="79">(F157/((1-F157)*(I157-1)))*(J157-J156)+(1/(I157-1))*(K157-K156)</f>
        <v>-1.3904665580819452E-3</v>
      </c>
      <c r="O157" s="3">
        <f t="shared" si="75"/>
        <v>-294.22481638704784</v>
      </c>
      <c r="P157" s="3" t="b">
        <f t="shared" si="76"/>
        <v>0</v>
      </c>
    </row>
    <row r="158" spans="1:19" x14ac:dyDescent="0.4">
      <c r="A158" s="5">
        <v>8.6900000000000005E-2</v>
      </c>
      <c r="B158" s="5">
        <v>328.15</v>
      </c>
      <c r="C158" s="5">
        <v>8.6999999999999994E-2</v>
      </c>
      <c r="D158" s="5">
        <v>37425</v>
      </c>
      <c r="E158" s="3"/>
      <c r="F158" s="3">
        <v>8.0506336999999997E-2</v>
      </c>
      <c r="G158" s="3">
        <f t="shared" si="67"/>
        <v>8.0660271501360153E-2</v>
      </c>
      <c r="H158" s="3">
        <f t="shared" si="77"/>
        <v>10.53009420928783</v>
      </c>
      <c r="I158" s="3">
        <v>0.97023467299999999</v>
      </c>
      <c r="J158" s="3">
        <v>-1.5872364999999999E-2</v>
      </c>
      <c r="K158" s="3">
        <v>-3.1221321999999999E-2</v>
      </c>
      <c r="L158" s="3"/>
      <c r="M158" s="3">
        <f t="shared" si="78"/>
        <v>-3.511389793374625E-4</v>
      </c>
      <c r="N158" s="3">
        <f t="shared" si="79"/>
        <v>-1.633668641692135E-3</v>
      </c>
      <c r="O158" s="3">
        <f t="shared" si="75"/>
        <v>365.24844515256621</v>
      </c>
      <c r="P158" s="3" t="b">
        <f t="shared" si="76"/>
        <v>0</v>
      </c>
    </row>
    <row r="159" spans="1:19" x14ac:dyDescent="0.4">
      <c r="A159" s="5">
        <v>9.98E-2</v>
      </c>
      <c r="B159" s="5">
        <v>328.15</v>
      </c>
      <c r="C159" s="5">
        <v>9.8100000000000007E-2</v>
      </c>
      <c r="D159" s="5">
        <v>37421</v>
      </c>
      <c r="E159" s="3"/>
      <c r="F159" s="3">
        <v>9.1779709000000001E-2</v>
      </c>
      <c r="G159" s="3">
        <f t="shared" si="67"/>
        <v>6.8863707118531015E-2</v>
      </c>
      <c r="H159" s="3">
        <f t="shared" si="77"/>
        <v>10.529987323148188</v>
      </c>
      <c r="I159" s="3">
        <v>0.97043654300000004</v>
      </c>
      <c r="J159" s="3">
        <v>-1.5894271000000001E-2</v>
      </c>
      <c r="K159" s="3">
        <v>-3.1184828000000001E-2</v>
      </c>
      <c r="L159" s="3"/>
      <c r="M159" s="3">
        <f t="shared" si="78"/>
        <v>-1.1851218498976654E-4</v>
      </c>
      <c r="N159" s="3">
        <f t="shared" si="79"/>
        <v>-1.1595498134442991E-3</v>
      </c>
      <c r="O159" s="3">
        <f t="shared" si="75"/>
        <v>878.42244115609344</v>
      </c>
      <c r="P159" s="3" t="b">
        <f t="shared" si="76"/>
        <v>0</v>
      </c>
    </row>
    <row r="160" spans="1:19" x14ac:dyDescent="0.4">
      <c r="A160" s="5">
        <v>0.1075</v>
      </c>
      <c r="B160" s="5">
        <v>328.15</v>
      </c>
      <c r="C160" s="5">
        <v>0.10539999999999999</v>
      </c>
      <c r="D160" s="5">
        <v>37415</v>
      </c>
      <c r="E160" s="3"/>
      <c r="F160" s="3">
        <v>9.8427974000000001E-2</v>
      </c>
      <c r="G160" s="3">
        <f t="shared" si="67"/>
        <v>7.0833785525240944E-2</v>
      </c>
      <c r="H160" s="3">
        <f t="shared" si="77"/>
        <v>10.529826972514458</v>
      </c>
      <c r="I160" s="3">
        <v>0.97055676599999996</v>
      </c>
      <c r="J160" s="3">
        <v>-1.5906073E-2</v>
      </c>
      <c r="K160" s="3">
        <v>-3.1161421000000002E-2</v>
      </c>
      <c r="L160" s="3"/>
      <c r="M160" s="3">
        <f t="shared" si="78"/>
        <v>-1.7924282777702054E-4</v>
      </c>
      <c r="N160" s="3">
        <f t="shared" si="79"/>
        <v>-7.5122629971336699E-4</v>
      </c>
      <c r="O160" s="3">
        <f t="shared" si="75"/>
        <v>319.11093962872434</v>
      </c>
      <c r="P160" s="3" t="b">
        <f t="shared" si="76"/>
        <v>0</v>
      </c>
    </row>
    <row r="161" spans="1:16" x14ac:dyDescent="0.4">
      <c r="A161" s="5">
        <v>0.11459999999999999</v>
      </c>
      <c r="B161" s="5">
        <v>328.15</v>
      </c>
      <c r="C161" s="5">
        <v>0.1109</v>
      </c>
      <c r="D161" s="5">
        <v>37416</v>
      </c>
      <c r="E161" s="3"/>
      <c r="F161" s="3">
        <v>0.10450508</v>
      </c>
      <c r="G161" s="3">
        <f t="shared" si="67"/>
        <v>6.1192431985124536E-2</v>
      </c>
      <c r="H161" s="3">
        <f t="shared" si="77"/>
        <v>10.529853699405722</v>
      </c>
      <c r="I161" s="3">
        <v>0.97066744100000002</v>
      </c>
      <c r="J161" s="3">
        <v>-1.5916118999999999E-2</v>
      </c>
      <c r="K161" s="3">
        <v>-3.113877E-2</v>
      </c>
      <c r="L161" s="3"/>
      <c r="M161" s="3">
        <f t="shared" si="78"/>
        <v>3.0060613276016667E-5</v>
      </c>
      <c r="N161" s="3">
        <f t="shared" si="79"/>
        <v>-7.3224509900814453E-4</v>
      </c>
      <c r="O161" s="3">
        <f t="shared" si="75"/>
        <v>-2535.895409999348</v>
      </c>
      <c r="P161" s="3" t="b">
        <f t="shared" si="76"/>
        <v>0</v>
      </c>
    </row>
    <row r="162" spans="1:16" x14ac:dyDescent="0.4">
      <c r="A162" s="1">
        <v>0.1202</v>
      </c>
      <c r="B162" s="1">
        <v>328.15</v>
      </c>
      <c r="C162" s="1">
        <v>0.1152</v>
      </c>
      <c r="D162" s="1">
        <v>37395</v>
      </c>
      <c r="F162">
        <v>0.109262544</v>
      </c>
      <c r="G162">
        <f t="shared" si="67"/>
        <v>5.4341183928501548E-2</v>
      </c>
      <c r="H162">
        <f t="shared" si="77"/>
        <v>10.529292284625768</v>
      </c>
      <c r="I162">
        <v>0.97075461299999999</v>
      </c>
      <c r="J162">
        <v>-1.5923478000000001E-2</v>
      </c>
      <c r="K162">
        <v>-3.1120186000000001E-2</v>
      </c>
      <c r="M162">
        <f t="shared" si="78"/>
        <v>-6.3451037517376859E-4</v>
      </c>
      <c r="N162" s="8">
        <f t="shared" si="79"/>
        <v>-6.0458445402327766E-4</v>
      </c>
      <c r="O162">
        <f t="shared" si="75"/>
        <v>-4.716380113137685</v>
      </c>
      <c r="P162" s="3"/>
    </row>
    <row r="163" spans="1:16" x14ac:dyDescent="0.4">
      <c r="A163" s="5">
        <v>0.12859999999999999</v>
      </c>
      <c r="B163" s="5">
        <v>328.15</v>
      </c>
      <c r="C163" s="5">
        <v>0.1225</v>
      </c>
      <c r="D163" s="5">
        <v>37393</v>
      </c>
      <c r="E163" s="3"/>
      <c r="F163" s="3">
        <v>0.116339966</v>
      </c>
      <c r="G163" s="3">
        <f t="shared" si="67"/>
        <v>5.2948562835234067E-2</v>
      </c>
      <c r="H163" s="3">
        <f t="shared" si="77"/>
        <v>10.529238800109523</v>
      </c>
      <c r="I163" s="3">
        <v>0.97088516800000002</v>
      </c>
      <c r="J163" s="3">
        <v>-1.5933589000000001E-2</v>
      </c>
      <c r="K163" s="3">
        <v>-3.1091127999999999E-2</v>
      </c>
      <c r="L163" s="3"/>
      <c r="M163" s="3">
        <f t="shared" si="78"/>
        <v>-6.0951015664052174E-5</v>
      </c>
      <c r="N163" s="3">
        <f t="shared" si="79"/>
        <v>-9.5232618189113375E-4</v>
      </c>
      <c r="O163" s="3">
        <f t="shared" si="75"/>
        <v>1462.4451397826317</v>
      </c>
      <c r="P163" s="3" t="b">
        <f t="shared" si="76"/>
        <v>0</v>
      </c>
    </row>
    <row r="164" spans="1:16" x14ac:dyDescent="0.4">
      <c r="A164" s="5">
        <v>0.1384</v>
      </c>
      <c r="B164" s="5">
        <v>328.15</v>
      </c>
      <c r="C164" s="5">
        <v>0.13120000000000001</v>
      </c>
      <c r="D164" s="5">
        <v>37378</v>
      </c>
      <c r="E164" s="3"/>
      <c r="F164" s="3">
        <v>0.124508377</v>
      </c>
      <c r="G164" s="3">
        <f t="shared" si="67"/>
        <v>5.3744359706817214E-2</v>
      </c>
      <c r="H164" s="3">
        <f t="shared" si="77"/>
        <v>10.528837575030249</v>
      </c>
      <c r="I164" s="3">
        <v>0.97103717599999995</v>
      </c>
      <c r="J164" s="3">
        <v>-1.5943987999999999E-2</v>
      </c>
      <c r="K164" s="3">
        <v>-3.1055446E-2</v>
      </c>
      <c r="L164" s="3"/>
      <c r="M164" s="3">
        <f t="shared" si="78"/>
        <v>-4.6181523857553571E-4</v>
      </c>
      <c r="N164" s="3">
        <f t="shared" si="79"/>
        <v>-1.1809311904800613E-3</v>
      </c>
      <c r="O164" s="3">
        <f t="shared" si="75"/>
        <v>155.71507647141121</v>
      </c>
      <c r="P164" s="3" t="b">
        <f t="shared" si="76"/>
        <v>0</v>
      </c>
    </row>
    <row r="165" spans="1:16" x14ac:dyDescent="0.4">
      <c r="A165" s="5">
        <v>0.14979999999999999</v>
      </c>
      <c r="B165" s="5">
        <v>328.15</v>
      </c>
      <c r="C165" s="5">
        <v>0.14050000000000001</v>
      </c>
      <c r="D165" s="5">
        <v>37352</v>
      </c>
      <c r="E165" s="3"/>
      <c r="F165" s="3">
        <v>0.133891286</v>
      </c>
      <c r="G165" s="3">
        <f t="shared" si="67"/>
        <v>4.9358805919602684E-2</v>
      </c>
      <c r="H165" s="3">
        <f t="shared" si="77"/>
        <v>10.528141736650772</v>
      </c>
      <c r="I165" s="3">
        <v>0.97121358499999999</v>
      </c>
      <c r="J165" s="3">
        <v>-1.5954204999999999E-2</v>
      </c>
      <c r="K165" s="3">
        <v>-3.1011546000000001E-2</v>
      </c>
      <c r="L165" s="3"/>
      <c r="M165" s="3">
        <f t="shared" si="78"/>
        <v>-8.0958508374217447E-4</v>
      </c>
      <c r="N165" s="3">
        <f t="shared" si="79"/>
        <v>-1.4701573432297666E-3</v>
      </c>
      <c r="O165" s="3">
        <f t="shared" si="75"/>
        <v>81.593926661074946</v>
      </c>
      <c r="P165" s="3" t="b">
        <f t="shared" si="76"/>
        <v>0</v>
      </c>
    </row>
    <row r="166" spans="1:16" x14ac:dyDescent="0.4">
      <c r="A166" s="1">
        <v>0.15640000000000001</v>
      </c>
      <c r="B166" s="1">
        <v>328.15</v>
      </c>
      <c r="C166" s="1">
        <v>0.14460000000000001</v>
      </c>
      <c r="D166" s="1">
        <v>37325</v>
      </c>
      <c r="F166">
        <v>0.13926534800000001</v>
      </c>
      <c r="G166">
        <f t="shared" si="67"/>
        <v>3.8305666675963031E-2</v>
      </c>
      <c r="H166">
        <f t="shared" si="77"/>
        <v>10.52741862240739</v>
      </c>
      <c r="I166">
        <v>0.97131551000000005</v>
      </c>
      <c r="J166">
        <v>-1.5959203000000002E-2</v>
      </c>
      <c r="K166">
        <v>-3.0984964E-2</v>
      </c>
      <c r="M166">
        <f t="shared" si="78"/>
        <v>-8.4535216668420957E-4</v>
      </c>
      <c r="N166" s="8">
        <f t="shared" si="79"/>
        <v>-8.985110914835582E-4</v>
      </c>
      <c r="O166">
        <f t="shared" si="75"/>
        <v>6.288376240621468</v>
      </c>
      <c r="P166" s="3"/>
    </row>
    <row r="167" spans="1:16" x14ac:dyDescent="0.4">
      <c r="A167" s="5">
        <v>0.1666</v>
      </c>
      <c r="B167" s="5">
        <v>328.15</v>
      </c>
      <c r="C167" s="5">
        <v>0.153</v>
      </c>
      <c r="D167" s="5">
        <v>37307</v>
      </c>
      <c r="E167" s="3"/>
      <c r="F167" s="3">
        <v>0.14748741200000001</v>
      </c>
      <c r="G167" s="3">
        <f t="shared" si="67"/>
        <v>3.7376667779620301E-2</v>
      </c>
      <c r="H167" s="3">
        <f t="shared" si="77"/>
        <v>10.526936255584875</v>
      </c>
      <c r="I167" s="3">
        <v>0.97147273300000003</v>
      </c>
      <c r="J167" s="3">
        <v>-1.5965614999999999E-2</v>
      </c>
      <c r="K167" s="3">
        <v>-3.0942213999999999E-2</v>
      </c>
      <c r="L167" s="3"/>
      <c r="M167" s="3">
        <f t="shared" si="78"/>
        <v>-5.695003807737254E-4</v>
      </c>
      <c r="N167" s="3">
        <f t="shared" si="79"/>
        <v>-1.4596807831153593E-3</v>
      </c>
      <c r="O167" s="3">
        <f t="shared" si="75"/>
        <v>156.30900915855955</v>
      </c>
      <c r="P167" s="3" t="b">
        <f t="shared" si="76"/>
        <v>0</v>
      </c>
    </row>
    <row r="168" spans="1:16" x14ac:dyDescent="0.4">
      <c r="A168" s="1">
        <v>0.1835</v>
      </c>
      <c r="B168" s="1">
        <v>328.15</v>
      </c>
      <c r="C168" s="1">
        <v>0.16600000000000001</v>
      </c>
      <c r="D168" s="1">
        <v>37223</v>
      </c>
      <c r="F168">
        <v>0.16088933799999999</v>
      </c>
      <c r="G168">
        <f t="shared" si="67"/>
        <v>3.1765075694450404E-2</v>
      </c>
      <c r="H168">
        <f t="shared" si="77"/>
        <v>10.524682128775064</v>
      </c>
      <c r="I168">
        <v>0.97173242299999996</v>
      </c>
      <c r="J168">
        <v>-1.5972765E-2</v>
      </c>
      <c r="K168">
        <v>-3.0866971E-2</v>
      </c>
      <c r="M168">
        <f t="shared" si="78"/>
        <v>-2.7027899398216989E-3</v>
      </c>
      <c r="N168" s="8">
        <f t="shared" si="79"/>
        <v>-2.6133146760063063E-3</v>
      </c>
      <c r="O168">
        <f t="shared" si="75"/>
        <v>-3.3104779064441541</v>
      </c>
      <c r="P168" s="3"/>
    </row>
    <row r="169" spans="1:16" x14ac:dyDescent="0.4">
      <c r="A169" s="5">
        <v>0.2021</v>
      </c>
      <c r="B169" s="5">
        <v>328.15</v>
      </c>
      <c r="C169" s="5">
        <v>0.1789</v>
      </c>
      <c r="D169" s="5">
        <v>37172</v>
      </c>
      <c r="E169" s="3"/>
      <c r="F169" s="3">
        <v>0.175324117</v>
      </c>
      <c r="G169" s="3">
        <f t="shared" si="67"/>
        <v>2.0395842062047868E-2</v>
      </c>
      <c r="H169" s="3">
        <f t="shared" si="77"/>
        <v>10.523311068677231</v>
      </c>
      <c r="I169" s="3">
        <v>0.97201705199999999</v>
      </c>
      <c r="J169" s="3">
        <v>-1.5975692999999999E-2</v>
      </c>
      <c r="K169" s="3">
        <v>-3.0777895999999999E-2</v>
      </c>
      <c r="L169" s="3"/>
      <c r="M169" s="3">
        <f t="shared" si="78"/>
        <v>-1.6697845546622405E-3</v>
      </c>
      <c r="N169" s="3">
        <f t="shared" si="79"/>
        <v>-3.1609433793318513E-3</v>
      </c>
      <c r="O169" s="3">
        <f t="shared" si="75"/>
        <v>89.302468423612794</v>
      </c>
      <c r="P169" s="3" t="b">
        <f t="shared" si="76"/>
        <v>0</v>
      </c>
    </row>
    <row r="170" spans="1:16" x14ac:dyDescent="0.4">
      <c r="A170" s="5">
        <v>0.2442</v>
      </c>
      <c r="B170" s="5">
        <v>328.15</v>
      </c>
      <c r="C170" s="5">
        <v>0.20630000000000001</v>
      </c>
      <c r="D170" s="5">
        <v>36973</v>
      </c>
      <c r="E170" s="3"/>
      <c r="F170" s="3">
        <v>0.206795268</v>
      </c>
      <c r="G170" s="3">
        <f t="shared" si="67"/>
        <v>2.3949677610611148E-3</v>
      </c>
      <c r="H170" s="3">
        <f t="shared" si="77"/>
        <v>10.517943195514293</v>
      </c>
      <c r="I170" s="3">
        <v>0.97265653699999999</v>
      </c>
      <c r="J170" s="3">
        <v>-1.5963663999999999E-2</v>
      </c>
      <c r="K170" s="3">
        <v>-3.0552717E-2</v>
      </c>
      <c r="L170" s="3"/>
      <c r="M170" s="3">
        <f t="shared" si="78"/>
        <v>-6.7631008730467262E-3</v>
      </c>
      <c r="N170" s="3">
        <f t="shared" si="79"/>
        <v>-8.349895671115758E-3</v>
      </c>
      <c r="O170" s="3">
        <f t="shared" si="75"/>
        <v>23.462533353493995</v>
      </c>
      <c r="P170" s="3" t="b">
        <f t="shared" si="76"/>
        <v>0</v>
      </c>
    </row>
    <row r="171" spans="1:16" x14ac:dyDescent="0.4">
      <c r="A171" s="1">
        <v>0.27239999999999998</v>
      </c>
      <c r="B171" s="1">
        <v>328.15</v>
      </c>
      <c r="C171" s="1">
        <v>0.2286</v>
      </c>
      <c r="D171" s="1">
        <v>36812</v>
      </c>
      <c r="F171">
        <v>0.22695857999999999</v>
      </c>
      <c r="G171">
        <f t="shared" si="67"/>
        <v>7.2322447558493038E-3</v>
      </c>
      <c r="H171">
        <f t="shared" si="77"/>
        <v>10.513579157958748</v>
      </c>
      <c r="I171">
        <v>0.97308097599999999</v>
      </c>
      <c r="J171">
        <v>-1.5941571000000002E-2</v>
      </c>
      <c r="K171">
        <v>-3.0384263000000002E-2</v>
      </c>
      <c r="M171">
        <f t="shared" si="78"/>
        <v>-5.6572952496048139E-3</v>
      </c>
      <c r="N171" s="8">
        <f t="shared" si="79"/>
        <v>-6.4987617098545645E-3</v>
      </c>
      <c r="O171">
        <f t="shared" si="75"/>
        <v>14.874006448727076</v>
      </c>
      <c r="P171" s="3"/>
    </row>
    <row r="172" spans="1:16" x14ac:dyDescent="0.4">
      <c r="A172" s="5">
        <v>0.28260000000000002</v>
      </c>
      <c r="B172" s="5">
        <v>328.15</v>
      </c>
      <c r="C172" s="5">
        <v>0.23330000000000001</v>
      </c>
      <c r="D172" s="5">
        <v>36779</v>
      </c>
      <c r="E172" s="3"/>
      <c r="F172" s="3">
        <v>0.234072738</v>
      </c>
      <c r="G172" s="3">
        <f t="shared" si="67"/>
        <v>3.3012729572975516E-3</v>
      </c>
      <c r="H172" s="3">
        <f t="shared" si="77"/>
        <v>10.512682309099187</v>
      </c>
      <c r="I172" s="3">
        <v>0.97323367599999999</v>
      </c>
      <c r="J172" s="3">
        <v>-1.593089E-2</v>
      </c>
      <c r="K172" s="3">
        <v>-3.0319979E-2</v>
      </c>
      <c r="L172" s="3"/>
      <c r="M172" s="3">
        <f t="shared" si="78"/>
        <v>-1.1697520015146951E-3</v>
      </c>
      <c r="N172" s="3">
        <f t="shared" si="79"/>
        <v>-2.5236258979791939E-3</v>
      </c>
      <c r="O172" s="3">
        <f t="shared" si="75"/>
        <v>115.74025047286835</v>
      </c>
      <c r="P172" s="3" t="b">
        <f t="shared" si="76"/>
        <v>0</v>
      </c>
    </row>
    <row r="173" spans="1:16" x14ac:dyDescent="0.4">
      <c r="A173" s="1">
        <v>0.31590000000000001</v>
      </c>
      <c r="B173" s="1">
        <v>328.15</v>
      </c>
      <c r="C173" s="1">
        <v>0.252</v>
      </c>
      <c r="D173" s="1">
        <v>36530</v>
      </c>
      <c r="F173">
        <v>0.25664249500000003</v>
      </c>
      <c r="G173">
        <f t="shared" si="67"/>
        <v>1.8089346427215897E-2</v>
      </c>
      <c r="H173">
        <f t="shared" si="77"/>
        <v>10.505889119789328</v>
      </c>
      <c r="I173">
        <v>0.97372895100000001</v>
      </c>
      <c r="J173">
        <v>-1.5886375000000001E-2</v>
      </c>
      <c r="K173">
        <v>-3.0098173999999998E-2</v>
      </c>
      <c r="M173">
        <f t="shared" si="78"/>
        <v>-9.081803890185168E-3</v>
      </c>
      <c r="N173" s="8">
        <f t="shared" si="79"/>
        <v>-9.0279494712877453E-3</v>
      </c>
      <c r="O173">
        <f t="shared" si="75"/>
        <v>-0.59299253263576779</v>
      </c>
      <c r="P173" s="3"/>
    </row>
    <row r="174" spans="1:16" x14ac:dyDescent="0.4">
      <c r="A174" s="1">
        <v>0.38059999999999999</v>
      </c>
      <c r="B174" s="1">
        <v>328.15</v>
      </c>
      <c r="C174" s="1">
        <v>0.28620000000000001</v>
      </c>
      <c r="D174" s="1">
        <v>36055</v>
      </c>
      <c r="F174">
        <v>0.29765111900000002</v>
      </c>
      <c r="G174">
        <f t="shared" si="67"/>
        <v>3.8471614145015223E-2</v>
      </c>
      <c r="H174">
        <f t="shared" si="77"/>
        <v>10.492800829350861</v>
      </c>
      <c r="I174">
        <v>0.97467531200000002</v>
      </c>
      <c r="J174">
        <v>-1.5759845000000001E-2</v>
      </c>
      <c r="K174">
        <v>-2.9618466999999999E-2</v>
      </c>
      <c r="M174">
        <f t="shared" si="78"/>
        <v>-1.8336075144953362E-2</v>
      </c>
      <c r="N174" s="8">
        <f t="shared" si="79"/>
        <v>-2.1059672392404711E-2</v>
      </c>
      <c r="O174">
        <f t="shared" si="75"/>
        <v>14.853763555833618</v>
      </c>
      <c r="P174" s="3"/>
    </row>
    <row r="175" spans="1:16" x14ac:dyDescent="0.4">
      <c r="A175" s="1">
        <v>0.43740000000000001</v>
      </c>
      <c r="B175" s="1">
        <v>328.15</v>
      </c>
      <c r="C175" s="1">
        <v>0.31259999999999999</v>
      </c>
      <c r="D175" s="1">
        <v>35516</v>
      </c>
      <c r="F175">
        <v>0.330579752</v>
      </c>
      <c r="G175">
        <f t="shared" si="67"/>
        <v>5.4388545853830801E-2</v>
      </c>
      <c r="H175">
        <f t="shared" si="77"/>
        <v>10.477738578152218</v>
      </c>
      <c r="I175">
        <v>0.97548528400000001</v>
      </c>
      <c r="J175">
        <v>-1.5609099E-2</v>
      </c>
      <c r="K175">
        <v>-2.9150651999999999E-2</v>
      </c>
      <c r="M175">
        <f t="shared" si="78"/>
        <v>-2.1911916204019034E-2</v>
      </c>
      <c r="N175" s="8">
        <f t="shared" si="79"/>
        <v>-2.2119688685360191E-2</v>
      </c>
      <c r="O175">
        <f t="shared" si="75"/>
        <v>0.94821684879867862</v>
      </c>
      <c r="P175" s="3"/>
    </row>
    <row r="176" spans="1:16" x14ac:dyDescent="0.4">
      <c r="A176" s="5">
        <v>0.44590000000000002</v>
      </c>
      <c r="B176" s="5">
        <v>328.15</v>
      </c>
      <c r="C176" s="5">
        <v>0.3155</v>
      </c>
      <c r="D176" s="5">
        <v>35507</v>
      </c>
      <c r="E176" s="3"/>
      <c r="F176" s="3">
        <v>0.33526039499999999</v>
      </c>
      <c r="G176" s="3">
        <f t="shared" si="67"/>
        <v>5.8940439415756184E-2</v>
      </c>
      <c r="H176" s="3">
        <f t="shared" si="77"/>
        <v>10.477485139124067</v>
      </c>
      <c r="I176" s="3">
        <v>0.97560452399999997</v>
      </c>
      <c r="J176" s="3">
        <v>-1.5583654000000001E-2</v>
      </c>
      <c r="K176" s="3">
        <v>-2.9077393E-2</v>
      </c>
      <c r="L176" s="3"/>
      <c r="M176" s="3">
        <f t="shared" si="78"/>
        <v>-3.7025424127311551E-4</v>
      </c>
      <c r="N176" s="3">
        <f t="shared" si="79"/>
        <v>-3.5290209759896683E-3</v>
      </c>
      <c r="O176" s="3">
        <f t="shared" si="75"/>
        <v>853.13451747511783</v>
      </c>
      <c r="P176" s="3" t="b">
        <f t="shared" si="76"/>
        <v>0</v>
      </c>
    </row>
    <row r="177" spans="1:20" x14ac:dyDescent="0.4">
      <c r="A177" s="1">
        <v>0.47270000000000001</v>
      </c>
      <c r="B177" s="1">
        <v>328.15</v>
      </c>
      <c r="C177" s="1">
        <v>0.31990000000000002</v>
      </c>
      <c r="D177" s="1">
        <v>35215</v>
      </c>
      <c r="F177">
        <v>0.34959573700000002</v>
      </c>
      <c r="G177">
        <f t="shared" si="67"/>
        <v>8.49430752641014E-2</v>
      </c>
      <c r="H177">
        <f t="shared" si="77"/>
        <v>10.469227407179512</v>
      </c>
      <c r="I177">
        <v>0.97597669499999995</v>
      </c>
      <c r="J177">
        <v>-1.5498922E-2</v>
      </c>
      <c r="K177">
        <v>-2.884157E-2</v>
      </c>
      <c r="M177">
        <f t="shared" si="78"/>
        <v>-1.2141937868776868E-2</v>
      </c>
      <c r="N177" s="8">
        <f t="shared" si="79"/>
        <v>-1.171224770628029E-2</v>
      </c>
      <c r="O177">
        <f t="shared" si="75"/>
        <v>-3.5388927792286911</v>
      </c>
      <c r="P177" s="3"/>
    </row>
    <row r="178" spans="1:20" x14ac:dyDescent="0.4">
      <c r="A178" s="5">
        <v>0.48730000000000001</v>
      </c>
      <c r="B178" s="5">
        <v>328.15</v>
      </c>
      <c r="C178" s="5">
        <v>0.33179999999999998</v>
      </c>
      <c r="D178" s="5">
        <v>35017</v>
      </c>
      <c r="E178" s="3"/>
      <c r="F178" s="3">
        <v>0.35713462899999998</v>
      </c>
      <c r="G178" s="3">
        <f t="shared" si="67"/>
        <v>7.0938595540114932E-2</v>
      </c>
      <c r="H178" s="3">
        <f t="shared" si="77"/>
        <v>10.463588936836263</v>
      </c>
      <c r="I178" s="3">
        <v>0.97617685899999995</v>
      </c>
      <c r="J178" s="3">
        <v>-1.5450043E-2</v>
      </c>
      <c r="K178" s="3">
        <v>-2.8710271999999998E-2</v>
      </c>
      <c r="L178" s="3"/>
      <c r="M178" s="3">
        <f t="shared" si="78"/>
        <v>-8.4382974307814409E-3</v>
      </c>
      <c r="N178" s="3">
        <f t="shared" si="79"/>
        <v>-6.6511811699366957E-3</v>
      </c>
      <c r="O178" s="3">
        <f t="shared" si="75"/>
        <v>-21.178635566052176</v>
      </c>
      <c r="P178" s="3" t="b">
        <f t="shared" si="76"/>
        <v>0</v>
      </c>
    </row>
    <row r="179" spans="1:20" x14ac:dyDescent="0.4">
      <c r="A179" s="5">
        <v>0.54020000000000001</v>
      </c>
      <c r="B179" s="5">
        <v>328.15</v>
      </c>
      <c r="C179" s="5">
        <v>0.34429999999999999</v>
      </c>
      <c r="D179" s="5">
        <v>34519</v>
      </c>
      <c r="E179" s="3"/>
      <c r="F179" s="3">
        <v>0.38284125299999999</v>
      </c>
      <c r="G179" s="3">
        <f t="shared" si="67"/>
        <v>0.10067163007639618</v>
      </c>
      <c r="H179" s="3">
        <f t="shared" si="77"/>
        <v>10.449265176063975</v>
      </c>
      <c r="I179" s="3">
        <v>0.97688482899999995</v>
      </c>
      <c r="J179" s="3">
        <v>-1.5258803E-2</v>
      </c>
      <c r="K179" s="3">
        <v>-2.8221086999999999E-2</v>
      </c>
      <c r="L179" s="3"/>
      <c r="M179" s="3">
        <f t="shared" si="78"/>
        <v>-2.1844991264738156E-2</v>
      </c>
      <c r="N179" s="3">
        <f t="shared" si="79"/>
        <v>-2.6295139725491731E-2</v>
      </c>
      <c r="O179" s="3">
        <f t="shared" si="75"/>
        <v>20.37148198789594</v>
      </c>
      <c r="P179" s="3" t="b">
        <f t="shared" si="76"/>
        <v>0</v>
      </c>
    </row>
    <row r="180" spans="1:20" x14ac:dyDescent="0.4">
      <c r="A180" s="1">
        <v>0.55300000000000005</v>
      </c>
      <c r="B180" s="1">
        <v>328.15</v>
      </c>
      <c r="C180" s="1">
        <v>0.35349999999999998</v>
      </c>
      <c r="D180" s="1">
        <v>34343</v>
      </c>
      <c r="F180">
        <v>0.38868043299999999</v>
      </c>
      <c r="G180">
        <f t="shared" si="67"/>
        <v>9.0512487928611551E-2</v>
      </c>
      <c r="H180">
        <f t="shared" si="77"/>
        <v>10.444153492313001</v>
      </c>
      <c r="I180">
        <v>0.97705162999999995</v>
      </c>
      <c r="J180">
        <v>-1.5209616E-2</v>
      </c>
      <c r="K180">
        <v>-2.8100251999999999E-2</v>
      </c>
      <c r="M180">
        <f t="shared" si="78"/>
        <v>-7.9067034044446767E-3</v>
      </c>
      <c r="N180" s="8">
        <f t="shared" si="79"/>
        <v>-6.6282865568863935E-3</v>
      </c>
      <c r="O180">
        <f t="shared" si="75"/>
        <v>-16.16877201742048</v>
      </c>
      <c r="P180" s="3"/>
    </row>
    <row r="181" spans="1:20" x14ac:dyDescent="0.4">
      <c r="A181" s="5">
        <v>0.5877</v>
      </c>
      <c r="B181" s="5">
        <v>328.15</v>
      </c>
      <c r="C181" s="5">
        <v>0.37059999999999998</v>
      </c>
      <c r="D181" s="5">
        <v>34012</v>
      </c>
      <c r="E181" s="3"/>
      <c r="F181" s="3">
        <v>0.40376013300000002</v>
      </c>
      <c r="G181" s="3">
        <f t="shared" si="67"/>
        <v>8.2128299180048159E-2</v>
      </c>
      <c r="H181" s="3">
        <f t="shared" si="77"/>
        <v>10.434468682505683</v>
      </c>
      <c r="I181" s="3">
        <v>0.977493893</v>
      </c>
      <c r="J181" s="3">
        <v>-1.5071648E-2</v>
      </c>
      <c r="K181" s="3">
        <v>-2.7769662000000001E-2</v>
      </c>
      <c r="L181" s="3"/>
      <c r="M181" s="3">
        <f t="shared" si="78"/>
        <v>-1.5387368616647789E-2</v>
      </c>
      <c r="N181" s="3">
        <f t="shared" si="79"/>
        <v>-1.8840166564648222E-2</v>
      </c>
      <c r="O181" s="3">
        <f t="shared" si="75"/>
        <v>22.439170946127906</v>
      </c>
      <c r="P181" s="3" t="b">
        <f t="shared" si="76"/>
        <v>0</v>
      </c>
    </row>
    <row r="182" spans="1:20" x14ac:dyDescent="0.4">
      <c r="A182" s="1">
        <v>0.62229999999999996</v>
      </c>
      <c r="B182" s="1">
        <v>328.15</v>
      </c>
      <c r="C182" s="1">
        <v>0.38090000000000002</v>
      </c>
      <c r="D182" s="1">
        <v>33611</v>
      </c>
      <c r="F182">
        <v>0.41770785999999999</v>
      </c>
      <c r="G182">
        <f t="shared" si="67"/>
        <v>8.8118667434220588E-2</v>
      </c>
      <c r="H182">
        <f t="shared" si="77"/>
        <v>10.422608673326225</v>
      </c>
      <c r="I182">
        <v>0.97791921299999995</v>
      </c>
      <c r="J182">
        <v>-1.4928701000000001E-2</v>
      </c>
      <c r="K182">
        <v>-2.7437856E-2</v>
      </c>
      <c r="M182">
        <f t="shared" si="78"/>
        <v>-1.9156855402128282E-2</v>
      </c>
      <c r="N182" s="8">
        <f t="shared" si="79"/>
        <v>-1.9670910104642114E-2</v>
      </c>
      <c r="O182">
        <f t="shared" si="75"/>
        <v>2.6833981450667599</v>
      </c>
      <c r="P182" s="3"/>
    </row>
    <row r="183" spans="1:20" x14ac:dyDescent="0.4">
      <c r="A183" s="1">
        <v>0.64490000000000003</v>
      </c>
      <c r="B183" s="1">
        <v>328.15</v>
      </c>
      <c r="C183" s="1">
        <v>0.38940000000000002</v>
      </c>
      <c r="D183" s="1">
        <v>33350</v>
      </c>
      <c r="F183">
        <v>0.42623914400000001</v>
      </c>
      <c r="G183">
        <f t="shared" si="67"/>
        <v>8.6428345492360475E-2</v>
      </c>
      <c r="H183">
        <f t="shared" si="77"/>
        <v>10.414813051343769</v>
      </c>
      <c r="I183">
        <v>0.97818797199999996</v>
      </c>
      <c r="J183">
        <v>-1.4833226E-2</v>
      </c>
      <c r="K183">
        <v>-2.7221226000000001E-2</v>
      </c>
      <c r="M183">
        <f t="shared" si="78"/>
        <v>-1.2767150315192309E-2</v>
      </c>
      <c r="N183" s="8">
        <f t="shared" si="79"/>
        <v>-1.3183417894122199E-2</v>
      </c>
      <c r="O183">
        <f t="shared" si="75"/>
        <v>3.2604580399946488</v>
      </c>
      <c r="P183" s="3"/>
    </row>
    <row r="184" spans="1:20" x14ac:dyDescent="0.4">
      <c r="A184" s="1">
        <v>0.6694</v>
      </c>
      <c r="B184" s="1">
        <v>328.15</v>
      </c>
      <c r="C184" s="1">
        <v>0.39419999999999999</v>
      </c>
      <c r="D184" s="1">
        <v>33048</v>
      </c>
      <c r="F184">
        <v>0.43498640199999999</v>
      </c>
      <c r="G184">
        <f t="shared" si="67"/>
        <v>9.3764774743464285E-2</v>
      </c>
      <c r="H184">
        <f t="shared" si="77"/>
        <v>10.405716329076601</v>
      </c>
      <c r="I184">
        <v>0.97847103000000002</v>
      </c>
      <c r="J184">
        <v>-1.4728394000000001E-2</v>
      </c>
      <c r="K184">
        <v>-2.6987282000000001E-2</v>
      </c>
      <c r="M184">
        <f t="shared" si="78"/>
        <v>-1.5016048641743628E-2</v>
      </c>
      <c r="N184" s="8">
        <f t="shared" si="79"/>
        <v>-1.4615232285594595E-2</v>
      </c>
      <c r="O184">
        <f t="shared" si="75"/>
        <v>-2.6692531817910408</v>
      </c>
      <c r="P184" s="3"/>
    </row>
    <row r="185" spans="1:20" x14ac:dyDescent="0.4">
      <c r="A185" s="5">
        <v>0.70620000000000005</v>
      </c>
      <c r="B185" s="5">
        <v>328.15</v>
      </c>
      <c r="C185" s="5">
        <v>0.40770000000000001</v>
      </c>
      <c r="D185" s="5">
        <v>32475</v>
      </c>
      <c r="E185" s="3"/>
      <c r="F185" s="3">
        <v>0.44721174699999999</v>
      </c>
      <c r="G185" s="3">
        <f t="shared" si="67"/>
        <v>8.8351317390596151E-2</v>
      </c>
      <c r="H185" s="3">
        <f t="shared" si="77"/>
        <v>10.3882258415388</v>
      </c>
      <c r="I185" s="3">
        <v>0.97888067000000001</v>
      </c>
      <c r="J185" s="3">
        <v>-1.4568994E-2</v>
      </c>
      <c r="K185" s="3">
        <v>-2.6638311000000001E-2</v>
      </c>
      <c r="L185" s="3"/>
      <c r="M185" s="3">
        <f t="shared" si="78"/>
        <v>-2.9529778047950029E-2</v>
      </c>
      <c r="N185" s="3">
        <f t="shared" si="79"/>
        <v>-2.2629853534606677E-2</v>
      </c>
      <c r="O185" s="3">
        <f t="shared" si="75"/>
        <v>-23.365988400384701</v>
      </c>
      <c r="P185" s="3" t="b">
        <f t="shared" si="76"/>
        <v>0</v>
      </c>
    </row>
    <row r="186" spans="1:20" x14ac:dyDescent="0.4">
      <c r="A186" s="5">
        <v>0.74939999999999996</v>
      </c>
      <c r="B186" s="5">
        <v>328.15</v>
      </c>
      <c r="C186" s="5">
        <v>0.42399999999999999</v>
      </c>
      <c r="D186" s="5">
        <v>31767</v>
      </c>
      <c r="E186" s="3"/>
      <c r="F186" s="3">
        <v>0.46042445199999998</v>
      </c>
      <c r="G186" s="3">
        <f t="shared" si="67"/>
        <v>7.9110594239247739E-2</v>
      </c>
      <c r="H186" s="3">
        <f t="shared" si="77"/>
        <v>10.366183294098564</v>
      </c>
      <c r="I186" s="3">
        <v>0.97934384500000005</v>
      </c>
      <c r="J186" s="3">
        <v>-1.4378052000000001E-2</v>
      </c>
      <c r="K186" s="3">
        <v>-2.6229229E-2</v>
      </c>
      <c r="L186" s="3"/>
      <c r="M186" s="3">
        <f t="shared" si="78"/>
        <v>-3.8268311528187757E-2</v>
      </c>
      <c r="N186" s="3">
        <f t="shared" si="79"/>
        <v>-2.7692203581812042E-2</v>
      </c>
      <c r="O186" s="3">
        <f t="shared" si="75"/>
        <v>-27.63672480973074</v>
      </c>
      <c r="P186" s="3" t="b">
        <f t="shared" si="76"/>
        <v>0</v>
      </c>
    </row>
    <row r="187" spans="1:20" x14ac:dyDescent="0.4">
      <c r="A187" s="5">
        <v>0.76619999999999999</v>
      </c>
      <c r="B187" s="5">
        <v>328.15</v>
      </c>
      <c r="C187" s="5">
        <v>0.42880000000000001</v>
      </c>
      <c r="D187" s="5">
        <v>31391</v>
      </c>
      <c r="E187" s="3"/>
      <c r="F187" s="3">
        <v>0.46536041900000003</v>
      </c>
      <c r="G187" s="3">
        <f t="shared" si="67"/>
        <v>7.8563662716660931E-2</v>
      </c>
      <c r="H187" s="3">
        <f t="shared" si="77"/>
        <v>10.354276506607956</v>
      </c>
      <c r="I187" s="3">
        <v>0.979522695</v>
      </c>
      <c r="J187" s="3">
        <v>-1.4301400000000001E-2</v>
      </c>
      <c r="K187" s="3">
        <v>-2.6067308000000001E-2</v>
      </c>
      <c r="L187" s="3"/>
      <c r="M187" s="3">
        <f t="shared" si="78"/>
        <v>-2.0845216195041292E-2</v>
      </c>
      <c r="N187" s="3">
        <f t="shared" si="79"/>
        <v>-1.116554902228124E-2</v>
      </c>
      <c r="O187" s="3">
        <f t="shared" si="75"/>
        <v>-46.435916433731563</v>
      </c>
      <c r="P187" s="3" t="b">
        <f t="shared" si="76"/>
        <v>0</v>
      </c>
    </row>
    <row r="188" spans="1:20" x14ac:dyDescent="0.4">
      <c r="A188" s="5">
        <v>0.85550000000000004</v>
      </c>
      <c r="B188" s="5">
        <v>328.15</v>
      </c>
      <c r="C188" s="5">
        <v>0.48770000000000002</v>
      </c>
      <c r="D188" s="5">
        <v>29017</v>
      </c>
      <c r="E188" s="3"/>
      <c r="F188" s="3">
        <v>0.49488965200000001</v>
      </c>
      <c r="G188" s="3">
        <f t="shared" si="67"/>
        <v>1.452778810578159E-2</v>
      </c>
      <c r="H188" s="3">
        <f t="shared" si="77"/>
        <v>10.275637144113018</v>
      </c>
      <c r="I188" s="3">
        <v>0.98064889700000002</v>
      </c>
      <c r="J188" s="3">
        <v>-1.3787776E-2</v>
      </c>
      <c r="K188" s="3">
        <v>-2.5005762000000001E-2</v>
      </c>
      <c r="L188" s="3"/>
      <c r="M188" s="3">
        <f t="shared" si="78"/>
        <v>-0.15350256196552406</v>
      </c>
      <c r="N188" s="3">
        <f t="shared" si="79"/>
        <v>-8.0862420804810209E-2</v>
      </c>
      <c r="O188" s="3">
        <f t="shared" si="75"/>
        <v>-47.321777715363787</v>
      </c>
      <c r="P188" s="3" t="b">
        <f t="shared" si="76"/>
        <v>0</v>
      </c>
    </row>
    <row r="189" spans="1:20" x14ac:dyDescent="0.4">
      <c r="A189" s="5">
        <v>0.88390000000000002</v>
      </c>
      <c r="B189" s="5">
        <v>328.15</v>
      </c>
      <c r="C189" s="5">
        <v>0.51590000000000003</v>
      </c>
      <c r="D189" s="5">
        <v>27774</v>
      </c>
      <c r="E189" s="3"/>
      <c r="F189" s="3">
        <v>0.50975101899999997</v>
      </c>
      <c r="G189" s="3">
        <f t="shared" ref="G189" si="80">ABS(F189-C189)/F189</f>
        <v>1.2062714483754771E-2</v>
      </c>
      <c r="H189" s="3">
        <f t="shared" si="77"/>
        <v>10.231855610259325</v>
      </c>
      <c r="I189" s="3">
        <v>0.98123109100000006</v>
      </c>
      <c r="J189" s="3">
        <v>-1.3507851E-2</v>
      </c>
      <c r="K189" s="3">
        <v>-2.4437489E-2</v>
      </c>
      <c r="L189" s="3"/>
      <c r="M189" s="3">
        <f t="shared" ref="M189" si="81">1/(1-C189)*(H189-H188)</f>
        <v>-9.0439028823988604E-2</v>
      </c>
      <c r="N189" s="3">
        <f>(F189/((1-F189)*(I189-1)))*(J189-J188)+(1/(I189-1))*(K189-K188)</f>
        <v>-4.5784940326042869E-2</v>
      </c>
      <c r="O189" s="3">
        <f t="shared" si="75"/>
        <v>-49.374798777252472</v>
      </c>
      <c r="P189" s="3" t="b">
        <f t="shared" si="76"/>
        <v>0</v>
      </c>
    </row>
    <row r="190" spans="1:20" x14ac:dyDescent="0.4">
      <c r="P190" t="s">
        <v>38</v>
      </c>
      <c r="Q190">
        <v>12</v>
      </c>
    </row>
    <row r="192" spans="1:20" x14ac:dyDescent="0.4">
      <c r="A192" s="7"/>
      <c r="B192" s="7"/>
      <c r="C192" s="7"/>
      <c r="D192" s="7"/>
      <c r="P192" t="s">
        <v>5</v>
      </c>
      <c r="Q192" s="3">
        <v>-4.5704010000000003E-2</v>
      </c>
      <c r="T192" t="s">
        <v>39</v>
      </c>
    </row>
    <row r="193" spans="1:20" x14ac:dyDescent="0.4">
      <c r="A193" s="5">
        <v>2.7E-2</v>
      </c>
      <c r="B193" s="5">
        <v>298.14999999999998</v>
      </c>
      <c r="C193" s="5">
        <v>2.9000000000000001E-2</v>
      </c>
      <c r="D193" s="5">
        <v>7870</v>
      </c>
      <c r="E193" s="3"/>
      <c r="F193" s="3">
        <v>2.3678982000000001E-2</v>
      </c>
      <c r="G193" s="3">
        <f t="shared" ref="G193:G201" si="82">ABS(F193-C193)/F193</f>
        <v>0.22471481248644895</v>
      </c>
      <c r="H193" s="3">
        <f>LN(D193)</f>
        <v>8.9708133414114481</v>
      </c>
      <c r="I193" s="3">
        <v>0.984596743</v>
      </c>
      <c r="J193" s="3">
        <v>-7.4764289999999997E-3</v>
      </c>
      <c r="K193" s="3">
        <v>-1.5682578999999999E-2</v>
      </c>
      <c r="L193" s="3"/>
      <c r="M193" s="3">
        <f>1/(1-C193)*(H193-H194)</f>
        <v>7.8816669183482211E-3</v>
      </c>
      <c r="N193" s="3">
        <f>(F193/((1-F193)*(I193-1)))*(J193-J194)+(1/(I193-1))*(K193-K194)</f>
        <v>2.2535035045951168E-2</v>
      </c>
      <c r="O193" s="3">
        <f t="shared" ref="O193:O201" si="83">100*(N193-M193)/M193</f>
        <v>185.91711980990294</v>
      </c>
      <c r="P193" s="3" t="b">
        <f t="shared" ref="P193:P197" si="84">IF(ABS(O193)&gt;20,FALSE,)</f>
        <v>0</v>
      </c>
    </row>
    <row r="194" spans="1:20" x14ac:dyDescent="0.4">
      <c r="A194" s="5">
        <v>0.16200000000000001</v>
      </c>
      <c r="B194" s="5">
        <v>298.14999999999998</v>
      </c>
      <c r="C194" s="5">
        <v>0.13300000000000001</v>
      </c>
      <c r="D194" s="5">
        <v>7810</v>
      </c>
      <c r="E194" s="3"/>
      <c r="F194" s="3">
        <v>0.13328572299999999</v>
      </c>
      <c r="G194" s="3">
        <f t="shared" si="82"/>
        <v>2.1436879627384229E-3</v>
      </c>
      <c r="H194" s="3">
        <f t="shared" ref="H194:H201" si="85">LN(D194)</f>
        <v>8.963160242833732</v>
      </c>
      <c r="I194" s="3">
        <v>0.98578087199999997</v>
      </c>
      <c r="J194" s="3">
        <v>-7.5208380000000002E-3</v>
      </c>
      <c r="K194" s="3">
        <v>-1.5334389E-2</v>
      </c>
      <c r="L194" s="3"/>
      <c r="M194" s="3">
        <f t="shared" ref="M194:M200" si="86">1/(1-C194)*(H194-H193)</f>
        <v>-8.8271033191650774E-3</v>
      </c>
      <c r="N194" s="3">
        <f t="shared" ref="N194:N200" si="87">(F194/((1-F194)*(I194-1)))*(J194-J193)+(1/(I194-1))*(K194-K193)</f>
        <v>-2.400714452616225E-2</v>
      </c>
      <c r="O194" s="3">
        <f t="shared" si="83"/>
        <v>171.97081146698298</v>
      </c>
      <c r="P194" s="3" t="b">
        <f t="shared" si="84"/>
        <v>0</v>
      </c>
    </row>
    <row r="195" spans="1:20" x14ac:dyDescent="0.4">
      <c r="A195" s="5">
        <v>0.29899999999999999</v>
      </c>
      <c r="B195" s="5">
        <v>298.14999999999998</v>
      </c>
      <c r="C195" s="5">
        <v>0.215</v>
      </c>
      <c r="D195" s="5">
        <v>7630</v>
      </c>
      <c r="E195" s="3"/>
      <c r="F195" s="3">
        <v>0.230580957</v>
      </c>
      <c r="G195" s="3">
        <f t="shared" si="82"/>
        <v>6.7572609649633839E-2</v>
      </c>
      <c r="H195" s="3">
        <f t="shared" si="85"/>
        <v>8.9398431242785019</v>
      </c>
      <c r="I195" s="3">
        <v>0.98693011200000003</v>
      </c>
      <c r="J195" s="3">
        <v>-7.4482749999999999E-3</v>
      </c>
      <c r="K195" s="3">
        <v>-1.4836887999999999E-2</v>
      </c>
      <c r="L195" s="3"/>
      <c r="M195" s="3">
        <f t="shared" si="86"/>
        <v>-2.9703335739146634E-2</v>
      </c>
      <c r="N195" s="3">
        <f t="shared" si="87"/>
        <v>-3.972848255168912E-2</v>
      </c>
      <c r="O195" s="3">
        <f t="shared" si="83"/>
        <v>33.750912357396075</v>
      </c>
      <c r="P195" s="3" t="b">
        <f t="shared" si="84"/>
        <v>0</v>
      </c>
    </row>
    <row r="196" spans="1:20" x14ac:dyDescent="0.4">
      <c r="A196" s="5">
        <v>0.35</v>
      </c>
      <c r="B196" s="5">
        <v>298.14999999999998</v>
      </c>
      <c r="C196" s="5">
        <v>0.248</v>
      </c>
      <c r="D196" s="5">
        <v>7490</v>
      </c>
      <c r="E196" s="3"/>
      <c r="F196" s="3">
        <v>0.26341229100000002</v>
      </c>
      <c r="G196" s="3">
        <f t="shared" si="82"/>
        <v>5.8510143704721893E-2</v>
      </c>
      <c r="H196" s="3">
        <f t="shared" si="85"/>
        <v>8.9213240765112651</v>
      </c>
      <c r="I196" s="3">
        <v>0.98734380600000005</v>
      </c>
      <c r="J196" s="3">
        <v>-7.3940380000000003E-3</v>
      </c>
      <c r="K196" s="3">
        <v>-1.4619E-2</v>
      </c>
      <c r="L196" s="3"/>
      <c r="M196" s="3">
        <f t="shared" si="86"/>
        <v>-2.4626393307495723E-2</v>
      </c>
      <c r="N196" s="3">
        <f t="shared" si="87"/>
        <v>-1.8748430927365393E-2</v>
      </c>
      <c r="O196" s="3">
        <f t="shared" si="83"/>
        <v>-23.868547483732463</v>
      </c>
      <c r="P196" s="3" t="b">
        <f t="shared" si="84"/>
        <v>0</v>
      </c>
    </row>
    <row r="197" spans="1:20" x14ac:dyDescent="0.4">
      <c r="A197" s="5">
        <v>0.505</v>
      </c>
      <c r="B197" s="5">
        <v>298.14999999999998</v>
      </c>
      <c r="C197" s="5">
        <v>0.32100000000000001</v>
      </c>
      <c r="D197" s="5">
        <v>7270</v>
      </c>
      <c r="E197" s="3"/>
      <c r="F197" s="3">
        <v>0.352185205</v>
      </c>
      <c r="G197" s="3">
        <f t="shared" si="82"/>
        <v>8.8547742941103944E-2</v>
      </c>
      <c r="H197" s="3">
        <f t="shared" si="85"/>
        <v>8.8915115705275642</v>
      </c>
      <c r="I197" s="3">
        <v>0.988546064</v>
      </c>
      <c r="J197" s="3">
        <v>-7.1518950000000001E-3</v>
      </c>
      <c r="K197" s="3">
        <v>-1.3869060000000001E-2</v>
      </c>
      <c r="L197" s="3"/>
      <c r="M197" s="3">
        <f t="shared" si="86"/>
        <v>-4.3906488930340035E-2</v>
      </c>
      <c r="N197" s="3">
        <f t="shared" si="87"/>
        <v>-7.696754203061254E-2</v>
      </c>
      <c r="O197" s="3">
        <f t="shared" si="83"/>
        <v>75.298785910040806</v>
      </c>
      <c r="P197" s="3" t="b">
        <f t="shared" si="84"/>
        <v>0</v>
      </c>
    </row>
    <row r="198" spans="1:20" x14ac:dyDescent="0.4">
      <c r="A198" s="1">
        <v>0.57599999999999996</v>
      </c>
      <c r="B198" s="1">
        <v>298.14999999999998</v>
      </c>
      <c r="C198" s="1">
        <v>0.33800000000000002</v>
      </c>
      <c r="D198" s="1">
        <v>7080</v>
      </c>
      <c r="F198">
        <v>0.387331904</v>
      </c>
      <c r="G198">
        <f t="shared" si="82"/>
        <v>0.12736338910001069</v>
      </c>
      <c r="H198">
        <f t="shared" si="85"/>
        <v>8.8650291866877655</v>
      </c>
      <c r="I198">
        <v>0.98906389800000005</v>
      </c>
      <c r="J198">
        <v>-7.008996E-3</v>
      </c>
      <c r="K198">
        <v>-1.3492703999999999E-2</v>
      </c>
      <c r="M198">
        <f t="shared" si="86"/>
        <v>-4.000360096646334E-2</v>
      </c>
      <c r="N198" s="8">
        <f t="shared" si="87"/>
        <v>-4.2674938356257498E-2</v>
      </c>
      <c r="O198">
        <f t="shared" si="83"/>
        <v>6.6777423163320977</v>
      </c>
      <c r="P198" s="3"/>
    </row>
    <row r="199" spans="1:20" x14ac:dyDescent="0.4">
      <c r="A199" s="1">
        <v>0.67300000000000004</v>
      </c>
      <c r="B199" s="1">
        <v>298.14999999999998</v>
      </c>
      <c r="C199" s="1">
        <v>0.36699999999999999</v>
      </c>
      <c r="D199" s="1">
        <v>6810</v>
      </c>
      <c r="F199">
        <v>0.429962436</v>
      </c>
      <c r="G199">
        <f t="shared" si="82"/>
        <v>0.14643706223675784</v>
      </c>
      <c r="H199">
        <f t="shared" si="85"/>
        <v>8.8261473991435579</v>
      </c>
      <c r="I199">
        <v>0.98973345000000001</v>
      </c>
      <c r="J199">
        <v>-6.7901690000000004E-3</v>
      </c>
      <c r="K199">
        <v>-1.2958971E-2</v>
      </c>
      <c r="M199">
        <f t="shared" si="86"/>
        <v>-6.1424624872365829E-2</v>
      </c>
      <c r="N199" s="8">
        <f t="shared" si="87"/>
        <v>-6.8064512330344384E-2</v>
      </c>
      <c r="O199">
        <f t="shared" si="83"/>
        <v>10.809813607776313</v>
      </c>
      <c r="P199" s="3"/>
    </row>
    <row r="200" spans="1:20" x14ac:dyDescent="0.4">
      <c r="A200" s="1">
        <v>0.70899999999999996</v>
      </c>
      <c r="B200" s="1">
        <v>298.14999999999998</v>
      </c>
      <c r="C200" s="1">
        <v>0.38600000000000001</v>
      </c>
      <c r="D200" s="1">
        <v>6670</v>
      </c>
      <c r="F200">
        <v>0.44443898900000001</v>
      </c>
      <c r="G200">
        <f t="shared" si="82"/>
        <v>0.13148933924876693</v>
      </c>
      <c r="H200">
        <f t="shared" si="85"/>
        <v>8.8053751389096693</v>
      </c>
      <c r="I200">
        <v>0.989972823</v>
      </c>
      <c r="J200">
        <v>-6.7028030000000002E-3</v>
      </c>
      <c r="K200">
        <v>-1.2755515E-2</v>
      </c>
      <c r="M200">
        <f t="shared" si="86"/>
        <v>-3.3831042726203055E-2</v>
      </c>
      <c r="N200" s="8">
        <f t="shared" si="87"/>
        <v>-2.7260639336993797E-2</v>
      </c>
      <c r="O200">
        <f t="shared" si="83"/>
        <v>-19.421226364153128</v>
      </c>
      <c r="P200" s="3"/>
    </row>
    <row r="201" spans="1:20" x14ac:dyDescent="0.4">
      <c r="A201" s="1">
        <v>0.79500000000000004</v>
      </c>
      <c r="B201" s="1">
        <v>298.14999999999998</v>
      </c>
      <c r="C201" s="1">
        <v>0.41899999999999998</v>
      </c>
      <c r="D201" s="1">
        <v>6370</v>
      </c>
      <c r="F201">
        <v>0.47828170199999998</v>
      </c>
      <c r="G201">
        <f t="shared" si="82"/>
        <v>0.12394725065187627</v>
      </c>
      <c r="H201">
        <f t="shared" si="85"/>
        <v>8.7593547485662082</v>
      </c>
      <c r="I201">
        <v>0.99055711599999996</v>
      </c>
      <c r="J201">
        <v>-6.47074E-3</v>
      </c>
      <c r="K201">
        <v>-1.2232850999999999E-2</v>
      </c>
      <c r="M201">
        <f t="shared" ref="M201" si="88">1/(1-C201)*(H201-H200)</f>
        <v>-7.9208933465509571E-2</v>
      </c>
      <c r="N201" s="8">
        <f>(F201/((1-F201)*(I201-1)))*(J201-J200)+(1/(I201-1))*(K201-K200)</f>
        <v>-7.7879403921349816E-2</v>
      </c>
      <c r="O201">
        <f t="shared" si="83"/>
        <v>-1.6785095897531306</v>
      </c>
      <c r="P201" s="3"/>
    </row>
    <row r="202" spans="1:20" x14ac:dyDescent="0.4">
      <c r="A202" s="1"/>
      <c r="B202" s="1"/>
      <c r="C202" s="1"/>
      <c r="D202" s="1"/>
      <c r="P202" t="s">
        <v>38</v>
      </c>
      <c r="Q202">
        <v>4</v>
      </c>
    </row>
    <row r="203" spans="1:20" x14ac:dyDescent="0.4">
      <c r="A203" s="1"/>
      <c r="B203" s="1"/>
      <c r="C203" s="1"/>
      <c r="D203" s="1"/>
    </row>
    <row r="204" spans="1:20" x14ac:dyDescent="0.4">
      <c r="A204" s="7"/>
      <c r="B204" s="7"/>
      <c r="C204" s="7"/>
      <c r="D204" s="7"/>
      <c r="P204" t="s">
        <v>5</v>
      </c>
      <c r="Q204" s="3">
        <v>-3.5620659999999998E-2</v>
      </c>
      <c r="T204" t="s">
        <v>40</v>
      </c>
    </row>
    <row r="205" spans="1:20" x14ac:dyDescent="0.4">
      <c r="A205" s="5">
        <v>8.5900000000000004E-2</v>
      </c>
      <c r="B205" s="5">
        <v>313.14999999999998</v>
      </c>
      <c r="C205" s="5">
        <v>8.2400000000000001E-2</v>
      </c>
      <c r="D205" s="5">
        <v>17860</v>
      </c>
      <c r="E205" s="3"/>
      <c r="F205" s="3">
        <v>7.7578579554389099E-2</v>
      </c>
      <c r="G205" s="3">
        <f t="shared" ref="G205:G212" si="89">ABS(F205-C205)/F205</f>
        <v>6.2148862138300454E-2</v>
      </c>
      <c r="H205" s="3">
        <f t="shared" ref="H205:H212" si="90">LN(D205)</f>
        <v>9.79031885443049</v>
      </c>
      <c r="I205" s="3">
        <v>0.97853891599999998</v>
      </c>
      <c r="J205" s="3">
        <v>-1.1175787E-2</v>
      </c>
      <c r="K205" s="3">
        <v>-2.2480453000000001E-2</v>
      </c>
      <c r="L205" s="3"/>
      <c r="M205" s="3">
        <f>1/(1-C205)*(H205-H206)</f>
        <v>1.1039143677915694E-2</v>
      </c>
      <c r="N205" s="3">
        <f>(F205/((1-F205)*(I205-1)))*(J205-J206)+(1/(I205-1))*(K205-K206)</f>
        <v>1.6369563474521984E-2</v>
      </c>
      <c r="O205" s="3">
        <f t="shared" ref="O205:O212" si="91">100*(N205-M205)/M205</f>
        <v>48.286533377312921</v>
      </c>
      <c r="P205" s="3" t="b">
        <f t="shared" ref="P205:P212" si="92">IF(ABS(O205)&gt;20,FALSE,)</f>
        <v>0</v>
      </c>
    </row>
    <row r="206" spans="1:20" x14ac:dyDescent="0.4">
      <c r="A206" s="5">
        <v>0.1963</v>
      </c>
      <c r="B206" s="5">
        <v>313.14999999999998</v>
      </c>
      <c r="C206" s="5">
        <v>0.1739</v>
      </c>
      <c r="D206" s="5">
        <v>17680</v>
      </c>
      <c r="E206" s="3"/>
      <c r="F206" s="3">
        <v>0.16686600356033399</v>
      </c>
      <c r="G206" s="3">
        <f t="shared" si="89"/>
        <v>4.2153562077267108E-2</v>
      </c>
      <c r="H206" s="3">
        <f t="shared" si="90"/>
        <v>9.7801893361916346</v>
      </c>
      <c r="I206" s="3">
        <v>0.97982154499999996</v>
      </c>
      <c r="J206" s="3">
        <v>-1.1229701999999999E-2</v>
      </c>
      <c r="K206" s="3">
        <v>-2.2124609999999999E-2</v>
      </c>
      <c r="L206" s="3"/>
      <c r="M206" s="3">
        <f t="shared" ref="M206:M211" si="93">1/(1-C206)*(H206-H205)</f>
        <v>-1.2261854786170487E-2</v>
      </c>
      <c r="N206" s="3">
        <f t="shared" ref="N206:N211" si="94">(F206/((1-F206)*(I206-1)))*(J206-J205)+(1/(I206-1))*(K206-K205)</f>
        <v>-1.7099650109939784E-2</v>
      </c>
      <c r="O206" s="3">
        <f t="shared" si="91"/>
        <v>39.454025578785981</v>
      </c>
      <c r="P206" s="3" t="b">
        <f t="shared" si="92"/>
        <v>0</v>
      </c>
    </row>
    <row r="207" spans="1:20" x14ac:dyDescent="0.4">
      <c r="A207" s="5">
        <v>0.34010000000000001</v>
      </c>
      <c r="B207" s="5">
        <v>313.14999999999998</v>
      </c>
      <c r="C207" s="5">
        <v>0.26219999999999999</v>
      </c>
      <c r="D207" s="5">
        <v>17330</v>
      </c>
      <c r="E207" s="3"/>
      <c r="F207" s="3">
        <v>0.26695701962038898</v>
      </c>
      <c r="G207" s="3">
        <f t="shared" si="89"/>
        <v>1.7819421370351828E-2</v>
      </c>
      <c r="H207" s="3">
        <f t="shared" si="90"/>
        <v>9.7601943827096509</v>
      </c>
      <c r="I207" s="3">
        <v>0.98143088499999998</v>
      </c>
      <c r="J207" s="3">
        <v>-1.1117804E-2</v>
      </c>
      <c r="K207" s="3">
        <v>-2.1433574E-2</v>
      </c>
      <c r="L207" s="3"/>
      <c r="M207" s="3">
        <f t="shared" si="93"/>
        <v>-2.7100777286505364E-2</v>
      </c>
      <c r="N207" s="3">
        <f t="shared" si="94"/>
        <v>-3.9408804398003122E-2</v>
      </c>
      <c r="O207" s="3">
        <f t="shared" si="91"/>
        <v>45.415771589792932</v>
      </c>
      <c r="P207" s="3" t="b">
        <f t="shared" si="92"/>
        <v>0</v>
      </c>
    </row>
    <row r="208" spans="1:20" x14ac:dyDescent="0.4">
      <c r="A208" s="1">
        <v>0.43919999999999998</v>
      </c>
      <c r="B208" s="1">
        <v>313.14999999999998</v>
      </c>
      <c r="C208" s="1">
        <v>0.30570000000000003</v>
      </c>
      <c r="D208" s="1">
        <v>16920</v>
      </c>
      <c r="F208">
        <v>0.325765632205331</v>
      </c>
      <c r="G208">
        <f t="shared" si="89"/>
        <v>6.159530110494759E-2</v>
      </c>
      <c r="H208">
        <f t="shared" si="90"/>
        <v>9.7362516331602151</v>
      </c>
      <c r="I208">
        <v>0.98248971299999999</v>
      </c>
      <c r="J208">
        <v>-1.0937428000000001E-2</v>
      </c>
      <c r="K208">
        <v>-2.0833397E-2</v>
      </c>
      <c r="M208">
        <f t="shared" si="93"/>
        <v>-3.4484732175479996E-2</v>
      </c>
      <c r="N208" s="8">
        <f t="shared" si="94"/>
        <v>-3.9252820453963298E-2</v>
      </c>
      <c r="O208">
        <f t="shared" si="91"/>
        <v>13.826664664873347</v>
      </c>
      <c r="P208" s="3"/>
    </row>
    <row r="209" spans="1:20" x14ac:dyDescent="0.4">
      <c r="A209" s="5">
        <v>0.52890000000000004</v>
      </c>
      <c r="B209" s="5">
        <v>313.14999999999998</v>
      </c>
      <c r="C209" s="5">
        <v>0.33689999999999998</v>
      </c>
      <c r="D209" s="5">
        <v>16570</v>
      </c>
      <c r="E209" s="3"/>
      <c r="F209" s="3">
        <v>0.37189916817538698</v>
      </c>
      <c r="G209" s="3">
        <f t="shared" si="89"/>
        <v>9.4109294051664724E-2</v>
      </c>
      <c r="H209" s="3">
        <f t="shared" si="90"/>
        <v>9.7153491104206093</v>
      </c>
      <c r="I209" s="3">
        <v>0.98339942899999999</v>
      </c>
      <c r="J209" s="3">
        <v>-1.0716507E-2</v>
      </c>
      <c r="K209" s="3">
        <v>-2.0227756999999999E-2</v>
      </c>
      <c r="L209" s="3"/>
      <c r="M209" s="3">
        <f t="shared" si="93"/>
        <v>-3.1522429105121097E-2</v>
      </c>
      <c r="N209" s="3">
        <f t="shared" si="94"/>
        <v>-4.436278476377898E-2</v>
      </c>
      <c r="O209" s="3">
        <f t="shared" si="91"/>
        <v>40.734029778726203</v>
      </c>
      <c r="P209" s="3" t="b">
        <f t="shared" si="92"/>
        <v>0</v>
      </c>
    </row>
    <row r="210" spans="1:20" x14ac:dyDescent="0.4">
      <c r="A210" s="1">
        <v>0.63009999999999999</v>
      </c>
      <c r="B210" s="1">
        <v>313.14999999999998</v>
      </c>
      <c r="C210" s="1">
        <v>0.3679</v>
      </c>
      <c r="D210" s="1">
        <v>16000</v>
      </c>
      <c r="F210">
        <v>0.41576122732132997</v>
      </c>
      <c r="G210">
        <f t="shared" si="89"/>
        <v>0.11511710129799908</v>
      </c>
      <c r="H210">
        <f t="shared" si="90"/>
        <v>9.6803440012219184</v>
      </c>
      <c r="I210">
        <v>0.98435038200000002</v>
      </c>
      <c r="J210">
        <v>-1.0421845000000001E-2</v>
      </c>
      <c r="K210">
        <v>-1.9507614999999999E-2</v>
      </c>
      <c r="M210">
        <f t="shared" si="93"/>
        <v>-5.537906849974835E-2</v>
      </c>
      <c r="N210" s="8">
        <f t="shared" si="94"/>
        <v>-5.9415636289856355E-2</v>
      </c>
      <c r="O210">
        <f t="shared" si="91"/>
        <v>7.2889774051117291</v>
      </c>
      <c r="P210" s="3"/>
    </row>
    <row r="211" spans="1:20" x14ac:dyDescent="0.4">
      <c r="A211" s="1">
        <v>0.72050000000000003</v>
      </c>
      <c r="B211" s="1">
        <v>313.14999999999998</v>
      </c>
      <c r="C211" s="1">
        <v>0.3987</v>
      </c>
      <c r="D211" s="1">
        <v>15430</v>
      </c>
      <c r="F211">
        <v>0.44796618536763599</v>
      </c>
      <c r="G211">
        <f t="shared" si="89"/>
        <v>0.10997746476601648</v>
      </c>
      <c r="H211">
        <f t="shared" si="90"/>
        <v>9.6440689453572066</v>
      </c>
      <c r="I211">
        <v>0.98512085599999999</v>
      </c>
      <c r="J211">
        <v>-1.0136368E-2</v>
      </c>
      <c r="K211">
        <v>-1.8860236999999998E-2</v>
      </c>
      <c r="M211">
        <f t="shared" si="93"/>
        <v>-6.0327716389010154E-2</v>
      </c>
      <c r="N211" s="8">
        <f t="shared" si="94"/>
        <v>-5.9078519523174201E-2</v>
      </c>
      <c r="O211">
        <f t="shared" si="91"/>
        <v>-2.0706848205239172</v>
      </c>
      <c r="P211" s="3"/>
    </row>
    <row r="212" spans="1:20" x14ac:dyDescent="0.4">
      <c r="A212" s="5">
        <v>0.80989999999999995</v>
      </c>
      <c r="B212" s="5">
        <v>313.14999999999998</v>
      </c>
      <c r="C212" s="5">
        <v>0.44450000000000001</v>
      </c>
      <c r="D212" s="5">
        <v>14560</v>
      </c>
      <c r="E212" s="3"/>
      <c r="F212" s="3">
        <v>0.47652469577029199</v>
      </c>
      <c r="G212" s="3">
        <f t="shared" si="89"/>
        <v>6.7204692756845999E-2</v>
      </c>
      <c r="H212" s="3">
        <f t="shared" si="90"/>
        <v>9.5860333217506764</v>
      </c>
      <c r="I212" s="3">
        <v>0.98586887300000003</v>
      </c>
      <c r="J212" s="3">
        <v>-9.8217440000000003E-3</v>
      </c>
      <c r="K212" s="3">
        <v>-1.8180443000000001E-2</v>
      </c>
      <c r="L212" s="3"/>
      <c r="M212" s="3">
        <f t="shared" ref="M212" si="95">1/(1-C212)*(H212-H211)</f>
        <v>-0.10447456994874933</v>
      </c>
      <c r="N212" s="3">
        <f>(F212/((1-F212)*(I212-1)))*(J212-J211)+(1/(I212-1))*(K212-K211)</f>
        <v>-6.8373832340093366E-2</v>
      </c>
      <c r="O212" s="3">
        <f t="shared" si="91"/>
        <v>-34.554569237629231</v>
      </c>
      <c r="P212" s="3" t="b">
        <f t="shared" si="92"/>
        <v>0</v>
      </c>
    </row>
    <row r="213" spans="1:20" x14ac:dyDescent="0.4">
      <c r="A213" s="1"/>
      <c r="B213" s="1"/>
      <c r="C213" s="1"/>
      <c r="D213" s="1"/>
      <c r="P213" t="s">
        <v>38</v>
      </c>
      <c r="Q213">
        <v>3</v>
      </c>
    </row>
    <row r="215" spans="1:20" x14ac:dyDescent="0.4">
      <c r="A215" s="7"/>
      <c r="B215" s="7"/>
      <c r="C215" s="7"/>
      <c r="D215" s="7"/>
      <c r="P215" t="s">
        <v>5</v>
      </c>
      <c r="Q215" s="3">
        <v>-4.4413880000000003E-2</v>
      </c>
      <c r="T215" t="s">
        <v>42</v>
      </c>
    </row>
    <row r="216" spans="1:20" x14ac:dyDescent="0.4">
      <c r="A216" s="5">
        <v>5.7000000000000099E-2</v>
      </c>
      <c r="B216" s="5">
        <v>313.14999999999998</v>
      </c>
      <c r="C216" s="5">
        <v>0.04</v>
      </c>
      <c r="D216" s="5">
        <v>18000</v>
      </c>
      <c r="E216" s="3"/>
      <c r="F216" s="3">
        <v>4.8638809999999998E-2</v>
      </c>
      <c r="G216" s="3">
        <f t="shared" ref="G216:G229" si="96">ABS(F216-C216)/F216</f>
        <v>0.17761145883297716</v>
      </c>
      <c r="H216" s="3">
        <f t="shared" ref="H216:H236" si="97">LN(D216)</f>
        <v>9.7981270368783022</v>
      </c>
      <c r="I216" s="3">
        <v>0.978239733</v>
      </c>
      <c r="J216" s="3">
        <v>-1.1127872E-2</v>
      </c>
      <c r="K216" s="3">
        <v>-2.2456687999999999E-2</v>
      </c>
      <c r="L216" s="3"/>
      <c r="M216" s="3">
        <f>1/(1-C216)*(H216-H217)</f>
        <v>2.8975447519563602E-3</v>
      </c>
      <c r="N216" s="3">
        <f>(F216/((1-F216)*(I216-1)))*(J216-J217)+(1/(I216-1))*(K216-K217)</f>
        <v>8.9393181421209729E-3</v>
      </c>
      <c r="O216" s="3">
        <f t="shared" ref="O216:O236" si="98">100*(N216-M216)/M216</f>
        <v>208.51354879283011</v>
      </c>
      <c r="P216" s="3" t="b">
        <f t="shared" ref="P216:P236" si="99">IF(ABS(O216)&gt;20,FALSE,)</f>
        <v>0</v>
      </c>
    </row>
    <row r="217" spans="1:20" x14ac:dyDescent="0.4">
      <c r="A217" s="5">
        <v>0.108</v>
      </c>
      <c r="B217" s="5">
        <v>313.14999999999998</v>
      </c>
      <c r="C217" s="5">
        <v>0.107</v>
      </c>
      <c r="D217" s="5">
        <v>17950</v>
      </c>
      <c r="E217" s="3"/>
      <c r="F217" s="3">
        <v>9.0118264000000003E-2</v>
      </c>
      <c r="G217" s="3">
        <f t="shared" si="96"/>
        <v>0.1873286862250253</v>
      </c>
      <c r="H217" s="3">
        <f t="shared" si="97"/>
        <v>9.7953453939164241</v>
      </c>
      <c r="I217" s="3">
        <v>0.97887893999999998</v>
      </c>
      <c r="J217" s="3">
        <v>-1.1137868E-2</v>
      </c>
      <c r="K217" s="3">
        <v>-2.2261655000000002E-2</v>
      </c>
      <c r="L217" s="3"/>
      <c r="M217" s="3">
        <f t="shared" ref="M217:M235" si="100">1/(1-C217)*(H217-H216)</f>
        <v>-3.114941726627218E-3</v>
      </c>
      <c r="N217" s="3">
        <f t="shared" ref="N217:N235" si="101">(F217/((1-F217)*(I217-1)))*(J217-J216)+(1/(I217-1))*(K217-K216)</f>
        <v>-9.1871789041074025E-3</v>
      </c>
      <c r="O217" s="3">
        <f t="shared" si="98"/>
        <v>194.93902969591193</v>
      </c>
      <c r="P217" s="3" t="b">
        <f t="shared" si="99"/>
        <v>0</v>
      </c>
    </row>
    <row r="218" spans="1:20" x14ac:dyDescent="0.4">
      <c r="A218" s="5">
        <v>0.17199999999999999</v>
      </c>
      <c r="B218" s="5">
        <v>313.14999999999998</v>
      </c>
      <c r="C218" s="5">
        <v>0.159</v>
      </c>
      <c r="D218" s="5">
        <v>17810</v>
      </c>
      <c r="E218" s="3"/>
      <c r="F218" s="3">
        <v>0.139555288</v>
      </c>
      <c r="G218" s="3">
        <f t="shared" si="96"/>
        <v>0.13933339451816404</v>
      </c>
      <c r="H218" s="3">
        <f t="shared" si="97"/>
        <v>9.7875153762837073</v>
      </c>
      <c r="I218" s="3">
        <v>0.97966799900000001</v>
      </c>
      <c r="J218" s="3">
        <v>-1.1117962E-2</v>
      </c>
      <c r="K218" s="3">
        <v>-2.1976645E-2</v>
      </c>
      <c r="L218" s="3"/>
      <c r="M218" s="3">
        <f t="shared" si="100"/>
        <v>-9.3103657939558222E-3</v>
      </c>
      <c r="N218" s="3">
        <f t="shared" si="101"/>
        <v>-1.417659523976164E-2</v>
      </c>
      <c r="O218" s="3">
        <f t="shared" si="98"/>
        <v>52.266791160503224</v>
      </c>
      <c r="P218" s="3" t="b">
        <f t="shared" si="99"/>
        <v>0</v>
      </c>
    </row>
    <row r="219" spans="1:20" x14ac:dyDescent="0.4">
      <c r="A219" s="5">
        <v>0.252</v>
      </c>
      <c r="B219" s="5">
        <v>313.14999999999998</v>
      </c>
      <c r="C219" s="5">
        <v>0.19500000000000001</v>
      </c>
      <c r="D219" s="5">
        <v>17710</v>
      </c>
      <c r="E219" s="3"/>
      <c r="F219" s="3">
        <v>0.19741520000000001</v>
      </c>
      <c r="G219" s="3">
        <f t="shared" si="96"/>
        <v>1.2234113685268441E-2</v>
      </c>
      <c r="H219" s="3">
        <f t="shared" si="97"/>
        <v>9.7818847307768788</v>
      </c>
      <c r="I219" s="3">
        <v>0.980633914</v>
      </c>
      <c r="J219" s="3">
        <v>-1.1044699999999999E-2</v>
      </c>
      <c r="K219" s="3">
        <v>-2.1560645E-2</v>
      </c>
      <c r="L219" s="3"/>
      <c r="M219" s="3">
        <f t="shared" si="100"/>
        <v>-6.9945906917123707E-3</v>
      </c>
      <c r="N219" s="3">
        <f t="shared" si="101"/>
        <v>-2.2411372438868628E-2</v>
      </c>
      <c r="O219" s="3">
        <f t="shared" si="98"/>
        <v>220.41006295655052</v>
      </c>
      <c r="P219" s="3" t="b">
        <f t="shared" si="99"/>
        <v>0</v>
      </c>
    </row>
    <row r="220" spans="1:20" x14ac:dyDescent="0.4">
      <c r="A220" s="5">
        <v>0.318</v>
      </c>
      <c r="B220" s="5">
        <v>313.14999999999998</v>
      </c>
      <c r="C220" s="5">
        <v>0.23300000000000001</v>
      </c>
      <c r="D220" s="5">
        <v>17510</v>
      </c>
      <c r="E220" s="3"/>
      <c r="F220" s="3">
        <v>0.24196477699999999</v>
      </c>
      <c r="G220" s="3">
        <f t="shared" si="96"/>
        <v>3.7049925659220967E-2</v>
      </c>
      <c r="H220" s="3">
        <f t="shared" si="97"/>
        <v>9.7705274252798979</v>
      </c>
      <c r="I220" s="3">
        <v>0.98141323899999999</v>
      </c>
      <c r="J220" s="3">
        <v>-1.0946154E-2</v>
      </c>
      <c r="K220" s="3">
        <v>-2.1170863000000002E-2</v>
      </c>
      <c r="L220" s="3"/>
      <c r="M220" s="3">
        <f t="shared" si="100"/>
        <v>-1.4807438718358389E-2</v>
      </c>
      <c r="N220" s="3">
        <f t="shared" si="101"/>
        <v>-2.2663328731469992E-2</v>
      </c>
      <c r="O220" s="3">
        <f t="shared" si="98"/>
        <v>53.053672296288504</v>
      </c>
      <c r="P220" s="3" t="b">
        <f t="shared" si="99"/>
        <v>0</v>
      </c>
    </row>
    <row r="221" spans="1:20" x14ac:dyDescent="0.4">
      <c r="A221" s="5">
        <v>0.41699999999999998</v>
      </c>
      <c r="B221" s="5">
        <v>313.14999999999998</v>
      </c>
      <c r="C221" s="5">
        <v>0.27</v>
      </c>
      <c r="D221" s="5">
        <v>17210</v>
      </c>
      <c r="E221" s="3"/>
      <c r="F221" s="3">
        <v>0.30352612600000001</v>
      </c>
      <c r="G221" s="3">
        <f t="shared" si="96"/>
        <v>0.11045548678732185</v>
      </c>
      <c r="H221" s="3">
        <f t="shared" si="97"/>
        <v>9.7532458892055853</v>
      </c>
      <c r="I221" s="3">
        <v>0.98255004300000004</v>
      </c>
      <c r="J221" s="3">
        <v>-1.0739119E-2</v>
      </c>
      <c r="K221" s="3">
        <v>-2.0515359E-2</v>
      </c>
      <c r="L221" s="3"/>
      <c r="M221" s="3">
        <f t="shared" si="100"/>
        <v>-2.3673337088099447E-2</v>
      </c>
      <c r="N221" s="3">
        <f t="shared" si="101"/>
        <v>-4.273538833441845E-2</v>
      </c>
      <c r="O221" s="3">
        <f t="shared" si="98"/>
        <v>80.521183707139741</v>
      </c>
      <c r="P221" s="3" t="b">
        <f t="shared" si="99"/>
        <v>0</v>
      </c>
    </row>
    <row r="222" spans="1:20" x14ac:dyDescent="0.4">
      <c r="A222" s="5">
        <v>0.48199999999999998</v>
      </c>
      <c r="B222" s="5">
        <v>313.14999999999998</v>
      </c>
      <c r="C222" s="5">
        <v>0.30299999999999999</v>
      </c>
      <c r="D222" s="5">
        <v>16960</v>
      </c>
      <c r="E222" s="3"/>
      <c r="F222" s="3">
        <v>0.34055532300000002</v>
      </c>
      <c r="G222" s="3">
        <f t="shared" si="96"/>
        <v>0.11027671706661307</v>
      </c>
      <c r="H222" s="3">
        <f t="shared" si="97"/>
        <v>9.7386129093458944</v>
      </c>
      <c r="I222" s="3">
        <v>0.98327301300000003</v>
      </c>
      <c r="J222" s="3">
        <v>-1.0568451E-2</v>
      </c>
      <c r="K222" s="3">
        <v>-2.0044880000000001E-2</v>
      </c>
      <c r="L222" s="3"/>
      <c r="M222" s="3">
        <f t="shared" si="100"/>
        <v>-2.0994232223372912E-2</v>
      </c>
      <c r="N222" s="3">
        <f t="shared" si="101"/>
        <v>-3.3396130304824634E-2</v>
      </c>
      <c r="O222" s="3">
        <f t="shared" si="98"/>
        <v>59.072882254034838</v>
      </c>
      <c r="P222" s="3" t="b">
        <f t="shared" si="99"/>
        <v>0</v>
      </c>
    </row>
    <row r="223" spans="1:20" x14ac:dyDescent="0.4">
      <c r="A223" s="1">
        <v>0.55200000000000005</v>
      </c>
      <c r="B223" s="1">
        <v>313.14999999999998</v>
      </c>
      <c r="C223" s="1">
        <v>0.34</v>
      </c>
      <c r="D223" s="1">
        <v>16570</v>
      </c>
      <c r="F223">
        <v>0.37746146800000002</v>
      </c>
      <c r="G223">
        <f t="shared" si="96"/>
        <v>9.9245806991880806E-2</v>
      </c>
      <c r="H223">
        <f t="shared" si="97"/>
        <v>9.7153491104206093</v>
      </c>
      <c r="I223">
        <v>0.98402818000000003</v>
      </c>
      <c r="J223">
        <v>-1.0357979999999999E-2</v>
      </c>
      <c r="K223">
        <v>-1.9509157999999999E-2</v>
      </c>
      <c r="M223">
        <f t="shared" si="100"/>
        <v>-3.5248180189825874E-2</v>
      </c>
      <c r="N223" s="8">
        <f t="shared" si="101"/>
        <v>-4.1531653689824595E-2</v>
      </c>
      <c r="O223">
        <f t="shared" si="98"/>
        <v>17.82637703892696</v>
      </c>
      <c r="P223" s="3"/>
    </row>
    <row r="224" spans="1:20" x14ac:dyDescent="0.4">
      <c r="A224" s="1">
        <v>0.58199999999999996</v>
      </c>
      <c r="B224" s="1">
        <v>313.14999999999998</v>
      </c>
      <c r="C224" s="1">
        <v>0.34499999999999997</v>
      </c>
      <c r="D224" s="1">
        <v>16370</v>
      </c>
      <c r="F224">
        <v>0.39235371499999999</v>
      </c>
      <c r="G224">
        <f t="shared" si="96"/>
        <v>0.12069138940101541</v>
      </c>
      <c r="H224">
        <f t="shared" si="97"/>
        <v>9.7032056703651808</v>
      </c>
      <c r="I224">
        <v>0.98434392000000004</v>
      </c>
      <c r="J224">
        <v>-1.0260294E-2</v>
      </c>
      <c r="K224">
        <v>-1.9271838999999999E-2</v>
      </c>
      <c r="M224">
        <f t="shared" si="100"/>
        <v>-1.8539603138058861E-2</v>
      </c>
      <c r="N224" s="8">
        <f t="shared" si="101"/>
        <v>-1.918706910965258E-2</v>
      </c>
      <c r="O224">
        <f t="shared" si="98"/>
        <v>3.4923399749834649</v>
      </c>
      <c r="P224" s="3"/>
    </row>
    <row r="225" spans="1:20" x14ac:dyDescent="0.4">
      <c r="A225" s="5">
        <v>0.68100000000000005</v>
      </c>
      <c r="B225" s="5">
        <v>313.14999999999998</v>
      </c>
      <c r="C225" s="5">
        <v>0.38800000000000001</v>
      </c>
      <c r="D225" s="5">
        <v>15790</v>
      </c>
      <c r="E225" s="3"/>
      <c r="F225" s="3">
        <v>0.43792004899999998</v>
      </c>
      <c r="G225" s="3">
        <f t="shared" si="96"/>
        <v>0.11399352259389241</v>
      </c>
      <c r="H225" s="3">
        <f t="shared" si="97"/>
        <v>9.667132107249687</v>
      </c>
      <c r="I225" s="3">
        <v>0.98535486500000002</v>
      </c>
      <c r="J225" s="3">
        <v>-9.9097349999999994E-3</v>
      </c>
      <c r="K225" s="3">
        <v>-1.8459949E-2</v>
      </c>
      <c r="L225" s="3"/>
      <c r="M225" s="3">
        <f t="shared" si="100"/>
        <v>-5.8943730580872239E-2</v>
      </c>
      <c r="N225" s="3">
        <f t="shared" si="101"/>
        <v>-7.4086905767205807E-2</v>
      </c>
      <c r="O225" s="3">
        <f t="shared" si="98"/>
        <v>25.690900520042181</v>
      </c>
      <c r="P225" s="3" t="b">
        <f t="shared" si="99"/>
        <v>0</v>
      </c>
    </row>
    <row r="226" spans="1:20" x14ac:dyDescent="0.4">
      <c r="A226" s="5">
        <v>0.74399999999999999</v>
      </c>
      <c r="B226" s="5">
        <v>313.14999999999998</v>
      </c>
      <c r="C226" s="5">
        <v>0.40200000000000002</v>
      </c>
      <c r="D226" s="5">
        <v>15510</v>
      </c>
      <c r="E226" s="3"/>
      <c r="F226" s="3">
        <v>0.46495688200000002</v>
      </c>
      <c r="G226" s="3">
        <f t="shared" si="96"/>
        <v>0.13540369964886334</v>
      </c>
      <c r="H226" s="3">
        <f t="shared" si="97"/>
        <v>9.6492402561705841</v>
      </c>
      <c r="I226" s="3">
        <v>0.98598925500000001</v>
      </c>
      <c r="J226" s="3">
        <v>-9.6614049999999996E-3</v>
      </c>
      <c r="K226" s="3">
        <v>-1.7911408E-2</v>
      </c>
      <c r="L226" s="3"/>
      <c r="M226" s="3">
        <f t="shared" si="100"/>
        <v>-2.9919483409870985E-2</v>
      </c>
      <c r="N226" s="3">
        <f t="shared" si="101"/>
        <v>-5.4553973964820618E-2</v>
      </c>
      <c r="O226" s="3">
        <f t="shared" si="98"/>
        <v>82.335948844699189</v>
      </c>
      <c r="P226" s="3" t="b">
        <f t="shared" si="99"/>
        <v>0</v>
      </c>
    </row>
    <row r="227" spans="1:20" x14ac:dyDescent="0.4">
      <c r="A227" s="1">
        <v>0.79900000000000004</v>
      </c>
      <c r="B227" s="1">
        <v>313.14999999999998</v>
      </c>
      <c r="C227" s="1">
        <v>0.42699999999999999</v>
      </c>
      <c r="D227" s="1">
        <v>14930</v>
      </c>
      <c r="F227">
        <v>0.48919852800000002</v>
      </c>
      <c r="G227">
        <f t="shared" si="96"/>
        <v>0.12714373498687229</v>
      </c>
      <c r="H227">
        <f t="shared" si="97"/>
        <v>9.6111278905332362</v>
      </c>
      <c r="I227">
        <v>0.98657793400000005</v>
      </c>
      <c r="J227">
        <v>-9.4132980000000005E-3</v>
      </c>
      <c r="K227">
        <v>-1.7378027000000001E-2</v>
      </c>
      <c r="M227">
        <f t="shared" si="100"/>
        <v>-6.6513727115790372E-2</v>
      </c>
      <c r="N227" s="8">
        <f t="shared" si="101"/>
        <v>-5.7442348779443708E-2</v>
      </c>
      <c r="O227">
        <f t="shared" si="98"/>
        <v>-13.638355163220311</v>
      </c>
      <c r="P227" s="3"/>
    </row>
    <row r="228" spans="1:20" x14ac:dyDescent="0.4">
      <c r="A228" s="5">
        <v>0.84199999999999997</v>
      </c>
      <c r="B228" s="5">
        <v>313.14999999999998</v>
      </c>
      <c r="C228" s="5">
        <v>0.45900000000000002</v>
      </c>
      <c r="D228" s="5">
        <v>14250</v>
      </c>
      <c r="E228" s="3"/>
      <c r="F228" s="3">
        <v>0.51125296499999995</v>
      </c>
      <c r="G228" s="3">
        <f t="shared" si="96"/>
        <v>0.10220569576550022</v>
      </c>
      <c r="H228" s="3">
        <f t="shared" si="97"/>
        <v>9.5645121856967972</v>
      </c>
      <c r="I228" s="3">
        <v>0.98712233100000002</v>
      </c>
      <c r="J228" s="3">
        <v>-9.1712449999999997E-3</v>
      </c>
      <c r="K228" s="3">
        <v>-1.6867380000000001E-2</v>
      </c>
      <c r="L228" s="3"/>
      <c r="M228" s="3">
        <f t="shared" si="100"/>
        <v>-8.6165813006356881E-2</v>
      </c>
      <c r="N228" s="3">
        <f t="shared" si="101"/>
        <v>-5.9315556977303702E-2</v>
      </c>
      <c r="O228" s="3">
        <f t="shared" si="98"/>
        <v>-31.161147434507818</v>
      </c>
      <c r="P228" s="3" t="b">
        <f t="shared" si="99"/>
        <v>0</v>
      </c>
    </row>
    <row r="229" spans="1:20" x14ac:dyDescent="0.4">
      <c r="A229" s="5">
        <v>0.86399999999999999</v>
      </c>
      <c r="B229" s="5">
        <v>313.14999999999998</v>
      </c>
      <c r="C229" s="5">
        <v>0.48099999999999998</v>
      </c>
      <c r="D229" s="5">
        <v>13770</v>
      </c>
      <c r="E229" s="3"/>
      <c r="F229" s="3">
        <v>0.52516107400000001</v>
      </c>
      <c r="G229" s="3">
        <f t="shared" si="96"/>
        <v>8.4090531812721567E-2</v>
      </c>
      <c r="H229" s="3">
        <f t="shared" si="97"/>
        <v>9.5302475917227003</v>
      </c>
      <c r="I229" s="3">
        <v>0.98746493999999996</v>
      </c>
      <c r="J229" s="3">
        <v>-9.0140150000000002E-3</v>
      </c>
      <c r="K229" s="3">
        <v>-1.6539266E-2</v>
      </c>
      <c r="L229" s="3"/>
      <c r="M229" s="3">
        <f t="shared" si="100"/>
        <v>-6.6020412281496854E-2</v>
      </c>
      <c r="N229" s="3">
        <f t="shared" si="101"/>
        <v>-4.0048217647676632E-2</v>
      </c>
      <c r="O229" s="3">
        <f t="shared" si="98"/>
        <v>-39.339643204711244</v>
      </c>
      <c r="P229" s="3" t="b">
        <f t="shared" si="99"/>
        <v>0</v>
      </c>
    </row>
    <row r="230" spans="1:20" x14ac:dyDescent="0.4">
      <c r="A230" s="5">
        <v>0.95</v>
      </c>
      <c r="B230" s="5">
        <v>313.14999999999998</v>
      </c>
      <c r="C230" s="5">
        <v>0.66800000000000004</v>
      </c>
      <c r="D230" s="5">
        <v>10640</v>
      </c>
      <c r="E230" s="3"/>
      <c r="F230" s="3">
        <v>0.64415905399999995</v>
      </c>
      <c r="G230" s="3">
        <f t="shared" ref="G230:G236" si="102">ABS(F230-C230)/F230</f>
        <v>3.7010961581547666E-2</v>
      </c>
      <c r="H230" s="3">
        <f t="shared" si="97"/>
        <v>9.2723757628956349</v>
      </c>
      <c r="I230" s="3">
        <v>0.99010237999999995</v>
      </c>
      <c r="J230" s="3">
        <v>-7.7305230000000004E-3</v>
      </c>
      <c r="K230" s="3">
        <v>-1.3913210000000001E-2</v>
      </c>
      <c r="L230" s="3"/>
      <c r="M230" s="3">
        <f t="shared" si="100"/>
        <v>-0.77672237598513671</v>
      </c>
      <c r="N230" s="3">
        <f t="shared" si="101"/>
        <v>-0.50006871474478098</v>
      </c>
      <c r="O230" s="3">
        <f t="shared" si="98"/>
        <v>-35.618088237701258</v>
      </c>
      <c r="P230" s="3" t="b">
        <f t="shared" si="99"/>
        <v>0</v>
      </c>
    </row>
    <row r="231" spans="1:20" x14ac:dyDescent="0.4">
      <c r="A231" s="1">
        <v>0.96499999999999997</v>
      </c>
      <c r="B231" s="1">
        <v>313.14999999999998</v>
      </c>
      <c r="C231" s="1">
        <v>0.73099999999999998</v>
      </c>
      <c r="D231" s="1">
        <v>9850</v>
      </c>
      <c r="F231">
        <v>0.69690560599999996</v>
      </c>
      <c r="G231">
        <f t="shared" si="102"/>
        <v>4.8922542316297613E-2</v>
      </c>
      <c r="H231">
        <f t="shared" si="97"/>
        <v>9.195226734166134</v>
      </c>
      <c r="I231">
        <v>0.99106053400000005</v>
      </c>
      <c r="J231">
        <v>-7.2426490000000003E-3</v>
      </c>
      <c r="K231">
        <v>-1.2929993000000001E-2</v>
      </c>
      <c r="M231">
        <f t="shared" si="100"/>
        <v>-0.28679936330669487</v>
      </c>
      <c r="N231" s="8">
        <f t="shared" si="101"/>
        <v>-0.2354711970516849</v>
      </c>
      <c r="O231">
        <f t="shared" si="98"/>
        <v>-17.896889889578006</v>
      </c>
      <c r="P231" s="3"/>
    </row>
    <row r="232" spans="1:20" x14ac:dyDescent="0.4">
      <c r="A232" s="1">
        <v>0.98</v>
      </c>
      <c r="B232" s="1">
        <v>313.14999999999998</v>
      </c>
      <c r="C232" s="1">
        <v>0.81899999999999995</v>
      </c>
      <c r="D232" s="1">
        <v>8970</v>
      </c>
      <c r="F232">
        <v>0.77968947600000005</v>
      </c>
      <c r="G232">
        <f t="shared" si="102"/>
        <v>5.0418179557421526E-2</v>
      </c>
      <c r="H232">
        <f t="shared" si="97"/>
        <v>9.1016409550528419</v>
      </c>
      <c r="I232">
        <v>0.99233685000000005</v>
      </c>
      <c r="J232">
        <v>-6.5765709999999998E-3</v>
      </c>
      <c r="K232">
        <v>-1.1598944999999999E-2</v>
      </c>
      <c r="M232">
        <f t="shared" si="100"/>
        <v>-0.51704850338835417</v>
      </c>
      <c r="N232" s="8">
        <f t="shared" si="101"/>
        <v>-0.48130727999688472</v>
      </c>
      <c r="O232">
        <f t="shared" si="98"/>
        <v>-6.9125474993637663</v>
      </c>
      <c r="P232" s="3"/>
    </row>
    <row r="233" spans="1:20" x14ac:dyDescent="0.4">
      <c r="A233" s="1">
        <v>0.98599999999999999</v>
      </c>
      <c r="B233" s="1">
        <v>313.14999999999998</v>
      </c>
      <c r="C233" s="1">
        <v>0.86699999999999999</v>
      </c>
      <c r="D233" s="1">
        <v>8550</v>
      </c>
      <c r="F233">
        <v>0.82720007200000001</v>
      </c>
      <c r="G233">
        <f t="shared" si="102"/>
        <v>4.8114028694136751E-2</v>
      </c>
      <c r="H233">
        <f t="shared" si="97"/>
        <v>9.0536865619308067</v>
      </c>
      <c r="I233">
        <v>0.99296420799999996</v>
      </c>
      <c r="J233">
        <v>-6.2415810000000004E-3</v>
      </c>
      <c r="K233">
        <v>-1.0934885E-2</v>
      </c>
      <c r="M233">
        <f t="shared" si="100"/>
        <v>-0.36055934678221957</v>
      </c>
      <c r="N233" s="8">
        <f t="shared" si="101"/>
        <v>-0.32230491532256267</v>
      </c>
      <c r="O233">
        <f t="shared" si="98"/>
        <v>-10.609746162748307</v>
      </c>
      <c r="P233" s="3"/>
    </row>
    <row r="234" spans="1:20" x14ac:dyDescent="0.4">
      <c r="A234" s="1">
        <v>0.99</v>
      </c>
      <c r="B234" s="1">
        <v>313.14999999999998</v>
      </c>
      <c r="C234" s="1">
        <v>0.90400000000000003</v>
      </c>
      <c r="D234" s="1">
        <v>8270</v>
      </c>
      <c r="F234">
        <v>0.86586399800000002</v>
      </c>
      <c r="G234">
        <f t="shared" si="102"/>
        <v>4.4043870732687514E-2</v>
      </c>
      <c r="H234">
        <f t="shared" si="97"/>
        <v>9.0203897880177362</v>
      </c>
      <c r="I234">
        <v>0.99342709799999995</v>
      </c>
      <c r="J234">
        <v>-5.9907140000000003E-3</v>
      </c>
      <c r="K234">
        <v>-1.0440240999999999E-2</v>
      </c>
      <c r="M234">
        <f t="shared" si="100"/>
        <v>-0.3468413949278179</v>
      </c>
      <c r="N234" s="8">
        <f t="shared" si="101"/>
        <v>-0.32162667349088336</v>
      </c>
      <c r="O234">
        <f t="shared" si="98"/>
        <v>-7.2698131784938882</v>
      </c>
      <c r="P234" s="3"/>
    </row>
    <row r="235" spans="1:20" x14ac:dyDescent="0.4">
      <c r="A235" s="1">
        <v>0.99299999999999999</v>
      </c>
      <c r="B235" s="1">
        <v>313.14999999999998</v>
      </c>
      <c r="C235" s="1">
        <v>0.93100000000000005</v>
      </c>
      <c r="D235" s="1">
        <v>8080</v>
      </c>
      <c r="F235">
        <v>0.89960315999999996</v>
      </c>
      <c r="G235">
        <f t="shared" si="102"/>
        <v>3.4900766689170026E-2</v>
      </c>
      <c r="H235">
        <f t="shared" si="97"/>
        <v>8.9971471515151418</v>
      </c>
      <c r="I235">
        <v>0.99380004799999999</v>
      </c>
      <c r="J235">
        <v>-5.7860439999999997E-3</v>
      </c>
      <c r="K235">
        <v>-1.003854E-2</v>
      </c>
      <c r="M235">
        <f t="shared" si="100"/>
        <v>-0.33684980438542628</v>
      </c>
      <c r="N235" s="8">
        <f t="shared" si="101"/>
        <v>-0.36059004652854632</v>
      </c>
      <c r="O235">
        <f t="shared" si="98"/>
        <v>7.0477232980537119</v>
      </c>
      <c r="P235" s="3"/>
    </row>
    <row r="236" spans="1:20" x14ac:dyDescent="0.4">
      <c r="A236" s="5">
        <v>0.995</v>
      </c>
      <c r="B236" s="5">
        <v>313.14999999999998</v>
      </c>
      <c r="C236" s="5">
        <v>0.96399999999999997</v>
      </c>
      <c r="D236" s="5">
        <v>7830</v>
      </c>
      <c r="E236" s="3"/>
      <c r="F236" s="3">
        <v>0.92482995599999995</v>
      </c>
      <c r="G236" s="3">
        <f t="shared" si="102"/>
        <v>4.2353779466027607E-2</v>
      </c>
      <c r="H236" s="3">
        <f t="shared" si="97"/>
        <v>8.9657177889848487</v>
      </c>
      <c r="I236" s="3">
        <v>0.99406177100000004</v>
      </c>
      <c r="J236" s="3">
        <v>-5.6409290000000003E-3</v>
      </c>
      <c r="K236" s="3">
        <v>-9.7548280000000001E-3</v>
      </c>
      <c r="L236" s="3"/>
      <c r="M236" s="3">
        <f t="shared" ref="M236" si="103">1/(1-C236)*(H236-H235)</f>
        <v>-0.873037848063695</v>
      </c>
      <c r="N236" s="3">
        <f t="shared" ref="N236" si="104">(F236/((1-F236)*(I236-1)))*(J236-J235)+(1/(I236-1))*(K236-K235)</f>
        <v>-0.34843498917428106</v>
      </c>
      <c r="O236" s="3">
        <f t="shared" si="98"/>
        <v>-60.089360392900169</v>
      </c>
      <c r="P236" s="3" t="b">
        <f t="shared" si="99"/>
        <v>0</v>
      </c>
    </row>
    <row r="237" spans="1:20" x14ac:dyDescent="0.4">
      <c r="P237" t="s">
        <v>38</v>
      </c>
      <c r="Q237">
        <v>8</v>
      </c>
    </row>
    <row r="239" spans="1:20" x14ac:dyDescent="0.4">
      <c r="A239" s="7"/>
      <c r="B239" s="7"/>
      <c r="C239" s="7"/>
      <c r="D239" s="7"/>
      <c r="P239" t="s">
        <v>5</v>
      </c>
      <c r="Q239" s="3">
        <v>-2.431906E-2</v>
      </c>
      <c r="T239" t="s">
        <v>43</v>
      </c>
    </row>
    <row r="240" spans="1:20" x14ac:dyDescent="0.4">
      <c r="A240" s="5">
        <v>8.8099999999999998E-2</v>
      </c>
      <c r="B240" s="5">
        <v>353.15</v>
      </c>
      <c r="C240" s="5">
        <v>9.6699999999999994E-2</v>
      </c>
      <c r="D240" s="5">
        <v>110534.8</v>
      </c>
      <c r="E240" s="3"/>
      <c r="F240" s="3">
        <v>8.1988736000000006E-2</v>
      </c>
      <c r="G240" s="3">
        <f>ABS(F240-C240)/F240</f>
        <v>0.17943030613375949</v>
      </c>
      <c r="H240" s="3">
        <f>LN(D240)</f>
        <v>11.613085682485929</v>
      </c>
      <c r="I240" s="3">
        <v>0.95198530400000003</v>
      </c>
      <c r="J240" s="3">
        <v>-2.6239881E-2</v>
      </c>
      <c r="K240" s="3">
        <v>-5.0299043000000002E-2</v>
      </c>
      <c r="L240" s="3"/>
      <c r="M240" s="3">
        <f>1/(1-C240)*(H240-H241)</f>
        <v>-5.6383177192456382E-3</v>
      </c>
      <c r="N240" s="3">
        <f>(F240/((1-F240)*(I240-1)))*(J240-J241)+(1/(I240-1))*(K240-K241)</f>
        <v>1.2923697799758056E-2</v>
      </c>
      <c r="O240" s="3">
        <f t="shared" ref="O240:O249" si="105">100*(N240-M240)/M240</f>
        <v>-329.21194659968796</v>
      </c>
      <c r="P240" s="3" t="b">
        <f t="shared" ref="P240:P248" si="106">IF(ABS(O240)&gt;20,FALSE,)</f>
        <v>0</v>
      </c>
    </row>
    <row r="241" spans="1:20" x14ac:dyDescent="0.4">
      <c r="A241" s="5">
        <v>0.19550000000000001</v>
      </c>
      <c r="B241" s="5">
        <v>353.15</v>
      </c>
      <c r="C241" s="5">
        <v>0.1769</v>
      </c>
      <c r="D241" s="5">
        <v>111099.2</v>
      </c>
      <c r="E241" s="3"/>
      <c r="F241" s="3">
        <v>0.171756825</v>
      </c>
      <c r="G241" s="3">
        <f t="shared" ref="G241:G249" si="107">ABS(F241-C241)/F241</f>
        <v>2.9944516033060111E-2</v>
      </c>
      <c r="H241" s="3">
        <f t="shared" ref="H241:H249" si="108">LN(D241)</f>
        <v>11.618178774881724</v>
      </c>
      <c r="I241" s="3">
        <v>0.95462501899999996</v>
      </c>
      <c r="J241" s="3">
        <v>-2.6393305999999998E-2</v>
      </c>
      <c r="K241" s="3">
        <v>-4.9664813000000002E-2</v>
      </c>
      <c r="L241" s="3"/>
      <c r="M241" s="3">
        <f t="shared" ref="M241:M248" si="109">1/(1-C241)*(H241-H240)</f>
        <v>6.1876957791211096E-3</v>
      </c>
      <c r="N241" s="3">
        <f t="shared" ref="N241:N248" si="110">(F241/((1-F241)*(I241-1)))*(J241-J240)+(1/(I241-1))*(K241-K240)</f>
        <v>-1.3276336353327922E-2</v>
      </c>
      <c r="O241" s="3">
        <f t="shared" si="105"/>
        <v>-314.56026325867089</v>
      </c>
      <c r="P241" s="3" t="b">
        <f t="shared" si="106"/>
        <v>0</v>
      </c>
    </row>
    <row r="242" spans="1:20" x14ac:dyDescent="0.4">
      <c r="A242" s="1">
        <v>0.30249999999999999</v>
      </c>
      <c r="B242" s="1">
        <v>353.15</v>
      </c>
      <c r="C242" s="1">
        <v>0.23569999999999999</v>
      </c>
      <c r="D242" s="1">
        <v>109374.1</v>
      </c>
      <c r="F242">
        <v>0.25073531700000001</v>
      </c>
      <c r="G242">
        <f t="shared" si="107"/>
        <v>5.9964895172705243E-2</v>
      </c>
      <c r="H242">
        <f t="shared" si="108"/>
        <v>11.602529395054631</v>
      </c>
      <c r="I242">
        <v>0.95720159900000001</v>
      </c>
      <c r="J242">
        <v>-2.6275289E-2</v>
      </c>
      <c r="K242">
        <v>-4.8690549E-2</v>
      </c>
      <c r="M242">
        <f t="shared" si="109"/>
        <v>-2.0475441354300992E-2</v>
      </c>
      <c r="N242" s="8">
        <f t="shared" si="110"/>
        <v>-2.3686806121393789E-2</v>
      </c>
      <c r="O242">
        <f t="shared" si="105"/>
        <v>15.683983126538223</v>
      </c>
      <c r="P242" s="3"/>
    </row>
    <row r="243" spans="1:20" x14ac:dyDescent="0.4">
      <c r="A243" s="5">
        <v>0.40179999999999999</v>
      </c>
      <c r="B243" s="5">
        <v>353.15</v>
      </c>
      <c r="C243" s="5">
        <v>0.27829999999999999</v>
      </c>
      <c r="D243" s="5">
        <v>105835.9</v>
      </c>
      <c r="E243" s="3"/>
      <c r="F243" s="3">
        <v>0.31507013699999997</v>
      </c>
      <c r="G243" s="3">
        <f t="shared" si="107"/>
        <v>0.11670460853609869</v>
      </c>
      <c r="H243" s="3">
        <f t="shared" si="108"/>
        <v>11.569645060321204</v>
      </c>
      <c r="I243" s="3">
        <v>0.959531142</v>
      </c>
      <c r="J243" s="3">
        <v>-2.5947365E-2</v>
      </c>
      <c r="K243" s="3">
        <v>-4.7515880000000003E-2</v>
      </c>
      <c r="L243" s="3"/>
      <c r="M243" s="3">
        <f t="shared" si="109"/>
        <v>-4.5565102859121208E-2</v>
      </c>
      <c r="N243" s="3">
        <f t="shared" si="110"/>
        <v>-3.2753955870413382E-2</v>
      </c>
      <c r="O243" s="3">
        <f t="shared" si="105"/>
        <v>-28.116137536916138</v>
      </c>
      <c r="P243" s="3" t="b">
        <f t="shared" si="106"/>
        <v>0</v>
      </c>
    </row>
    <row r="244" spans="1:20" x14ac:dyDescent="0.4">
      <c r="A244" s="1">
        <v>0.50160000000000005</v>
      </c>
      <c r="B244" s="1">
        <v>353.15</v>
      </c>
      <c r="C244" s="1">
        <v>0.32240000000000002</v>
      </c>
      <c r="D244" s="1">
        <v>102446.7</v>
      </c>
      <c r="F244">
        <v>0.371160675</v>
      </c>
      <c r="G244">
        <f t="shared" si="107"/>
        <v>0.13137349478093274</v>
      </c>
      <c r="H244">
        <f t="shared" si="108"/>
        <v>11.537097942313713</v>
      </c>
      <c r="I244">
        <v>0.96178540300000004</v>
      </c>
      <c r="J244">
        <v>-2.5437464999999999E-2</v>
      </c>
      <c r="K244">
        <v>-4.6123037999999998E-2</v>
      </c>
      <c r="M244">
        <f t="shared" si="109"/>
        <v>-4.8032936846946574E-2</v>
      </c>
      <c r="N244" s="8">
        <f t="shared" si="110"/>
        <v>-4.4323402345129041E-2</v>
      </c>
      <c r="O244">
        <f t="shared" si="105"/>
        <v>-7.722897547650879</v>
      </c>
      <c r="P244" s="3"/>
    </row>
    <row r="245" spans="1:20" x14ac:dyDescent="0.4">
      <c r="A245" s="5">
        <v>0.60219999999999996</v>
      </c>
      <c r="B245" s="5">
        <v>353.15</v>
      </c>
      <c r="C245" s="5">
        <v>0.36959999999999998</v>
      </c>
      <c r="D245" s="5">
        <v>99855</v>
      </c>
      <c r="E245" s="3"/>
      <c r="F245" s="3">
        <v>0.41898181699999998</v>
      </c>
      <c r="G245" s="3">
        <f t="shared" si="107"/>
        <v>0.11786147989329092</v>
      </c>
      <c r="H245" s="3">
        <f t="shared" si="108"/>
        <v>11.511474412702913</v>
      </c>
      <c r="I245" s="3">
        <v>0.96392726100000004</v>
      </c>
      <c r="J245" s="3">
        <v>-2.4784647999999999E-2</v>
      </c>
      <c r="K245" s="3">
        <v>-4.4575374000000001E-2</v>
      </c>
      <c r="L245" s="3"/>
      <c r="M245" s="3">
        <f t="shared" si="109"/>
        <v>-4.0646461946064666E-2</v>
      </c>
      <c r="N245" s="3">
        <f t="shared" si="110"/>
        <v>-5.5954196627478817E-2</v>
      </c>
      <c r="O245" s="3">
        <f t="shared" si="105"/>
        <v>37.660681762970086</v>
      </c>
      <c r="P245" s="3" t="b">
        <f t="shared" si="106"/>
        <v>0</v>
      </c>
    </row>
    <row r="246" spans="1:20" x14ac:dyDescent="0.4">
      <c r="A246" s="5">
        <v>0.70140000000000002</v>
      </c>
      <c r="B246" s="5">
        <v>353.15</v>
      </c>
      <c r="C246" s="5">
        <v>0.39750000000000002</v>
      </c>
      <c r="D246" s="5">
        <v>95083.5</v>
      </c>
      <c r="E246" s="3"/>
      <c r="F246" s="3">
        <v>0.457867574</v>
      </c>
      <c r="G246" s="3">
        <f t="shared" si="107"/>
        <v>0.13184505177472991</v>
      </c>
      <c r="H246" s="3">
        <f t="shared" si="108"/>
        <v>11.462510731903055</v>
      </c>
      <c r="I246" s="3">
        <v>0.96587273399999996</v>
      </c>
      <c r="J246" s="3">
        <v>-2.4055690000000001E-2</v>
      </c>
      <c r="K246" s="3">
        <v>-4.2988114000000001E-2</v>
      </c>
      <c r="L246" s="3"/>
      <c r="M246" s="3">
        <f t="shared" si="109"/>
        <v>-8.1267519999764157E-2</v>
      </c>
      <c r="N246" s="3">
        <f t="shared" si="110"/>
        <v>-6.4549982772938871E-2</v>
      </c>
      <c r="O246" s="3">
        <f t="shared" si="105"/>
        <v>-20.57099469366581</v>
      </c>
      <c r="P246" s="3" t="b">
        <f t="shared" si="106"/>
        <v>0</v>
      </c>
    </row>
    <row r="247" spans="1:20" x14ac:dyDescent="0.4">
      <c r="A247" s="5">
        <v>0.80010000000000003</v>
      </c>
      <c r="B247" s="5">
        <v>353.15</v>
      </c>
      <c r="C247" s="5">
        <v>0.44650000000000001</v>
      </c>
      <c r="D247" s="5">
        <v>92660.3</v>
      </c>
      <c r="E247" s="3"/>
      <c r="F247" s="3">
        <v>0.49149514900000002</v>
      </c>
      <c r="G247" s="3">
        <f t="shared" si="107"/>
        <v>9.1547493584723069E-2</v>
      </c>
      <c r="H247" s="3">
        <f t="shared" si="108"/>
        <v>11.436695396608394</v>
      </c>
      <c r="I247" s="3">
        <v>0.96774710200000003</v>
      </c>
      <c r="J247" s="3">
        <v>-2.3240235000000001E-2</v>
      </c>
      <c r="K247" s="3">
        <v>-4.1307636000000002E-2</v>
      </c>
      <c r="L247" s="3"/>
      <c r="M247" s="3">
        <f t="shared" si="109"/>
        <v>-4.6640172167409344E-2</v>
      </c>
      <c r="N247" s="3">
        <f t="shared" si="110"/>
        <v>-7.654058515595899E-2</v>
      </c>
      <c r="O247" s="3">
        <f t="shared" si="105"/>
        <v>64.108710579424269</v>
      </c>
      <c r="P247" s="3" t="b">
        <f t="shared" si="106"/>
        <v>0</v>
      </c>
    </row>
    <row r="248" spans="1:20" x14ac:dyDescent="0.4">
      <c r="A248" s="5">
        <v>0.90139999999999998</v>
      </c>
      <c r="B248" s="5">
        <v>353.15</v>
      </c>
      <c r="C248" s="5">
        <v>0.50629999999999997</v>
      </c>
      <c r="D248" s="5">
        <v>79908.399999999994</v>
      </c>
      <c r="E248" s="3"/>
      <c r="F248" s="3">
        <v>0.54464593900000002</v>
      </c>
      <c r="G248" s="3">
        <f t="shared" si="107"/>
        <v>7.0405260104216161E-2</v>
      </c>
      <c r="H248" s="3">
        <f t="shared" si="108"/>
        <v>11.288636257642715</v>
      </c>
      <c r="I248" s="3">
        <v>0.97092032699999997</v>
      </c>
      <c r="J248" s="3">
        <v>-2.1690989000000001E-2</v>
      </c>
      <c r="K248" s="3">
        <v>-3.8237411999999998E-2</v>
      </c>
      <c r="L248" s="3"/>
      <c r="M248" s="3">
        <f t="shared" si="109"/>
        <v>-0.2998969798778201</v>
      </c>
      <c r="N248" s="3">
        <f t="shared" si="110"/>
        <v>-0.16930268618152861</v>
      </c>
      <c r="O248" s="3">
        <f t="shared" si="105"/>
        <v>-43.546385078468091</v>
      </c>
      <c r="P248" s="3" t="b">
        <f t="shared" si="106"/>
        <v>0</v>
      </c>
    </row>
    <row r="249" spans="1:20" x14ac:dyDescent="0.4">
      <c r="A249" s="1">
        <v>0.94889999999999997</v>
      </c>
      <c r="B249" s="1">
        <v>353.15</v>
      </c>
      <c r="C249" s="1">
        <v>0.61550000000000005</v>
      </c>
      <c r="D249" s="1">
        <v>69980.3</v>
      </c>
      <c r="F249">
        <v>0.61962024999999998</v>
      </c>
      <c r="G249">
        <f t="shared" si="107"/>
        <v>6.6496374190480973E-3</v>
      </c>
      <c r="H249">
        <f t="shared" si="108"/>
        <v>11.155969052851615</v>
      </c>
      <c r="I249">
        <v>0.975005487</v>
      </c>
      <c r="J249">
        <v>-1.9571825000000001E-2</v>
      </c>
      <c r="K249">
        <v>-3.4120772000000001E-2</v>
      </c>
      <c r="M249">
        <f t="shared" ref="M249" si="111">1/(1-C249)*(H249-H248)</f>
        <v>-0.34503824393003718</v>
      </c>
      <c r="N249" s="8">
        <f t="shared" ref="N249" si="112">(F249/((1-F249)*(I249-1)))*(J249-J248)+(1/(I249-1))*(K249-K248)</f>
        <v>-0.30281269548309014</v>
      </c>
      <c r="O249">
        <f t="shared" si="105"/>
        <v>-12.237932805938186</v>
      </c>
      <c r="P249" s="3"/>
    </row>
    <row r="250" spans="1:20" x14ac:dyDescent="0.4">
      <c r="P250" t="s">
        <v>38</v>
      </c>
      <c r="Q250">
        <v>3</v>
      </c>
    </row>
    <row r="252" spans="1:20" x14ac:dyDescent="0.4">
      <c r="A252" s="7"/>
      <c r="B252" s="7"/>
      <c r="C252" s="7"/>
      <c r="D252" s="7"/>
      <c r="P252" t="s">
        <v>5</v>
      </c>
      <c r="Q252" s="3">
        <v>-8.8910599999999992E-3</v>
      </c>
      <c r="T252" t="s">
        <v>44</v>
      </c>
    </row>
    <row r="253" spans="1:20" x14ac:dyDescent="0.4">
      <c r="A253" s="5">
        <v>1.70000000000003E-3</v>
      </c>
      <c r="B253" s="5">
        <v>423.2</v>
      </c>
      <c r="C253" s="5">
        <v>7.0000000000003404E-4</v>
      </c>
      <c r="D253" s="5">
        <v>967400</v>
      </c>
      <c r="E253" s="3"/>
      <c r="F253" s="3">
        <v>1.72353159738667E-3</v>
      </c>
      <c r="G253" s="3">
        <f t="shared" ref="G253:G268" si="113">ABS(F253-C253)/F253</f>
        <v>0.59385717032317875</v>
      </c>
      <c r="H253" s="3">
        <f>LN(D253)</f>
        <v>13.782367339371019</v>
      </c>
      <c r="I253" s="3">
        <v>0.85480928199999995</v>
      </c>
      <c r="J253" s="3">
        <v>-7.2097378000000004E-2</v>
      </c>
      <c r="K253" s="3">
        <v>-0.14144784699999999</v>
      </c>
      <c r="L253" s="3"/>
      <c r="M253" s="3">
        <f>1/(1-C253)*(H253-H254)</f>
        <v>4.61487665289467E-2</v>
      </c>
      <c r="N253" s="3">
        <f>(F253/((1-F253)*(I253-1)))*(J253-J254)+(1/(I253-1))*(K253-K254)</f>
        <v>7.3602605793449155E-2</v>
      </c>
      <c r="O253" s="3">
        <f t="shared" ref="O253:O268" si="114">100*(N253-M253)/M253</f>
        <v>59.489865774163441</v>
      </c>
      <c r="P253" s="3" t="b">
        <f t="shared" ref="P253:P267" si="115">IF(ABS(O253)&gt;20,FALSE,)</f>
        <v>0</v>
      </c>
    </row>
    <row r="254" spans="1:20" x14ac:dyDescent="0.4">
      <c r="A254" s="1">
        <v>0.50870000000000004</v>
      </c>
      <c r="B254" s="1">
        <v>423.2</v>
      </c>
      <c r="C254" s="1">
        <v>0.39369999999999999</v>
      </c>
      <c r="D254" s="1">
        <v>923800</v>
      </c>
      <c r="F254">
        <v>0.40475646996376702</v>
      </c>
      <c r="G254">
        <f t="shared" si="113"/>
        <v>2.7316351397067912E-2</v>
      </c>
      <c r="H254">
        <f t="shared" ref="H254:H268" si="116">LN(D254)</f>
        <v>13.736250876978643</v>
      </c>
      <c r="I254">
        <v>0.89070077599999997</v>
      </c>
      <c r="J254">
        <v>-7.3517480999999996E-2</v>
      </c>
      <c r="K254">
        <v>-0.13075898</v>
      </c>
      <c r="M254">
        <f t="shared" ref="M254:M267" si="117">1/(1-C254)*(H254-H253)</f>
        <v>-7.6062118410648902E-2</v>
      </c>
      <c r="N254" s="8">
        <f t="shared" ref="N254:N267" si="118">(F254/((1-F254)*(I254-1)))*(J254-J253)+(1/(I254-1))*(K254-K253)</f>
        <v>-8.8959631982460319E-2</v>
      </c>
      <c r="O254">
        <f t="shared" si="114"/>
        <v>16.956553197978941</v>
      </c>
      <c r="P254" s="3"/>
    </row>
    <row r="255" spans="1:20" x14ac:dyDescent="0.4">
      <c r="A255" s="5">
        <v>0.50900000000000001</v>
      </c>
      <c r="B255" s="5">
        <v>423.2</v>
      </c>
      <c r="C255" s="5">
        <v>0.39319999999999999</v>
      </c>
      <c r="D255" s="5">
        <v>923100</v>
      </c>
      <c r="E255" s="3"/>
      <c r="F255" s="3">
        <v>0.40493016626711598</v>
      </c>
      <c r="G255" s="3">
        <f t="shared" si="113"/>
        <v>2.8968368484994692E-2</v>
      </c>
      <c r="H255" s="3">
        <f t="shared" si="116"/>
        <v>13.735492849978243</v>
      </c>
      <c r="I255" s="3">
        <v>0.890720819</v>
      </c>
      <c r="J255" s="3">
        <v>-7.3513102999999996E-2</v>
      </c>
      <c r="K255" s="3">
        <v>-0.130746477</v>
      </c>
      <c r="L255" s="3"/>
      <c r="M255" s="3">
        <f t="shared" si="117"/>
        <v>-1.249220501647179E-3</v>
      </c>
      <c r="N255" s="3">
        <f t="shared" si="118"/>
        <v>-1.4167492439073597E-4</v>
      </c>
      <c r="O255" s="3">
        <f t="shared" si="114"/>
        <v>-88.658933774787698</v>
      </c>
      <c r="P255" s="3" t="b">
        <f t="shared" si="115"/>
        <v>0</v>
      </c>
    </row>
    <row r="256" spans="1:20" x14ac:dyDescent="0.4">
      <c r="A256" s="5">
        <v>0.54020000000000001</v>
      </c>
      <c r="B256" s="5">
        <v>423.2</v>
      </c>
      <c r="C256" s="5">
        <v>0.40529999999999999</v>
      </c>
      <c r="D256" s="5">
        <v>919000</v>
      </c>
      <c r="E256" s="3"/>
      <c r="F256" s="3">
        <v>0.42257672683261699</v>
      </c>
      <c r="G256" s="3">
        <f t="shared" si="113"/>
        <v>4.0884236484372984E-2</v>
      </c>
      <c r="H256" s="3">
        <f t="shared" si="116"/>
        <v>13.731041401337825</v>
      </c>
      <c r="I256" s="3">
        <v>0.89279186200000005</v>
      </c>
      <c r="J256" s="3">
        <v>-7.3031296999999995E-2</v>
      </c>
      <c r="K256" s="3">
        <v>-0.12941745399999999</v>
      </c>
      <c r="L256" s="3"/>
      <c r="M256" s="3">
        <f t="shared" si="117"/>
        <v>-7.4852003370078626E-3</v>
      </c>
      <c r="N256" s="3">
        <f t="shared" si="118"/>
        <v>-1.5685599944559626E-2</v>
      </c>
      <c r="O256" s="3">
        <f t="shared" si="114"/>
        <v>109.55484473819433</v>
      </c>
      <c r="P256" s="3" t="b">
        <f t="shared" si="115"/>
        <v>0</v>
      </c>
    </row>
    <row r="257" spans="1:20" x14ac:dyDescent="0.4">
      <c r="A257" s="5">
        <v>0.54359999999999997</v>
      </c>
      <c r="B257" s="5">
        <v>423.2</v>
      </c>
      <c r="C257" s="5">
        <v>0.40479999999999999</v>
      </c>
      <c r="D257" s="5">
        <v>918300</v>
      </c>
      <c r="E257" s="3"/>
      <c r="F257" s="3">
        <v>0.42444985203041702</v>
      </c>
      <c r="G257" s="3">
        <f t="shared" si="113"/>
        <v>4.6294873084344657E-2</v>
      </c>
      <c r="H257" s="3">
        <f t="shared" si="116"/>
        <v>13.730279413601613</v>
      </c>
      <c r="I257" s="3">
        <v>0.89301587199999999</v>
      </c>
      <c r="J257" s="3">
        <v>-7.2975709999999999E-2</v>
      </c>
      <c r="K257" s="3">
        <v>-0.129269314</v>
      </c>
      <c r="L257" s="3"/>
      <c r="M257" s="3">
        <f t="shared" si="117"/>
        <v>-1.2802213310008775E-3</v>
      </c>
      <c r="N257" s="3">
        <f t="shared" si="118"/>
        <v>-1.7678663244825729E-3</v>
      </c>
      <c r="O257" s="3">
        <f t="shared" si="114"/>
        <v>38.090678671980434</v>
      </c>
      <c r="P257" s="3" t="b">
        <f t="shared" si="115"/>
        <v>0</v>
      </c>
    </row>
    <row r="258" spans="1:20" x14ac:dyDescent="0.4">
      <c r="A258" s="5">
        <v>0.60589999999999999</v>
      </c>
      <c r="B258" s="5">
        <v>423.2</v>
      </c>
      <c r="C258" s="5">
        <v>0.44280000000000003</v>
      </c>
      <c r="D258" s="5">
        <v>890100</v>
      </c>
      <c r="E258" s="3"/>
      <c r="F258" s="3">
        <v>0.45705981612950802</v>
      </c>
      <c r="G258" s="3">
        <f t="shared" si="113"/>
        <v>3.1199015153560279E-2</v>
      </c>
      <c r="H258" s="3">
        <f t="shared" si="116"/>
        <v>13.699089094947023</v>
      </c>
      <c r="I258" s="3">
        <v>0.89705690400000004</v>
      </c>
      <c r="J258" s="3">
        <v>-7.1858563E-2</v>
      </c>
      <c r="K258" s="3">
        <v>-0.12645235099999999</v>
      </c>
      <c r="L258" s="3"/>
      <c r="M258" s="3">
        <f t="shared" si="117"/>
        <v>-5.5976882007518734E-2</v>
      </c>
      <c r="N258" s="3">
        <f t="shared" si="118"/>
        <v>-3.6499811688692228E-2</v>
      </c>
      <c r="O258" s="3">
        <f t="shared" si="114"/>
        <v>-34.794846765867334</v>
      </c>
      <c r="P258" s="3" t="b">
        <f t="shared" si="115"/>
        <v>0</v>
      </c>
    </row>
    <row r="259" spans="1:20" x14ac:dyDescent="0.4">
      <c r="A259" s="5">
        <v>0.62880000000000003</v>
      </c>
      <c r="B259" s="5">
        <v>423.2</v>
      </c>
      <c r="C259" s="5">
        <v>0.45429999999999998</v>
      </c>
      <c r="D259" s="5">
        <v>886400</v>
      </c>
      <c r="E259" s="3"/>
      <c r="F259" s="3">
        <v>0.46825078070262299</v>
      </c>
      <c r="G259" s="3">
        <f t="shared" si="113"/>
        <v>2.9793395499927381E-2</v>
      </c>
      <c r="H259" s="3">
        <f t="shared" si="116"/>
        <v>13.694923594975156</v>
      </c>
      <c r="I259" s="3">
        <v>0.89851066400000001</v>
      </c>
      <c r="J259" s="3">
        <v>-7.1404614000000005E-2</v>
      </c>
      <c r="K259" s="3">
        <v>-0.12537314799999999</v>
      </c>
      <c r="L259" s="3"/>
      <c r="M259" s="3">
        <f t="shared" si="117"/>
        <v>-7.6333149566923074E-3</v>
      </c>
      <c r="N259" s="3">
        <f t="shared" si="118"/>
        <v>-1.4572408049688465E-2</v>
      </c>
      <c r="O259" s="3">
        <f t="shared" si="114"/>
        <v>90.905368537328485</v>
      </c>
      <c r="P259" s="3" t="b">
        <f t="shared" si="115"/>
        <v>0</v>
      </c>
    </row>
    <row r="260" spans="1:20" x14ac:dyDescent="0.4">
      <c r="A260" s="5">
        <v>0.62980000000000003</v>
      </c>
      <c r="B260" s="5">
        <v>423.2</v>
      </c>
      <c r="C260" s="5">
        <v>0.45469999999999999</v>
      </c>
      <c r="D260" s="5">
        <v>886700</v>
      </c>
      <c r="E260" s="3"/>
      <c r="F260" s="3">
        <v>0.46873010121647202</v>
      </c>
      <c r="G260" s="3">
        <f t="shared" si="113"/>
        <v>2.9932153237140942E-2</v>
      </c>
      <c r="H260" s="3">
        <f t="shared" si="116"/>
        <v>13.695261985368099</v>
      </c>
      <c r="I260" s="3">
        <v>0.89857375900000003</v>
      </c>
      <c r="J260" s="3">
        <v>-7.1384300999999997E-2</v>
      </c>
      <c r="K260" s="3">
        <v>-0.12532553599999999</v>
      </c>
      <c r="L260" s="3"/>
      <c r="M260" s="3">
        <f t="shared" si="117"/>
        <v>6.2055821188730057E-4</v>
      </c>
      <c r="N260" s="3">
        <f t="shared" si="118"/>
        <v>-6.461227637425146E-4</v>
      </c>
      <c r="O260" s="3">
        <f t="shared" si="114"/>
        <v>-204.11960576228051</v>
      </c>
      <c r="P260" s="3" t="b">
        <f t="shared" si="115"/>
        <v>0</v>
      </c>
    </row>
    <row r="261" spans="1:20" x14ac:dyDescent="0.4">
      <c r="A261" s="5">
        <v>0.66010000000000002</v>
      </c>
      <c r="B261" s="5">
        <v>423.2</v>
      </c>
      <c r="C261" s="5">
        <v>0.46989999999999998</v>
      </c>
      <c r="D261" s="5">
        <v>873700</v>
      </c>
      <c r="E261" s="3"/>
      <c r="F261" s="3">
        <v>0.48289769882469502</v>
      </c>
      <c r="G261" s="3">
        <f t="shared" si="113"/>
        <v>2.6916050451947907E-2</v>
      </c>
      <c r="H261" s="3">
        <f t="shared" si="116"/>
        <v>13.680492346286186</v>
      </c>
      <c r="I261" s="3">
        <v>0.90047092200000001</v>
      </c>
      <c r="J261" s="3">
        <v>-7.0750095999999998E-2</v>
      </c>
      <c r="K261" s="3">
        <v>-0.12386433199999999</v>
      </c>
      <c r="L261" s="3"/>
      <c r="M261" s="3">
        <f t="shared" si="117"/>
        <v>-2.7861986572179004E-2</v>
      </c>
      <c r="N261" s="3">
        <f t="shared" si="118"/>
        <v>-2.0631743845463103E-2</v>
      </c>
      <c r="O261" s="3">
        <f t="shared" si="114"/>
        <v>-25.950205337962178</v>
      </c>
      <c r="P261" s="3" t="b">
        <f t="shared" si="115"/>
        <v>0</v>
      </c>
    </row>
    <row r="262" spans="1:20" x14ac:dyDescent="0.4">
      <c r="A262" s="5">
        <v>0.68500000000000005</v>
      </c>
      <c r="B262" s="5">
        <v>423.2</v>
      </c>
      <c r="C262" s="5">
        <v>0.47499999999999998</v>
      </c>
      <c r="D262" s="5">
        <v>862400</v>
      </c>
      <c r="E262" s="3"/>
      <c r="F262" s="3">
        <v>0.49405899896300398</v>
      </c>
      <c r="G262" s="3">
        <f t="shared" si="113"/>
        <v>3.8576362343379106E-2</v>
      </c>
      <c r="H262" s="3">
        <f t="shared" si="116"/>
        <v>13.667474479136869</v>
      </c>
      <c r="I262" s="3">
        <v>0.90201139600000002</v>
      </c>
      <c r="J262" s="3">
        <v>-7.0202354999999994E-2</v>
      </c>
      <c r="K262" s="3">
        <v>-0.12263642299999999</v>
      </c>
      <c r="L262" s="3"/>
      <c r="M262" s="3">
        <f t="shared" si="117"/>
        <v>-2.4795937427271042E-2</v>
      </c>
      <c r="N262" s="3">
        <f t="shared" si="118"/>
        <v>-1.7989707525537114E-2</v>
      </c>
      <c r="O262" s="3">
        <f t="shared" si="114"/>
        <v>-27.448971920086827</v>
      </c>
      <c r="P262" s="3" t="b">
        <f t="shared" si="115"/>
        <v>0</v>
      </c>
    </row>
    <row r="263" spans="1:20" x14ac:dyDescent="0.4">
      <c r="A263" s="5">
        <v>0.68589999999999995</v>
      </c>
      <c r="B263" s="5">
        <v>423.2</v>
      </c>
      <c r="C263" s="5">
        <v>0.4748</v>
      </c>
      <c r="D263" s="5">
        <v>861000</v>
      </c>
      <c r="E263" s="3"/>
      <c r="F263" s="3">
        <v>0.49445502987995299</v>
      </c>
      <c r="G263" s="3">
        <f t="shared" si="113"/>
        <v>3.9750894807814914E-2</v>
      </c>
      <c r="H263" s="3">
        <f t="shared" si="116"/>
        <v>13.665849783409868</v>
      </c>
      <c r="I263" s="3">
        <v>0.90206682900000001</v>
      </c>
      <c r="J263" s="3">
        <v>-7.0182108000000007E-2</v>
      </c>
      <c r="K263" s="3">
        <v>-0.122591559</v>
      </c>
      <c r="L263" s="3"/>
      <c r="M263" s="3">
        <f t="shared" si="117"/>
        <v>-3.0934800590269778E-3</v>
      </c>
      <c r="N263" s="3">
        <f t="shared" si="118"/>
        <v>-6.6031610026917966E-4</v>
      </c>
      <c r="O263" s="3">
        <f t="shared" si="114"/>
        <v>-78.654586819063738</v>
      </c>
      <c r="P263" s="3" t="b">
        <f t="shared" si="115"/>
        <v>0</v>
      </c>
    </row>
    <row r="264" spans="1:20" x14ac:dyDescent="0.4">
      <c r="A264" s="1">
        <v>0.74950000000000006</v>
      </c>
      <c r="B264" s="1">
        <v>423.2</v>
      </c>
      <c r="C264" s="1">
        <v>0.52010000000000001</v>
      </c>
      <c r="D264" s="1">
        <v>836300</v>
      </c>
      <c r="F264">
        <v>0.52149480919013103</v>
      </c>
      <c r="G264">
        <f t="shared" si="113"/>
        <v>2.6746367663699746E-3</v>
      </c>
      <c r="H264">
        <f t="shared" si="116"/>
        <v>13.636742679369616</v>
      </c>
      <c r="I264">
        <v>0.90598186700000005</v>
      </c>
      <c r="J264">
        <v>-6.8661584999999997E-2</v>
      </c>
      <c r="K264">
        <v>-0.11930856400000001</v>
      </c>
      <c r="M264">
        <f t="shared" si="117"/>
        <v>-6.0652436008026139E-2</v>
      </c>
      <c r="N264" s="8">
        <f t="shared" si="118"/>
        <v>-5.2544375125261347E-2</v>
      </c>
      <c r="O264">
        <f t="shared" si="114"/>
        <v>-13.368071286851285</v>
      </c>
      <c r="P264" s="3"/>
    </row>
    <row r="265" spans="1:20" x14ac:dyDescent="0.4">
      <c r="A265" s="1">
        <v>0.77039999999999997</v>
      </c>
      <c r="B265" s="1">
        <v>423.2</v>
      </c>
      <c r="C265" s="1">
        <v>0.5081</v>
      </c>
      <c r="D265" s="1">
        <v>828800</v>
      </c>
      <c r="F265">
        <v>0.530214537732421</v>
      </c>
      <c r="G265">
        <f t="shared" si="113"/>
        <v>4.170865971913687E-2</v>
      </c>
      <c r="H265">
        <f t="shared" si="116"/>
        <v>13.627734150487356</v>
      </c>
      <c r="I265">
        <v>0.90729907399999998</v>
      </c>
      <c r="J265">
        <v>-6.8111991999999996E-2</v>
      </c>
      <c r="K265">
        <v>-0.118156018</v>
      </c>
      <c r="M265">
        <f t="shared" si="117"/>
        <v>-1.8313740358325545E-2</v>
      </c>
      <c r="N265" s="8">
        <f t="shared" si="118"/>
        <v>-1.9124229849897423E-2</v>
      </c>
      <c r="O265">
        <f t="shared" si="114"/>
        <v>4.4255814252789945</v>
      </c>
      <c r="P265" s="3"/>
    </row>
    <row r="266" spans="1:20" x14ac:dyDescent="0.4">
      <c r="A266" s="5">
        <v>0.77080000000000004</v>
      </c>
      <c r="B266" s="5">
        <v>423.2</v>
      </c>
      <c r="C266" s="5">
        <v>0.52959999999999996</v>
      </c>
      <c r="D266" s="5">
        <v>823300</v>
      </c>
      <c r="E266" s="3"/>
      <c r="F266" s="3">
        <v>0.53038229913564106</v>
      </c>
      <c r="G266" s="3">
        <f t="shared" si="113"/>
        <v>1.4749721793430911E-3</v>
      </c>
      <c r="H266" s="3">
        <f t="shared" si="116"/>
        <v>13.621075933286518</v>
      </c>
      <c r="I266" s="3">
        <v>0.90732466499999997</v>
      </c>
      <c r="J266" s="3">
        <v>-6.8101138000000006E-2</v>
      </c>
      <c r="K266" s="3">
        <v>-0.118133403</v>
      </c>
      <c r="L266" s="3"/>
      <c r="M266" s="3">
        <f t="shared" si="117"/>
        <v>-1.4154373301102207E-2</v>
      </c>
      <c r="N266" s="3">
        <f t="shared" si="118"/>
        <v>-3.7629663509576475E-4</v>
      </c>
      <c r="O266" s="3">
        <f t="shared" si="114"/>
        <v>-97.341481483560543</v>
      </c>
      <c r="P266" s="3" t="b">
        <f t="shared" si="115"/>
        <v>0</v>
      </c>
    </row>
    <row r="267" spans="1:20" x14ac:dyDescent="0.4">
      <c r="A267" s="5">
        <v>0.77100000000000002</v>
      </c>
      <c r="B267" s="5">
        <v>423.2</v>
      </c>
      <c r="C267" s="5">
        <v>0.51329999999999998</v>
      </c>
      <c r="D267" s="5">
        <v>826700</v>
      </c>
      <c r="E267" s="3"/>
      <c r="F267" s="3">
        <v>0.53046620067239403</v>
      </c>
      <c r="G267" s="3">
        <f t="shared" si="113"/>
        <v>3.2360592721336401E-2</v>
      </c>
      <c r="H267" s="3">
        <f t="shared" si="116"/>
        <v>13.625197151240767</v>
      </c>
      <c r="I267" s="3">
        <v>0.90733746800000004</v>
      </c>
      <c r="J267" s="3">
        <v>-6.8095705000000006E-2</v>
      </c>
      <c r="K267" s="3">
        <v>-0.118122086</v>
      </c>
      <c r="L267" s="3"/>
      <c r="M267" s="3">
        <f t="shared" si="117"/>
        <v>8.4676760925617434E-3</v>
      </c>
      <c r="N267" s="3">
        <f t="shared" si="118"/>
        <v>-1.8837227525179178E-4</v>
      </c>
      <c r="O267" s="3">
        <f t="shared" si="114"/>
        <v>-102.22460416757394</v>
      </c>
      <c r="P267" s="3" t="b">
        <f t="shared" si="115"/>
        <v>0</v>
      </c>
    </row>
    <row r="268" spans="1:20" x14ac:dyDescent="0.4">
      <c r="A268" s="1">
        <v>0.81969999999999998</v>
      </c>
      <c r="B268" s="1">
        <v>423.2</v>
      </c>
      <c r="C268" s="1">
        <v>0.55100000000000005</v>
      </c>
      <c r="D268" s="1">
        <v>808200</v>
      </c>
      <c r="F268">
        <v>0.55185369543847795</v>
      </c>
      <c r="G268">
        <f t="shared" si="113"/>
        <v>1.546959720546223E-3</v>
      </c>
      <c r="H268">
        <f t="shared" si="116"/>
        <v>13.602564831626511</v>
      </c>
      <c r="I268">
        <v>0.91066722499999997</v>
      </c>
      <c r="J268">
        <v>-6.6630624999999999E-2</v>
      </c>
      <c r="K268">
        <v>-0.11511320799999999</v>
      </c>
      <c r="M268">
        <f t="shared" ref="M268" si="119">1/(1-C268)*(H268-H267)</f>
        <v>-5.0406057047342107E-2</v>
      </c>
      <c r="N268" s="8">
        <f t="shared" ref="N268" si="120">(F268/((1-F268)*(I268-1)))*(J268-J267)+(1/(I268-1))*(K268-K267)</f>
        <v>-5.387718254198736E-2</v>
      </c>
      <c r="O268">
        <f t="shared" si="114"/>
        <v>6.8863261639074889</v>
      </c>
      <c r="P268" s="3"/>
    </row>
    <row r="269" spans="1:20" x14ac:dyDescent="0.4">
      <c r="P269" t="s">
        <v>38</v>
      </c>
      <c r="Q269">
        <v>4</v>
      </c>
    </row>
    <row r="271" spans="1:20" x14ac:dyDescent="0.4">
      <c r="A271" s="7"/>
      <c r="B271" s="7"/>
      <c r="C271" s="7"/>
      <c r="D271" s="7"/>
      <c r="P271" t="s">
        <v>5</v>
      </c>
      <c r="Q271" s="3">
        <v>-1.552575E-2</v>
      </c>
      <c r="T271" t="s">
        <v>44</v>
      </c>
    </row>
    <row r="272" spans="1:20" x14ac:dyDescent="0.4">
      <c r="A272" s="5">
        <v>2.70000000000004E-3</v>
      </c>
      <c r="B272" s="5">
        <v>363.3</v>
      </c>
      <c r="C272" s="5">
        <v>2.9000000000000102E-3</v>
      </c>
      <c r="D272" s="5">
        <v>157600</v>
      </c>
      <c r="E272" s="3"/>
      <c r="F272" s="3">
        <v>2.767271E-3</v>
      </c>
      <c r="G272" s="3">
        <f t="shared" ref="G272:G283" si="121">ABS(F272-C272)/F272</f>
        <v>4.7963860424226699E-2</v>
      </c>
      <c r="H272" s="3">
        <f t="shared" ref="H272:H283" si="122">LN(D272)</f>
        <v>11.967815456405916</v>
      </c>
      <c r="I272" s="3">
        <v>0.940229863</v>
      </c>
      <c r="J272" s="3">
        <v>-3.0796906999999998E-2</v>
      </c>
      <c r="K272" s="3">
        <v>-6.0139454000000002E-2</v>
      </c>
      <c r="L272" s="3"/>
      <c r="M272" s="3">
        <f>1/(1-C272)*(H272-H273)</f>
        <v>-8.2387886058486615E-3</v>
      </c>
      <c r="N272" s="3">
        <f>(F272/((1-F272)*(I272-1)))*(J272-J273)+(1/(I272-1))*(K272-K273)</f>
        <v>1.0134742188433951E-2</v>
      </c>
      <c r="O272" s="3">
        <f t="shared" ref="O272:O283" si="123">100*(N272-M272)/M272</f>
        <v>-223.01252858022553</v>
      </c>
      <c r="P272" s="3" t="b">
        <f t="shared" ref="P272:P283" si="124">IF(ABS(O272)&gt;20,FALSE,)</f>
        <v>0</v>
      </c>
    </row>
    <row r="273" spans="1:20" x14ac:dyDescent="0.4">
      <c r="A273" s="5">
        <v>0.2077</v>
      </c>
      <c r="B273" s="5">
        <v>363.3</v>
      </c>
      <c r="C273" s="5">
        <v>0.18990000000000001</v>
      </c>
      <c r="D273" s="5">
        <v>158900</v>
      </c>
      <c r="E273" s="3"/>
      <c r="F273" s="3">
        <v>0.18861230900000001</v>
      </c>
      <c r="G273" s="3">
        <f t="shared" si="121"/>
        <v>6.8271843276146282E-3</v>
      </c>
      <c r="H273" s="3">
        <f t="shared" si="122"/>
        <v>11.976030352524807</v>
      </c>
      <c r="I273" s="3">
        <v>0.94598125799999999</v>
      </c>
      <c r="J273" s="3">
        <v>-3.1794428E-2</v>
      </c>
      <c r="K273" s="3">
        <v>-5.9530931000000002E-2</v>
      </c>
      <c r="L273" s="3"/>
      <c r="M273" s="3">
        <f t="shared" ref="M273:M282" si="125">1/(1-C273)*(H273-H272)</f>
        <v>1.0140595135034812E-2</v>
      </c>
      <c r="N273" s="3">
        <f t="shared" ref="N273:N282" si="126">(F273/((1-F273)*(I273-1)))*(J273-J272)+(1/(I273-1))*(K273-K272)</f>
        <v>-6.9724467335537388E-3</v>
      </c>
      <c r="O273" s="3">
        <f t="shared" si="123"/>
        <v>-168.75776658772801</v>
      </c>
      <c r="P273" s="3" t="b">
        <f t="shared" si="124"/>
        <v>0</v>
      </c>
    </row>
    <row r="274" spans="1:20" x14ac:dyDescent="0.4">
      <c r="A274" s="5">
        <v>0.29149999999999998</v>
      </c>
      <c r="B274" s="5">
        <v>363.3</v>
      </c>
      <c r="C274" s="5">
        <v>0.25319999999999998</v>
      </c>
      <c r="D274" s="5">
        <v>156100</v>
      </c>
      <c r="E274" s="3"/>
      <c r="F274" s="3">
        <v>0.25173780299999998</v>
      </c>
      <c r="G274" s="3">
        <f t="shared" si="121"/>
        <v>5.8084124933750949E-3</v>
      </c>
      <c r="H274" s="3">
        <f t="shared" si="122"/>
        <v>11.958252106503524</v>
      </c>
      <c r="I274" s="3">
        <v>0.94828318499999997</v>
      </c>
      <c r="J274" s="3">
        <v>-3.1803378E-2</v>
      </c>
      <c r="K274" s="3">
        <v>-5.8779646999999997E-2</v>
      </c>
      <c r="L274" s="3"/>
      <c r="M274" s="3">
        <f t="shared" si="125"/>
        <v>-2.3805899867813597E-2</v>
      </c>
      <c r="N274" s="3">
        <f t="shared" si="126"/>
        <v>-1.4468658831240429E-2</v>
      </c>
      <c r="O274" s="3">
        <f t="shared" si="123"/>
        <v>-39.222382217936826</v>
      </c>
      <c r="P274" s="3" t="b">
        <f t="shared" si="124"/>
        <v>0</v>
      </c>
    </row>
    <row r="275" spans="1:20" x14ac:dyDescent="0.4">
      <c r="A275" s="5">
        <v>0.36370000000000002</v>
      </c>
      <c r="B275" s="5">
        <v>363.3</v>
      </c>
      <c r="C275" s="5">
        <v>0.29239999999999999</v>
      </c>
      <c r="D275" s="5">
        <v>155400</v>
      </c>
      <c r="E275" s="3"/>
      <c r="F275" s="3">
        <v>0.30051144499999999</v>
      </c>
      <c r="G275" s="3">
        <f t="shared" si="121"/>
        <v>2.6992133361176961E-2</v>
      </c>
      <c r="H275" s="3">
        <f t="shared" si="122"/>
        <v>11.953757716915684</v>
      </c>
      <c r="I275" s="3">
        <v>0.95023379699999999</v>
      </c>
      <c r="J275" s="3">
        <v>-3.1644762E-2</v>
      </c>
      <c r="K275" s="3">
        <v>-5.7926513999999998E-2</v>
      </c>
      <c r="L275" s="3"/>
      <c r="M275" s="3">
        <f t="shared" si="125"/>
        <v>-6.3515963649525588E-3</v>
      </c>
      <c r="N275" s="3">
        <f t="shared" si="126"/>
        <v>-1.8512100765313018E-2</v>
      </c>
      <c r="O275" s="3">
        <f t="shared" si="123"/>
        <v>191.45587505309445</v>
      </c>
      <c r="P275" s="3" t="b">
        <f t="shared" si="124"/>
        <v>0</v>
      </c>
    </row>
    <row r="276" spans="1:20" x14ac:dyDescent="0.4">
      <c r="A276" s="1">
        <v>0.52780000000000005</v>
      </c>
      <c r="B276" s="1">
        <v>363.3</v>
      </c>
      <c r="C276" s="1">
        <v>0.39389999999999997</v>
      </c>
      <c r="D276" s="1">
        <v>147800</v>
      </c>
      <c r="F276">
        <v>0.39233587599999997</v>
      </c>
      <c r="G276">
        <f t="shared" si="121"/>
        <v>3.9866963377063183E-3</v>
      </c>
      <c r="H276">
        <f t="shared" si="122"/>
        <v>11.903615287496239</v>
      </c>
      <c r="I276">
        <v>0.95446829</v>
      </c>
      <c r="J276">
        <v>-3.0805651999999999E-2</v>
      </c>
      <c r="K276">
        <v>-5.5429046000000003E-2</v>
      </c>
      <c r="M276">
        <f t="shared" si="125"/>
        <v>-8.2729631116061728E-2</v>
      </c>
      <c r="N276" s="8">
        <f t="shared" si="126"/>
        <v>-6.6749875344536802E-2</v>
      </c>
      <c r="O276">
        <f t="shared" si="123"/>
        <v>-19.315637645122415</v>
      </c>
      <c r="P276" s="3"/>
    </row>
    <row r="277" spans="1:20" x14ac:dyDescent="0.4">
      <c r="A277" s="1">
        <v>0.57389999999999997</v>
      </c>
      <c r="B277" s="1">
        <v>363.3</v>
      </c>
      <c r="C277" s="1">
        <v>0.38429999999999997</v>
      </c>
      <c r="D277" s="1">
        <v>146000</v>
      </c>
      <c r="F277">
        <v>0.413329328</v>
      </c>
      <c r="G277">
        <f t="shared" si="121"/>
        <v>7.0232925740996585E-2</v>
      </c>
      <c r="H277">
        <f t="shared" si="122"/>
        <v>11.891361900690473</v>
      </c>
      <c r="I277">
        <v>0.95557734100000002</v>
      </c>
      <c r="J277">
        <v>-3.0479831999999998E-2</v>
      </c>
      <c r="K277">
        <v>-5.4636402000000001E-2</v>
      </c>
      <c r="M277">
        <f t="shared" si="125"/>
        <v>-1.9901554012937285E-2</v>
      </c>
      <c r="N277" s="8">
        <f t="shared" si="126"/>
        <v>-2.3010671385729053E-2</v>
      </c>
      <c r="O277">
        <f t="shared" si="123"/>
        <v>15.622485413805586</v>
      </c>
      <c r="P277" s="3"/>
    </row>
    <row r="278" spans="1:20" x14ac:dyDescent="0.4">
      <c r="A278" s="5">
        <v>0.57769999999999999</v>
      </c>
      <c r="B278" s="5">
        <v>363.3</v>
      </c>
      <c r="C278" s="5">
        <v>0.40289999999999998</v>
      </c>
      <c r="D278" s="5">
        <v>144400</v>
      </c>
      <c r="E278" s="3"/>
      <c r="F278" s="3">
        <v>0.41496451400000001</v>
      </c>
      <c r="G278" s="3">
        <f t="shared" si="121"/>
        <v>2.907360411063975E-2</v>
      </c>
      <c r="H278" s="3">
        <f t="shared" si="122"/>
        <v>11.880342505440863</v>
      </c>
      <c r="I278" s="3">
        <v>0.95566658999999998</v>
      </c>
      <c r="J278" s="3">
        <v>-3.0451771999999998E-2</v>
      </c>
      <c r="K278" s="3">
        <v>-5.4570208000000002E-2</v>
      </c>
      <c r="L278" s="3"/>
      <c r="M278" s="3">
        <f t="shared" si="125"/>
        <v>-1.8454857225942124E-2</v>
      </c>
      <c r="N278" s="3">
        <f t="shared" si="126"/>
        <v>-1.942032037335745E-3</v>
      </c>
      <c r="O278" s="3">
        <f t="shared" si="123"/>
        <v>-89.476851467559356</v>
      </c>
      <c r="P278" s="3" t="b">
        <f t="shared" si="124"/>
        <v>0</v>
      </c>
    </row>
    <row r="279" spans="1:20" x14ac:dyDescent="0.4">
      <c r="A279" s="5">
        <v>0.60070000000000001</v>
      </c>
      <c r="B279" s="5">
        <v>363.3</v>
      </c>
      <c r="C279" s="5">
        <v>0.42159999999999997</v>
      </c>
      <c r="D279" s="5">
        <v>144000</v>
      </c>
      <c r="E279" s="3"/>
      <c r="F279" s="3">
        <v>0.42455140400000002</v>
      </c>
      <c r="G279" s="3">
        <f t="shared" si="121"/>
        <v>6.9518177827061108E-3</v>
      </c>
      <c r="H279" s="3">
        <f t="shared" si="122"/>
        <v>11.877568578558138</v>
      </c>
      <c r="I279" s="3">
        <v>0.95619899799999997</v>
      </c>
      <c r="J279" s="3">
        <v>-3.0278748000000001E-2</v>
      </c>
      <c r="K279" s="3">
        <v>-5.4167963999999999E-2</v>
      </c>
      <c r="L279" s="3"/>
      <c r="M279" s="3">
        <f t="shared" si="125"/>
        <v>-4.7958625219998415E-3</v>
      </c>
      <c r="N279" s="3">
        <f t="shared" si="126"/>
        <v>-1.2097822015609853E-2</v>
      </c>
      <c r="O279" s="3">
        <f t="shared" si="123"/>
        <v>152.25539639875134</v>
      </c>
      <c r="P279" s="3" t="b">
        <f t="shared" si="124"/>
        <v>0</v>
      </c>
    </row>
    <row r="280" spans="1:20" x14ac:dyDescent="0.4">
      <c r="A280" s="5">
        <v>0.60370000000000001</v>
      </c>
      <c r="B280" s="5">
        <v>363.3</v>
      </c>
      <c r="C280" s="5">
        <v>0.42130000000000001</v>
      </c>
      <c r="D280" s="5">
        <v>144400</v>
      </c>
      <c r="E280" s="3"/>
      <c r="F280" s="3">
        <v>0.425762635</v>
      </c>
      <c r="G280" s="3">
        <f t="shared" si="121"/>
        <v>1.0481509256912581E-2</v>
      </c>
      <c r="H280" s="3">
        <f t="shared" si="122"/>
        <v>11.880342505440863</v>
      </c>
      <c r="I280" s="3">
        <v>0.95626742200000003</v>
      </c>
      <c r="J280" s="3">
        <v>-3.0255813999999999E-2</v>
      </c>
      <c r="K280" s="3">
        <v>-5.4115357000000003E-2</v>
      </c>
      <c r="L280" s="3"/>
      <c r="M280" s="3">
        <f t="shared" si="125"/>
        <v>4.7933763309568151E-3</v>
      </c>
      <c r="N280" s="3">
        <f t="shared" si="126"/>
        <v>-1.5917467357775634E-3</v>
      </c>
      <c r="O280" s="3">
        <f t="shared" si="123"/>
        <v>-133.20721399439614</v>
      </c>
      <c r="P280" s="3" t="b">
        <f t="shared" si="124"/>
        <v>0</v>
      </c>
    </row>
    <row r="281" spans="1:20" x14ac:dyDescent="0.4">
      <c r="A281" s="1">
        <v>0.63039999999999996</v>
      </c>
      <c r="B281" s="1">
        <v>363.3</v>
      </c>
      <c r="C281" s="1">
        <v>0.41899999999999998</v>
      </c>
      <c r="D281" s="1">
        <v>143300</v>
      </c>
      <c r="F281">
        <v>0.43614555199999999</v>
      </c>
      <c r="G281">
        <f t="shared" si="121"/>
        <v>3.9311536988917886E-2</v>
      </c>
      <c r="H281">
        <f t="shared" si="122"/>
        <v>11.872695613816264</v>
      </c>
      <c r="I281">
        <v>0.95686539699999995</v>
      </c>
      <c r="J281">
        <v>-3.0048687000000001E-2</v>
      </c>
      <c r="K281">
        <v>-5.3646828000000001E-2</v>
      </c>
      <c r="M281">
        <f t="shared" si="125"/>
        <v>-1.3161603484680389E-2</v>
      </c>
      <c r="N281" s="8">
        <f t="shared" si="126"/>
        <v>-1.4576307888977475E-2</v>
      </c>
      <c r="O281">
        <f t="shared" si="123"/>
        <v>10.748723785393999</v>
      </c>
      <c r="P281" s="3"/>
    </row>
    <row r="282" spans="1:20" x14ac:dyDescent="0.4">
      <c r="A282" s="5">
        <v>0.72089999999999999</v>
      </c>
      <c r="B282" s="5">
        <v>363.3</v>
      </c>
      <c r="C282" s="5">
        <v>0.4672</v>
      </c>
      <c r="D282" s="5">
        <v>137500</v>
      </c>
      <c r="E282" s="3"/>
      <c r="F282" s="3">
        <v>0.46627710700000002</v>
      </c>
      <c r="G282" s="3">
        <f t="shared" si="121"/>
        <v>1.9792801022075058E-3</v>
      </c>
      <c r="H282" s="3">
        <f t="shared" si="122"/>
        <v>11.831379196088763</v>
      </c>
      <c r="I282" s="3">
        <v>0.95873669699999997</v>
      </c>
      <c r="J282" s="3">
        <v>-2.9323932E-2</v>
      </c>
      <c r="K282" s="3">
        <v>-5.2080317000000001E-2</v>
      </c>
      <c r="L282" s="3"/>
      <c r="M282" s="3">
        <f t="shared" si="125"/>
        <v>-7.7545829068131997E-2</v>
      </c>
      <c r="N282" s="3">
        <f t="shared" si="126"/>
        <v>-5.3308378255204181E-2</v>
      </c>
      <c r="O282" s="3">
        <f t="shared" si="123"/>
        <v>-31.255647278763014</v>
      </c>
      <c r="P282" s="3" t="b">
        <f t="shared" si="124"/>
        <v>0</v>
      </c>
    </row>
    <row r="283" spans="1:20" x14ac:dyDescent="0.4">
      <c r="A283" s="5">
        <v>0.83989999999999998</v>
      </c>
      <c r="B283" s="5">
        <v>363.3</v>
      </c>
      <c r="C283" s="5">
        <v>0.52829999999999999</v>
      </c>
      <c r="D283" s="5">
        <v>125700</v>
      </c>
      <c r="E283" s="3"/>
      <c r="F283" s="3">
        <v>0.50029771700000003</v>
      </c>
      <c r="G283" s="3">
        <f t="shared" si="121"/>
        <v>5.5971238821383544E-2</v>
      </c>
      <c r="H283" s="3">
        <f t="shared" si="122"/>
        <v>11.741653394578339</v>
      </c>
      <c r="I283" s="3">
        <v>0.96115632299999998</v>
      </c>
      <c r="J283" s="3">
        <v>-2.8228577000000001E-2</v>
      </c>
      <c r="K283" s="3">
        <v>-4.9847335999999999E-2</v>
      </c>
      <c r="L283" s="3"/>
      <c r="M283" s="3">
        <f t="shared" ref="M283" si="127">1/(1-C283)*(H283-H282)</f>
        <v>-0.19021793833034525</v>
      </c>
      <c r="N283" s="3">
        <f t="shared" ref="N283" si="128">(F283/((1-F283)*(I283-1)))*(J283-J282)+(1/(I283-1))*(K283-K282)</f>
        <v>-8.5719001328808858E-2</v>
      </c>
      <c r="O283" s="3">
        <f t="shared" si="123"/>
        <v>-54.936426037830628</v>
      </c>
      <c r="P283" s="3" t="b">
        <f t="shared" si="124"/>
        <v>0</v>
      </c>
    </row>
    <row r="284" spans="1:20" x14ac:dyDescent="0.4">
      <c r="P284" t="s">
        <v>38</v>
      </c>
      <c r="Q284">
        <v>3</v>
      </c>
    </row>
    <row r="286" spans="1:20" x14ac:dyDescent="0.4">
      <c r="A286" s="7"/>
      <c r="B286" s="7"/>
      <c r="C286" s="7"/>
      <c r="D286" s="7"/>
      <c r="P286" t="s">
        <v>5</v>
      </c>
      <c r="Q286" s="3">
        <v>-1.658888E-2</v>
      </c>
      <c r="T286" t="s">
        <v>44</v>
      </c>
    </row>
    <row r="287" spans="1:20" x14ac:dyDescent="0.4">
      <c r="A287" s="5">
        <v>3.2999999999999701E-3</v>
      </c>
      <c r="B287" s="5">
        <v>381.4</v>
      </c>
      <c r="C287" s="5">
        <v>2.29999999999997E-3</v>
      </c>
      <c r="D287" s="5">
        <v>288400</v>
      </c>
      <c r="E287" s="3"/>
      <c r="F287" s="3">
        <v>3.2910080000000002E-3</v>
      </c>
      <c r="G287" s="3">
        <f t="shared" ref="G287:G304" si="129">ABS(F287-C287)/F287</f>
        <v>0.301125977208208</v>
      </c>
      <c r="H287" s="3">
        <f>LN(D287)</f>
        <v>12.572103684392932</v>
      </c>
      <c r="I287" s="3">
        <v>0.92001503100000004</v>
      </c>
      <c r="J287" s="3">
        <v>-4.1400763E-2</v>
      </c>
      <c r="K287" s="3">
        <v>-8.0078523999999998E-2</v>
      </c>
      <c r="L287" s="3"/>
      <c r="M287" s="3">
        <f>1/(1-C287)*(H287-H288)</f>
        <v>-2.4037250362317832E-2</v>
      </c>
      <c r="N287" s="3">
        <f>(F287/((1-F287)*(I287-1)))*(J287-J288)+(1/(I287-1))*(K287-K288)</f>
        <v>1.440118582203787E-2</v>
      </c>
      <c r="O287" s="3">
        <f t="shared" ref="O287:O311" si="130">100*(N287-M287)/M287</f>
        <v>-159.91195167902396</v>
      </c>
      <c r="P287" s="3" t="b">
        <f t="shared" ref="P287:P309" si="131">IF(ABS(O287)&gt;20,FALSE,)</f>
        <v>0</v>
      </c>
    </row>
    <row r="288" spans="1:20" x14ac:dyDescent="0.4">
      <c r="A288" s="5">
        <v>0.20619999999999999</v>
      </c>
      <c r="B288" s="5">
        <v>381.4</v>
      </c>
      <c r="C288" s="5">
        <v>0.19109999999999999</v>
      </c>
      <c r="D288" s="5">
        <v>295400</v>
      </c>
      <c r="E288" s="3"/>
      <c r="F288" s="3">
        <v>0.185140838</v>
      </c>
      <c r="G288" s="3">
        <f t="shared" si="129"/>
        <v>3.2187182819168131E-2</v>
      </c>
      <c r="H288" s="3">
        <f t="shared" ref="H288:H304" si="132">LN(D288)</f>
        <v>12.596085649079416</v>
      </c>
      <c r="I288" s="3">
        <v>0.92787820300000001</v>
      </c>
      <c r="J288" s="3">
        <v>-4.2484873999999999E-2</v>
      </c>
      <c r="K288" s="3">
        <v>-7.8923066E-2</v>
      </c>
      <c r="L288" s="3"/>
      <c r="M288" s="3">
        <f t="shared" ref="M288:M304" si="133">1/(1-C288)*(H288-H287)</f>
        <v>2.964762601864817E-2</v>
      </c>
      <c r="N288" s="3">
        <f t="shared" ref="N288:N310" si="134">(F288/((1-F288)*(I288-1)))*(J288-J287)+(1/(I288-1))*(K288-K287)</f>
        <v>-1.2605641902255656E-2</v>
      </c>
      <c r="O288" s="3">
        <f t="shared" si="130"/>
        <v>-142.5182167851375</v>
      </c>
      <c r="P288" s="3" t="b">
        <f t="shared" si="131"/>
        <v>0</v>
      </c>
    </row>
    <row r="289" spans="1:16" x14ac:dyDescent="0.4">
      <c r="A289" s="5">
        <v>0.29010000000000002</v>
      </c>
      <c r="B289" s="5">
        <v>381.4</v>
      </c>
      <c r="C289" s="5">
        <v>0.26290000000000002</v>
      </c>
      <c r="D289" s="5">
        <v>290600</v>
      </c>
      <c r="E289" s="3"/>
      <c r="F289" s="3">
        <v>0.24913560700000001</v>
      </c>
      <c r="G289" s="3">
        <f t="shared" si="129"/>
        <v>5.5248598005503136E-2</v>
      </c>
      <c r="H289" s="3">
        <f t="shared" si="132"/>
        <v>12.579703030118319</v>
      </c>
      <c r="I289" s="3">
        <v>0.93106281499999999</v>
      </c>
      <c r="J289" s="3">
        <v>-4.2443491999999999E-2</v>
      </c>
      <c r="K289" s="3">
        <v>-7.7832451999999996E-2</v>
      </c>
      <c r="L289" s="3"/>
      <c r="M289" s="3">
        <f t="shared" si="133"/>
        <v>-2.2225775282997701E-2</v>
      </c>
      <c r="N289" s="3">
        <f t="shared" si="134"/>
        <v>-1.6019576104570072E-2</v>
      </c>
      <c r="O289" s="3">
        <f t="shared" si="130"/>
        <v>-27.923431688681092</v>
      </c>
      <c r="P289" s="3" t="b">
        <f t="shared" si="131"/>
        <v>0</v>
      </c>
    </row>
    <row r="290" spans="1:16" x14ac:dyDescent="0.4">
      <c r="A290" s="5">
        <v>0.36180000000000001</v>
      </c>
      <c r="B290" s="5">
        <v>381.4</v>
      </c>
      <c r="C290" s="5">
        <v>0.29759999999999998</v>
      </c>
      <c r="D290" s="5">
        <v>287800</v>
      </c>
      <c r="E290" s="3"/>
      <c r="F290" s="3">
        <v>0.29885695899999998</v>
      </c>
      <c r="G290" s="3">
        <f t="shared" si="129"/>
        <v>4.2058883427238585E-3</v>
      </c>
      <c r="H290" s="3">
        <f t="shared" si="132"/>
        <v>12.570021073435404</v>
      </c>
      <c r="I290" s="3">
        <v>0.93374433599999995</v>
      </c>
      <c r="J290" s="3">
        <v>-4.2199662999999998E-2</v>
      </c>
      <c r="K290" s="3">
        <v>-7.6642898000000001E-2</v>
      </c>
      <c r="L290" s="3"/>
      <c r="M290" s="3">
        <f t="shared" si="133"/>
        <v>-1.3784106894810246E-2</v>
      </c>
      <c r="N290" s="3">
        <f t="shared" si="134"/>
        <v>-1.9522621964244091E-2</v>
      </c>
      <c r="O290" s="3">
        <f t="shared" si="130"/>
        <v>41.631388331690985</v>
      </c>
      <c r="P290" s="3" t="b">
        <f t="shared" si="131"/>
        <v>0</v>
      </c>
    </row>
    <row r="291" spans="1:16" x14ac:dyDescent="0.4">
      <c r="A291" s="5">
        <v>0.46110000000000001</v>
      </c>
      <c r="B291" s="5">
        <v>381.4</v>
      </c>
      <c r="C291" s="5">
        <v>0.35089999999999999</v>
      </c>
      <c r="D291" s="5">
        <v>283000</v>
      </c>
      <c r="E291" s="3"/>
      <c r="F291" s="3">
        <v>0.36024647900000001</v>
      </c>
      <c r="G291" s="3">
        <f t="shared" si="129"/>
        <v>2.5944678282337961E-2</v>
      </c>
      <c r="H291" s="3">
        <f t="shared" si="132"/>
        <v>12.553202176625375</v>
      </c>
      <c r="I291" s="3">
        <v>0.93737179999999998</v>
      </c>
      <c r="J291" s="3">
        <v>-4.1575563000000003E-2</v>
      </c>
      <c r="K291" s="3">
        <v>-7.4651350000000005E-2</v>
      </c>
      <c r="L291" s="3"/>
      <c r="M291" s="3">
        <f t="shared" si="133"/>
        <v>-2.5911102773115962E-2</v>
      </c>
      <c r="N291" s="3">
        <f t="shared" si="134"/>
        <v>-3.7410941879505576E-2</v>
      </c>
      <c r="O291" s="3">
        <f t="shared" si="130"/>
        <v>44.381897625450584</v>
      </c>
      <c r="P291" s="3" t="b">
        <f t="shared" si="131"/>
        <v>0</v>
      </c>
    </row>
    <row r="292" spans="1:16" x14ac:dyDescent="0.4">
      <c r="A292" s="5">
        <v>0.4667</v>
      </c>
      <c r="B292" s="5">
        <v>381.4</v>
      </c>
      <c r="C292" s="5">
        <v>0.34739999999999999</v>
      </c>
      <c r="D292" s="5">
        <v>282700</v>
      </c>
      <c r="E292" s="3"/>
      <c r="F292" s="3">
        <v>0.36345030900000003</v>
      </c>
      <c r="G292" s="3">
        <f t="shared" si="129"/>
        <v>4.4160944708400394E-2</v>
      </c>
      <c r="H292" s="3">
        <f t="shared" si="132"/>
        <v>12.552141543681682</v>
      </c>
      <c r="I292" s="3">
        <v>0.93757250999999997</v>
      </c>
      <c r="J292" s="3">
        <v>-4.1531411999999997E-2</v>
      </c>
      <c r="K292" s="3">
        <v>-7.4528646000000004E-2</v>
      </c>
      <c r="L292" s="3"/>
      <c r="M292" s="3">
        <f t="shared" si="133"/>
        <v>-1.6252420222078634E-3</v>
      </c>
      <c r="N292" s="3">
        <f t="shared" si="134"/>
        <v>-2.3693546545714788E-3</v>
      </c>
      <c r="O292" s="3">
        <f t="shared" si="130"/>
        <v>45.784727578773229</v>
      </c>
      <c r="P292" s="3" t="b">
        <f t="shared" si="131"/>
        <v>0</v>
      </c>
    </row>
    <row r="293" spans="1:16" x14ac:dyDescent="0.4">
      <c r="A293" s="5">
        <v>0.4985</v>
      </c>
      <c r="B293" s="5">
        <v>381.4</v>
      </c>
      <c r="C293" s="5">
        <v>0.36880000000000002</v>
      </c>
      <c r="D293" s="5">
        <v>280600</v>
      </c>
      <c r="E293" s="3"/>
      <c r="F293" s="3">
        <v>0.381119553</v>
      </c>
      <c r="G293" s="3">
        <f t="shared" si="129"/>
        <v>3.2324641711573329E-2</v>
      </c>
      <c r="H293" s="3">
        <f t="shared" si="132"/>
        <v>12.544685446650497</v>
      </c>
      <c r="I293" s="3">
        <v>0.93870272700000001</v>
      </c>
      <c r="J293" s="3">
        <v>-4.1264382000000002E-2</v>
      </c>
      <c r="K293" s="3">
        <v>-7.3813722999999998E-2</v>
      </c>
      <c r="L293" s="3"/>
      <c r="M293" s="3">
        <f t="shared" si="133"/>
        <v>-1.1812574510748302E-2</v>
      </c>
      <c r="N293" s="3">
        <f t="shared" si="134"/>
        <v>-1.434591832189896E-2</v>
      </c>
      <c r="O293" s="3">
        <f t="shared" si="130"/>
        <v>21.446161536128802</v>
      </c>
      <c r="P293" s="3" t="b">
        <f t="shared" si="131"/>
        <v>0</v>
      </c>
    </row>
    <row r="294" spans="1:16" x14ac:dyDescent="0.4">
      <c r="A294" s="5">
        <v>0.50260000000000005</v>
      </c>
      <c r="B294" s="5">
        <v>381.4</v>
      </c>
      <c r="C294" s="5">
        <v>0.37059999999999998</v>
      </c>
      <c r="D294" s="5">
        <v>279900</v>
      </c>
      <c r="E294" s="3"/>
      <c r="F294" s="3">
        <v>0.38333277300000002</v>
      </c>
      <c r="G294" s="3">
        <f t="shared" si="129"/>
        <v>3.3215978118312443E-2</v>
      </c>
      <c r="H294" s="3">
        <f t="shared" si="132"/>
        <v>12.542187675503545</v>
      </c>
      <c r="I294" s="3">
        <v>0.93884719400000005</v>
      </c>
      <c r="J294" s="3">
        <v>-4.1228012000000001E-2</v>
      </c>
      <c r="K294" s="3">
        <v>-7.3719425000000005E-2</v>
      </c>
      <c r="L294" s="3"/>
      <c r="M294" s="3">
        <f t="shared" si="133"/>
        <v>-3.9684956259175208E-3</v>
      </c>
      <c r="N294" s="3">
        <f t="shared" si="134"/>
        <v>-1.91170826712018E-3</v>
      </c>
      <c r="O294" s="3">
        <f t="shared" si="130"/>
        <v>-51.827885241068124</v>
      </c>
      <c r="P294" s="3" t="b">
        <f t="shared" si="131"/>
        <v>0</v>
      </c>
    </row>
    <row r="295" spans="1:16" x14ac:dyDescent="0.4">
      <c r="A295" s="5">
        <v>0.52290000000000003</v>
      </c>
      <c r="B295" s="5">
        <v>381.4</v>
      </c>
      <c r="C295" s="5">
        <v>0.3881</v>
      </c>
      <c r="D295" s="5">
        <v>276100</v>
      </c>
      <c r="E295" s="3"/>
      <c r="F295" s="3">
        <v>0.39407239399999999</v>
      </c>
      <c r="G295" s="3">
        <f t="shared" si="129"/>
        <v>1.5155575703686548E-2</v>
      </c>
      <c r="H295" s="3">
        <f t="shared" si="132"/>
        <v>12.528518397918246</v>
      </c>
      <c r="I295" s="3">
        <v>0.93955792900000001</v>
      </c>
      <c r="J295" s="3">
        <v>-4.1041761000000003E-2</v>
      </c>
      <c r="K295" s="3">
        <v>-7.3245981000000002E-2</v>
      </c>
      <c r="L295" s="3"/>
      <c r="M295" s="3">
        <f t="shared" si="133"/>
        <v>-2.2339071066022061E-2</v>
      </c>
      <c r="N295" s="3">
        <f t="shared" si="134"/>
        <v>-9.8370984826767639E-3</v>
      </c>
      <c r="O295" s="3">
        <f t="shared" si="130"/>
        <v>-55.964603659643288</v>
      </c>
      <c r="P295" s="3" t="b">
        <f t="shared" si="131"/>
        <v>0</v>
      </c>
    </row>
    <row r="296" spans="1:16" x14ac:dyDescent="0.4">
      <c r="A296" s="5">
        <v>0.5413</v>
      </c>
      <c r="B296" s="5">
        <v>381.4</v>
      </c>
      <c r="C296" s="5">
        <v>0.38019999999999998</v>
      </c>
      <c r="D296" s="5">
        <v>275200</v>
      </c>
      <c r="E296" s="3"/>
      <c r="F296" s="3">
        <v>0.40349273499999999</v>
      </c>
      <c r="G296" s="3">
        <f t="shared" si="129"/>
        <v>5.7727768010494687E-2</v>
      </c>
      <c r="H296" s="3">
        <f t="shared" si="132"/>
        <v>12.525253385041326</v>
      </c>
      <c r="I296" s="3">
        <v>0.94019520899999998</v>
      </c>
      <c r="J296" s="3">
        <v>-4.0864495000000001E-2</v>
      </c>
      <c r="K296" s="3">
        <v>-7.2808096000000003E-2</v>
      </c>
      <c r="L296" s="3"/>
      <c r="M296" s="3">
        <f t="shared" si="133"/>
        <v>-5.2678491076473474E-3</v>
      </c>
      <c r="N296" s="3">
        <f t="shared" si="134"/>
        <v>-9.3268822837337985E-3</v>
      </c>
      <c r="O296" s="3">
        <f t="shared" si="130"/>
        <v>77.052950704186728</v>
      </c>
      <c r="P296" s="3" t="b">
        <f t="shared" si="131"/>
        <v>0</v>
      </c>
    </row>
    <row r="297" spans="1:16" x14ac:dyDescent="0.4">
      <c r="A297" s="5">
        <v>0.54649999999999999</v>
      </c>
      <c r="B297" s="5">
        <v>381.4</v>
      </c>
      <c r="C297" s="5">
        <v>0.3856</v>
      </c>
      <c r="D297" s="5">
        <v>275000</v>
      </c>
      <c r="E297" s="3"/>
      <c r="F297" s="3">
        <v>0.40610091799999998</v>
      </c>
      <c r="G297" s="3">
        <f t="shared" si="129"/>
        <v>5.0482323706542272E-2</v>
      </c>
      <c r="H297" s="3">
        <f t="shared" si="132"/>
        <v>12.524526376648708</v>
      </c>
      <c r="I297" s="3">
        <v>0.94037404700000005</v>
      </c>
      <c r="J297" s="3">
        <v>-4.0813018999999999E-2</v>
      </c>
      <c r="K297" s="3">
        <v>-7.2682958000000006E-2</v>
      </c>
      <c r="L297" s="3"/>
      <c r="M297" s="3">
        <f t="shared" si="133"/>
        <v>-1.1832818890260971E-3</v>
      </c>
      <c r="N297" s="3">
        <f t="shared" si="134"/>
        <v>-2.6890414364528952E-3</v>
      </c>
      <c r="O297" s="3">
        <f t="shared" si="130"/>
        <v>127.25281789499179</v>
      </c>
      <c r="P297" s="3" t="b">
        <f t="shared" si="131"/>
        <v>0</v>
      </c>
    </row>
    <row r="298" spans="1:16" x14ac:dyDescent="0.4">
      <c r="A298" s="1">
        <v>0.55959999999999999</v>
      </c>
      <c r="B298" s="1">
        <v>381.4</v>
      </c>
      <c r="C298" s="1">
        <v>0.39079999999999998</v>
      </c>
      <c r="D298" s="1">
        <v>274000</v>
      </c>
      <c r="F298">
        <v>0.41256604299999999</v>
      </c>
      <c r="G298">
        <f t="shared" si="129"/>
        <v>5.2757718113994205E-2</v>
      </c>
      <c r="H298">
        <f t="shared" si="132"/>
        <v>12.520883385370206</v>
      </c>
      <c r="I298">
        <v>0.94082200599999999</v>
      </c>
      <c r="J298">
        <v>-4.0680771999999997E-2</v>
      </c>
      <c r="K298">
        <v>-7.2365200000000005E-2</v>
      </c>
      <c r="M298" s="8">
        <f t="shared" si="133"/>
        <v>-5.9799594197342335E-3</v>
      </c>
      <c r="N298" s="8">
        <f t="shared" si="134"/>
        <v>-6.9390250688343711E-3</v>
      </c>
      <c r="O298">
        <f t="shared" si="130"/>
        <v>16.037995942500245</v>
      </c>
      <c r="P298" s="3"/>
    </row>
    <row r="299" spans="1:16" x14ac:dyDescent="0.4">
      <c r="A299" s="5">
        <v>0.56289999999999996</v>
      </c>
      <c r="B299" s="5">
        <v>381.4</v>
      </c>
      <c r="C299" s="5">
        <v>0.39829999999999999</v>
      </c>
      <c r="D299" s="5">
        <v>273500</v>
      </c>
      <c r="E299" s="3"/>
      <c r="F299" s="3">
        <v>0.41417088299999999</v>
      </c>
      <c r="G299" s="3">
        <f t="shared" si="129"/>
        <v>3.8319649331795262E-2</v>
      </c>
      <c r="H299" s="3">
        <f t="shared" si="132"/>
        <v>12.519056900844173</v>
      </c>
      <c r="I299" s="3">
        <v>0.94093425500000005</v>
      </c>
      <c r="J299" s="3">
        <v>-4.0646896000000002E-2</v>
      </c>
      <c r="K299" s="3">
        <v>-7.2284614999999997E-2</v>
      </c>
      <c r="L299" s="3"/>
      <c r="M299" s="3">
        <f t="shared" si="133"/>
        <v>-3.0355401795462132E-3</v>
      </c>
      <c r="N299" s="3">
        <f t="shared" si="134"/>
        <v>-1.7698030599240435E-3</v>
      </c>
      <c r="O299" s="3">
        <f t="shared" si="130"/>
        <v>-41.697261270031568</v>
      </c>
      <c r="P299" s="3" t="b">
        <f t="shared" si="131"/>
        <v>0</v>
      </c>
    </row>
    <row r="300" spans="1:16" x14ac:dyDescent="0.4">
      <c r="A300" s="5">
        <v>0.56330000000000002</v>
      </c>
      <c r="B300" s="5">
        <v>381.4</v>
      </c>
      <c r="C300" s="5">
        <v>0.40229999999999999</v>
      </c>
      <c r="D300" s="5">
        <v>271600</v>
      </c>
      <c r="E300" s="3"/>
      <c r="F300" s="3">
        <v>0.41436475900000003</v>
      </c>
      <c r="G300" s="3">
        <f t="shared" si="129"/>
        <v>2.9116276753641677E-2</v>
      </c>
      <c r="H300" s="3">
        <f t="shared" si="132"/>
        <v>12.512085674666679</v>
      </c>
      <c r="I300" s="3">
        <v>0.94094784399999998</v>
      </c>
      <c r="J300" s="3">
        <v>-4.0642774999999999E-2</v>
      </c>
      <c r="K300" s="3">
        <v>-7.2274832999999997E-2</v>
      </c>
      <c r="L300" s="3"/>
      <c r="M300" s="3">
        <f t="shared" si="133"/>
        <v>-1.1663420072769905E-2</v>
      </c>
      <c r="N300" s="3">
        <f t="shared" si="134"/>
        <v>-2.1502692138857408E-4</v>
      </c>
      <c r="O300" s="3">
        <f t="shared" si="130"/>
        <v>-98.156399066080212</v>
      </c>
      <c r="P300" s="3" t="b">
        <f t="shared" si="131"/>
        <v>0</v>
      </c>
    </row>
    <row r="301" spans="1:16" x14ac:dyDescent="0.4">
      <c r="A301" s="5">
        <v>0.57289999999999996</v>
      </c>
      <c r="B301" s="5">
        <v>381.4</v>
      </c>
      <c r="C301" s="5">
        <v>0.40210000000000001</v>
      </c>
      <c r="D301" s="5">
        <v>271500</v>
      </c>
      <c r="E301" s="3"/>
      <c r="F301" s="3">
        <v>0.41897572900000002</v>
      </c>
      <c r="G301" s="3">
        <f t="shared" si="129"/>
        <v>4.0278536039017203E-2</v>
      </c>
      <c r="H301" s="3">
        <f t="shared" si="132"/>
        <v>12.511717418356127</v>
      </c>
      <c r="I301" s="3">
        <v>0.94127289800000002</v>
      </c>
      <c r="J301" s="3">
        <v>-4.0542913E-2</v>
      </c>
      <c r="K301" s="3">
        <v>-7.2039172999999998E-2</v>
      </c>
      <c r="L301" s="3"/>
      <c r="M301" s="3">
        <f t="shared" si="133"/>
        <v>-6.1591622437092092E-4</v>
      </c>
      <c r="N301" s="3">
        <f t="shared" si="134"/>
        <v>-5.2389838372530377E-3</v>
      </c>
      <c r="O301" s="3">
        <f t="shared" si="130"/>
        <v>750.60007026182564</v>
      </c>
      <c r="P301" s="3" t="b">
        <f t="shared" si="131"/>
        <v>0</v>
      </c>
    </row>
    <row r="302" spans="1:16" x14ac:dyDescent="0.4">
      <c r="A302" s="5">
        <v>0.57440000000000002</v>
      </c>
      <c r="B302" s="5">
        <v>381.4</v>
      </c>
      <c r="C302" s="5">
        <v>0.40210000000000001</v>
      </c>
      <c r="D302" s="5">
        <v>270400</v>
      </c>
      <c r="E302" s="3"/>
      <c r="F302" s="3">
        <v>0.41968890599999997</v>
      </c>
      <c r="G302" s="3">
        <f t="shared" si="129"/>
        <v>4.1909389904149531E-2</v>
      </c>
      <c r="H302" s="3">
        <f t="shared" si="132"/>
        <v>12.507657623150946</v>
      </c>
      <c r="I302" s="3">
        <v>0.94132349599999998</v>
      </c>
      <c r="J302" s="3">
        <v>-4.0527146999999999E-2</v>
      </c>
      <c r="K302" s="3">
        <v>-7.2002202000000001E-2</v>
      </c>
      <c r="L302" s="3"/>
      <c r="M302" s="3">
        <f t="shared" si="133"/>
        <v>-6.7900906592766605E-3</v>
      </c>
      <c r="N302" s="3">
        <f t="shared" si="134"/>
        <v>-8.2440471314763821E-4</v>
      </c>
      <c r="O302" s="3">
        <f t="shared" si="130"/>
        <v>-87.858708307210421</v>
      </c>
      <c r="P302" s="3" t="b">
        <f t="shared" si="131"/>
        <v>0</v>
      </c>
    </row>
    <row r="303" spans="1:16" x14ac:dyDescent="0.4">
      <c r="A303" s="5">
        <v>0.57850000000000001</v>
      </c>
      <c r="B303" s="5">
        <v>381.4</v>
      </c>
      <c r="C303" s="5">
        <v>0.41139999999999999</v>
      </c>
      <c r="D303" s="5">
        <v>271100</v>
      </c>
      <c r="E303" s="3"/>
      <c r="F303" s="3">
        <v>0.42162823100000002</v>
      </c>
      <c r="G303" s="3">
        <f t="shared" si="129"/>
        <v>2.4258885548866464E-2</v>
      </c>
      <c r="H303" s="3">
        <f t="shared" si="132"/>
        <v>12.510243035486758</v>
      </c>
      <c r="I303" s="3">
        <v>0.94146152999999999</v>
      </c>
      <c r="J303" s="3">
        <v>-4.0483834000000003E-2</v>
      </c>
      <c r="K303" s="3">
        <v>-7.1900947000000007E-2</v>
      </c>
      <c r="L303" s="3"/>
      <c r="M303" s="3">
        <f t="shared" si="133"/>
        <v>4.3924776347461E-3</v>
      </c>
      <c r="N303" s="3">
        <f t="shared" si="134"/>
        <v>-2.2691030085362622E-3</v>
      </c>
      <c r="O303" s="3">
        <f t="shared" si="130"/>
        <v>-151.65884034529464</v>
      </c>
      <c r="P303" s="3" t="b">
        <f t="shared" si="131"/>
        <v>0</v>
      </c>
    </row>
    <row r="304" spans="1:16" x14ac:dyDescent="0.4">
      <c r="A304" s="5">
        <v>0.5827</v>
      </c>
      <c r="B304" s="5">
        <v>381.4</v>
      </c>
      <c r="C304" s="5">
        <v>0.40749999999999997</v>
      </c>
      <c r="D304" s="5">
        <v>269900</v>
      </c>
      <c r="E304" s="3"/>
      <c r="F304" s="3">
        <v>0.42359965300000002</v>
      </c>
      <c r="G304" s="3">
        <f t="shared" si="129"/>
        <v>3.8006766261444613E-2</v>
      </c>
      <c r="H304" s="3">
        <f t="shared" si="132"/>
        <v>12.505806799006097</v>
      </c>
      <c r="I304" s="3">
        <v>0.94160252099999997</v>
      </c>
      <c r="J304" s="3">
        <v>-4.0439137E-2</v>
      </c>
      <c r="K304" s="3">
        <v>-7.1796928999999995E-2</v>
      </c>
      <c r="L304" s="3"/>
      <c r="M304" s="3">
        <f t="shared" si="133"/>
        <v>-7.4873189547020038E-3</v>
      </c>
      <c r="N304" s="3">
        <f t="shared" si="134"/>
        <v>-2.3436981052060452E-3</v>
      </c>
      <c r="O304" s="3">
        <f t="shared" si="130"/>
        <v>-68.697765924153501</v>
      </c>
      <c r="P304" s="3" t="b">
        <f t="shared" si="131"/>
        <v>0</v>
      </c>
    </row>
    <row r="305" spans="1:20" x14ac:dyDescent="0.4">
      <c r="A305" s="5">
        <v>0.64149999999999996</v>
      </c>
      <c r="B305" s="5">
        <v>381.4</v>
      </c>
      <c r="C305" s="5">
        <v>0.43359999999999999</v>
      </c>
      <c r="D305" s="5">
        <v>265800</v>
      </c>
      <c r="E305" s="3"/>
      <c r="F305" s="3">
        <v>0.449610813</v>
      </c>
      <c r="G305" s="3">
        <f t="shared" ref="G305:G311" si="135">ABS(F305-C305)/F305</f>
        <v>3.5610382439801358E-2</v>
      </c>
      <c r="H305" s="3">
        <f t="shared" ref="H305:H311" si="136">LN(D305)</f>
        <v>12.490499425261282</v>
      </c>
      <c r="I305" s="3">
        <v>0.94353085000000003</v>
      </c>
      <c r="J305" s="3">
        <v>-3.9782169999999999E-2</v>
      </c>
      <c r="K305" s="3">
        <v>-7.0314721999999996E-2</v>
      </c>
      <c r="L305" s="3"/>
      <c r="M305" s="3">
        <f t="shared" ref="M305:M311" si="137">1/(1-C305)*(H305-H304)</f>
        <v>-2.7025730481664213E-2</v>
      </c>
      <c r="N305" s="3">
        <f t="shared" si="134"/>
        <v>-3.5751925061915421E-2</v>
      </c>
      <c r="O305" s="3">
        <f t="shared" si="130"/>
        <v>32.288468895120346</v>
      </c>
      <c r="P305" s="3" t="b">
        <f t="shared" si="131"/>
        <v>0</v>
      </c>
    </row>
    <row r="306" spans="1:20" x14ac:dyDescent="0.4">
      <c r="A306" s="5">
        <v>0.71060000000000001</v>
      </c>
      <c r="B306" s="5">
        <v>381.4</v>
      </c>
      <c r="C306" s="5">
        <v>0.439</v>
      </c>
      <c r="D306" s="5">
        <v>256100</v>
      </c>
      <c r="E306" s="3"/>
      <c r="F306" s="3">
        <v>0.47668459699999999</v>
      </c>
      <c r="G306" s="3">
        <f t="shared" si="135"/>
        <v>7.9055621342008636E-2</v>
      </c>
      <c r="H306" s="3">
        <f t="shared" si="136"/>
        <v>12.453323272187617</v>
      </c>
      <c r="I306" s="3">
        <v>0.94569133400000005</v>
      </c>
      <c r="J306" s="3">
        <v>-3.8947991000000001E-2</v>
      </c>
      <c r="K306" s="3">
        <v>-6.8525982999999999E-2</v>
      </c>
      <c r="L306" s="3"/>
      <c r="M306" s="3">
        <f t="shared" si="137"/>
        <v>-6.6267652537726401E-2</v>
      </c>
      <c r="N306" s="3">
        <f t="shared" si="134"/>
        <v>-4.6927818585722002E-2</v>
      </c>
      <c r="O306" s="3">
        <f t="shared" si="130"/>
        <v>-29.18442590220646</v>
      </c>
      <c r="P306" s="3" t="b">
        <f t="shared" si="131"/>
        <v>0</v>
      </c>
    </row>
    <row r="307" spans="1:20" x14ac:dyDescent="0.4">
      <c r="A307" s="5">
        <v>0.73570000000000002</v>
      </c>
      <c r="B307" s="5">
        <v>381.4</v>
      </c>
      <c r="C307" s="5">
        <v>0.46250000000000002</v>
      </c>
      <c r="D307" s="5">
        <v>252000</v>
      </c>
      <c r="E307" s="3"/>
      <c r="F307" s="3">
        <v>0.48578827800000002</v>
      </c>
      <c r="G307" s="3">
        <f t="shared" si="135"/>
        <v>4.7939151796495168E-2</v>
      </c>
      <c r="H307" s="3">
        <f t="shared" si="136"/>
        <v>12.437184366493561</v>
      </c>
      <c r="I307" s="3">
        <v>0.946457981</v>
      </c>
      <c r="J307" s="3">
        <v>-3.8628224000000003E-2</v>
      </c>
      <c r="K307" s="3">
        <v>-6.7860212000000003E-2</v>
      </c>
      <c r="L307" s="3"/>
      <c r="M307" s="3">
        <f t="shared" si="137"/>
        <v>-3.0025871058709588E-2</v>
      </c>
      <c r="N307" s="3">
        <f t="shared" si="134"/>
        <v>-1.807669292200104E-2</v>
      </c>
      <c r="O307" s="3">
        <f t="shared" si="130"/>
        <v>-39.796274730362761</v>
      </c>
      <c r="P307" s="3" t="b">
        <f t="shared" si="131"/>
        <v>0</v>
      </c>
    </row>
    <row r="308" spans="1:20" x14ac:dyDescent="0.4">
      <c r="A308" s="5">
        <v>0.84079999999999999</v>
      </c>
      <c r="B308" s="5">
        <v>381.4</v>
      </c>
      <c r="C308" s="5">
        <v>0.52639999999999998</v>
      </c>
      <c r="D308" s="5">
        <v>234800</v>
      </c>
      <c r="E308" s="3"/>
      <c r="F308" s="3">
        <v>0.52527760099999998</v>
      </c>
      <c r="G308" s="3">
        <f t="shared" si="135"/>
        <v>2.1367730089065728E-3</v>
      </c>
      <c r="H308" s="3">
        <f t="shared" si="136"/>
        <v>12.366489366936078</v>
      </c>
      <c r="I308" s="3">
        <v>0.95001181000000001</v>
      </c>
      <c r="J308" s="3">
        <v>-3.7006891E-2</v>
      </c>
      <c r="K308" s="3">
        <v>-6.4592457000000006E-2</v>
      </c>
      <c r="L308" s="3"/>
      <c r="M308" s="3">
        <f t="shared" si="137"/>
        <v>-0.14927153622779452</v>
      </c>
      <c r="N308" s="3">
        <f t="shared" si="134"/>
        <v>-0.10125892993367822</v>
      </c>
      <c r="O308" s="3">
        <f t="shared" si="130"/>
        <v>-32.164609213136977</v>
      </c>
      <c r="P308" s="3" t="b">
        <f t="shared" si="131"/>
        <v>0</v>
      </c>
    </row>
    <row r="309" spans="1:20" x14ac:dyDescent="0.4">
      <c r="A309" s="5">
        <v>0.94369999999999998</v>
      </c>
      <c r="B309" s="5">
        <v>381.4</v>
      </c>
      <c r="C309" s="5">
        <v>0.66859999999999997</v>
      </c>
      <c r="D309" s="5">
        <v>192700</v>
      </c>
      <c r="E309" s="3"/>
      <c r="F309" s="3">
        <v>0.62681372899999999</v>
      </c>
      <c r="G309" s="3">
        <f t="shared" si="135"/>
        <v>6.6664575242575755E-2</v>
      </c>
      <c r="H309" s="3">
        <f t="shared" si="136"/>
        <v>12.168889854402458</v>
      </c>
      <c r="I309" s="3">
        <v>0.95905309599999999</v>
      </c>
      <c r="J309" s="3">
        <v>-3.2367550000000002E-2</v>
      </c>
      <c r="K309" s="3">
        <v>-5.5615851000000001E-2</v>
      </c>
      <c r="L309" s="3"/>
      <c r="M309" s="3">
        <f t="shared" si="137"/>
        <v>-0.59625682719861006</v>
      </c>
      <c r="N309" s="3">
        <f t="shared" si="134"/>
        <v>-0.40952957783641747</v>
      </c>
      <c r="O309" s="3">
        <f t="shared" si="130"/>
        <v>-31.316580514388765</v>
      </c>
      <c r="P309" s="3" t="b">
        <f t="shared" si="131"/>
        <v>0</v>
      </c>
    </row>
    <row r="310" spans="1:20" x14ac:dyDescent="0.4">
      <c r="A310" s="1">
        <v>0.95699999999999996</v>
      </c>
      <c r="B310" s="1">
        <v>381.4</v>
      </c>
      <c r="C310" s="1">
        <v>0.72870000000000001</v>
      </c>
      <c r="D310" s="1">
        <v>183000</v>
      </c>
      <c r="F310">
        <v>0.66330493300000004</v>
      </c>
      <c r="G310">
        <f t="shared" si="135"/>
        <v>9.8589749218705072E-2</v>
      </c>
      <c r="H310">
        <f t="shared" si="136"/>
        <v>12.117241431823558</v>
      </c>
      <c r="I310">
        <v>0.96186101499999999</v>
      </c>
      <c r="J310">
        <v>-3.0859886E-2</v>
      </c>
      <c r="K310">
        <v>-5.2745459000000001E-2</v>
      </c>
      <c r="M310" s="8">
        <f t="shared" si="137"/>
        <v>-0.19037383921452272</v>
      </c>
      <c r="N310" s="8">
        <f t="shared" si="134"/>
        <v>-0.15313884631685815</v>
      </c>
      <c r="O310">
        <f t="shared" si="130"/>
        <v>-19.558881121111568</v>
      </c>
      <c r="P310" s="3"/>
    </row>
    <row r="311" spans="1:20" x14ac:dyDescent="0.4">
      <c r="A311" s="1">
        <v>0.98280000000000001</v>
      </c>
      <c r="B311" s="1">
        <v>381.4</v>
      </c>
      <c r="C311" s="1">
        <v>0.85050000000000003</v>
      </c>
      <c r="D311" s="1">
        <v>156100</v>
      </c>
      <c r="F311">
        <v>0.79510154099999997</v>
      </c>
      <c r="G311">
        <f t="shared" si="135"/>
        <v>6.96746970585988E-2</v>
      </c>
      <c r="H311">
        <f t="shared" si="136"/>
        <v>11.958252106503524</v>
      </c>
      <c r="I311">
        <v>0.97011625599999995</v>
      </c>
      <c r="J311">
        <v>-2.6291801E-2</v>
      </c>
      <c r="K311">
        <v>-4.4149592000000001E-2</v>
      </c>
      <c r="M311" s="8">
        <f t="shared" si="137"/>
        <v>-1.0634737479600944</v>
      </c>
      <c r="N311" s="8">
        <f t="shared" ref="N311" si="138">(F311/((1-F311)*(I311-1)))*(J311-J310)+(1/(I311-1))*(K311-K310)</f>
        <v>-0.88081889476023179</v>
      </c>
      <c r="O311">
        <f t="shared" si="130"/>
        <v>-17.175304378713872</v>
      </c>
      <c r="P311" s="3"/>
    </row>
    <row r="312" spans="1:20" x14ac:dyDescent="0.4">
      <c r="P312" t="s">
        <v>38</v>
      </c>
      <c r="Q312">
        <v>3</v>
      </c>
    </row>
    <row r="314" spans="1:20" x14ac:dyDescent="0.4">
      <c r="A314" s="7"/>
      <c r="B314" s="7"/>
      <c r="C314" s="7"/>
      <c r="D314" s="7"/>
      <c r="P314" t="s">
        <v>5</v>
      </c>
      <c r="Q314" s="3">
        <v>-1.5942720000000001E-2</v>
      </c>
      <c r="T314" t="s">
        <v>44</v>
      </c>
    </row>
    <row r="315" spans="1:20" x14ac:dyDescent="0.4">
      <c r="A315" s="5">
        <v>9.0000000000001201E-4</v>
      </c>
      <c r="B315" s="5">
        <v>403.5</v>
      </c>
      <c r="C315" s="5">
        <v>6.0000000000004505E-4</v>
      </c>
      <c r="D315" s="5">
        <v>536000</v>
      </c>
      <c r="E315" s="3"/>
      <c r="F315" s="3">
        <v>8.8811599999999999E-4</v>
      </c>
      <c r="G315" s="3">
        <f>ABS(F315-C315)/F315</f>
        <v>0.32441257673542079</v>
      </c>
      <c r="H315" s="3">
        <f>LN(D315)</f>
        <v>13.19188944005294</v>
      </c>
      <c r="I315" s="3">
        <v>0.889030757</v>
      </c>
      <c r="J315" s="3">
        <v>-5.6829377E-2</v>
      </c>
      <c r="K315" s="3">
        <v>-0.109730232</v>
      </c>
      <c r="L315" s="3"/>
      <c r="M315" s="3">
        <f>1/(1-C315)*(H315-H316)</f>
        <v>-7.2190409913483508E-2</v>
      </c>
      <c r="N315" s="3">
        <f>(F315/((1-F315)*(I315-1)))*(J315-J316)+(1/(I315-1))*(K315-K316)</f>
        <v>1.6021421469551524E-2</v>
      </c>
      <c r="O315" s="3">
        <f t="shared" ref="O315:O323" si="139">100*(N315-M315)/M315</f>
        <v>-122.19328230543694</v>
      </c>
      <c r="P315" s="3" t="b">
        <f t="shared" ref="P315:P323" si="140">IF(ABS(O315)&gt;20,FALSE,)</f>
        <v>0</v>
      </c>
    </row>
    <row r="316" spans="1:20" x14ac:dyDescent="0.4">
      <c r="A316" s="5">
        <v>0.20469999999999999</v>
      </c>
      <c r="B316" s="5">
        <v>403.5</v>
      </c>
      <c r="C316" s="5">
        <v>0.19409999999999999</v>
      </c>
      <c r="D316" s="5">
        <v>576100</v>
      </c>
      <c r="E316" s="3"/>
      <c r="F316" s="3">
        <v>0.18406591899999999</v>
      </c>
      <c r="G316" s="3">
        <f t="shared" ref="G316:G323" si="141">ABS(F316-C316)/F316</f>
        <v>5.4513519148539392E-2</v>
      </c>
      <c r="H316" s="3">
        <f t="shared" ref="H316:H323" si="142">LN(D316)</f>
        <v>13.264036535720475</v>
      </c>
      <c r="I316" s="3">
        <v>0.90031341200000004</v>
      </c>
      <c r="J316" s="3">
        <v>-5.8289585999999997E-2</v>
      </c>
      <c r="K316" s="3">
        <v>-0.10795104899999999</v>
      </c>
      <c r="L316" s="3"/>
      <c r="M316" s="3">
        <f t="shared" ref="M316:M322" si="143">1/(1-C316)*(H316-H315)</f>
        <v>8.9523632792574026E-2</v>
      </c>
      <c r="N316" s="3">
        <f t="shared" ref="N316:N322" si="144">(F316/((1-F316)*(I316-1)))*(J316-J315)+(1/(I316-1))*(K316-K315)</f>
        <v>-1.4543336717836315E-2</v>
      </c>
      <c r="O316" s="3">
        <f t="shared" si="139"/>
        <v>-116.24524861667886</v>
      </c>
      <c r="P316" s="3" t="b">
        <f t="shared" si="140"/>
        <v>0</v>
      </c>
    </row>
    <row r="317" spans="1:20" x14ac:dyDescent="0.4">
      <c r="A317" s="5">
        <v>0.29330000000000001</v>
      </c>
      <c r="B317" s="5">
        <v>403.5</v>
      </c>
      <c r="C317" s="5">
        <v>0.2596</v>
      </c>
      <c r="D317" s="5">
        <v>566500</v>
      </c>
      <c r="E317" s="3"/>
      <c r="F317" s="3">
        <v>0.25290269199999998</v>
      </c>
      <c r="G317" s="3">
        <f t="shared" si="141"/>
        <v>2.6481758446446325E-2</v>
      </c>
      <c r="H317" s="3">
        <f t="shared" si="142"/>
        <v>13.247232359450198</v>
      </c>
      <c r="I317" s="3">
        <v>0.90511677000000001</v>
      </c>
      <c r="J317" s="3">
        <v>-5.8226536000000002E-2</v>
      </c>
      <c r="K317" s="3">
        <v>-0.10631075500000001</v>
      </c>
      <c r="L317" s="3"/>
      <c r="M317" s="3">
        <f t="shared" si="143"/>
        <v>-2.2696078160828043E-2</v>
      </c>
      <c r="N317" s="3">
        <f t="shared" si="144"/>
        <v>-1.75124444046099E-2</v>
      </c>
      <c r="O317" s="3">
        <f t="shared" si="139"/>
        <v>-22.839336908720902</v>
      </c>
      <c r="P317" s="3" t="b">
        <f t="shared" si="140"/>
        <v>0</v>
      </c>
    </row>
    <row r="318" spans="1:20" x14ac:dyDescent="0.4">
      <c r="A318" s="5">
        <v>0.36199999999999999</v>
      </c>
      <c r="B318" s="5">
        <v>403.5</v>
      </c>
      <c r="C318" s="5">
        <v>0.29899999999999999</v>
      </c>
      <c r="D318" s="5">
        <v>563100</v>
      </c>
      <c r="E318" s="3"/>
      <c r="F318" s="3">
        <v>0.30188627099999998</v>
      </c>
      <c r="G318" s="3">
        <f t="shared" si="141"/>
        <v>9.5607892019706851E-3</v>
      </c>
      <c r="H318" s="3">
        <f t="shared" si="142"/>
        <v>13.241212511242709</v>
      </c>
      <c r="I318" s="3">
        <v>0.90879007599999995</v>
      </c>
      <c r="J318" s="3">
        <v>-5.7904247999999998E-2</v>
      </c>
      <c r="K318" s="3">
        <v>-0.10470257299999999</v>
      </c>
      <c r="L318" s="3"/>
      <c r="M318" s="3">
        <f t="shared" si="143"/>
        <v>-8.5875152745912477E-3</v>
      </c>
      <c r="N318" s="3">
        <f t="shared" si="144"/>
        <v>-1.9159641432791235E-2</v>
      </c>
      <c r="O318" s="3">
        <f t="shared" si="139"/>
        <v>123.11042042022109</v>
      </c>
      <c r="P318" s="3" t="b">
        <f t="shared" si="140"/>
        <v>0</v>
      </c>
    </row>
    <row r="319" spans="1:20" x14ac:dyDescent="0.4">
      <c r="A319" s="1">
        <v>0.53210000000000002</v>
      </c>
      <c r="B319" s="1">
        <v>403.5</v>
      </c>
      <c r="C319" s="1">
        <v>0.39589999999999997</v>
      </c>
      <c r="D319" s="1">
        <v>532200</v>
      </c>
      <c r="F319">
        <v>0.40677532300000002</v>
      </c>
      <c r="G319">
        <f t="shared" si="141"/>
        <v>2.6735454156347746E-2</v>
      </c>
      <c r="H319">
        <f t="shared" si="142"/>
        <v>13.184774637525726</v>
      </c>
      <c r="I319">
        <v>0.91760777699999996</v>
      </c>
      <c r="J319">
        <v>-5.6186923999999999E-2</v>
      </c>
      <c r="K319">
        <v>-9.9622365000000004E-2</v>
      </c>
      <c r="M319" s="8">
        <f t="shared" si="143"/>
        <v>-9.3424720604178002E-2</v>
      </c>
      <c r="N319" s="8">
        <f t="shared" si="144"/>
        <v>-7.5951105611204647E-2</v>
      </c>
      <c r="O319">
        <f t="shared" si="139"/>
        <v>-18.703416911467784</v>
      </c>
      <c r="P319" s="3"/>
    </row>
    <row r="320" spans="1:20" x14ac:dyDescent="0.4">
      <c r="A320" s="5">
        <v>0.62219999999999998</v>
      </c>
      <c r="B320" s="5">
        <v>403.5</v>
      </c>
      <c r="C320" s="5">
        <v>0.43719999999999998</v>
      </c>
      <c r="D320" s="5">
        <v>521800</v>
      </c>
      <c r="E320" s="3"/>
      <c r="F320" s="3">
        <v>0.45299963999999998</v>
      </c>
      <c r="G320" s="3">
        <f t="shared" si="141"/>
        <v>3.4877820211954264E-2</v>
      </c>
      <c r="H320" s="3">
        <f t="shared" si="142"/>
        <v>13.165039651684765</v>
      </c>
      <c r="I320" s="3">
        <v>0.92204907000000003</v>
      </c>
      <c r="J320" s="3">
        <v>-5.4838207E-2</v>
      </c>
      <c r="K320" s="3">
        <v>-9.6437300000000004E-2</v>
      </c>
      <c r="L320" s="3"/>
      <c r="M320" s="3">
        <f t="shared" si="143"/>
        <v>-3.5065717556788487E-2</v>
      </c>
      <c r="N320" s="3">
        <f t="shared" si="144"/>
        <v>-5.518867021666761E-2</v>
      </c>
      <c r="O320" s="3">
        <f t="shared" si="139"/>
        <v>57.386399201129301</v>
      </c>
      <c r="P320" s="3" t="b">
        <f t="shared" si="140"/>
        <v>0</v>
      </c>
    </row>
    <row r="321" spans="1:20" x14ac:dyDescent="0.4">
      <c r="A321" s="1">
        <v>0.70289999999999997</v>
      </c>
      <c r="B321" s="1">
        <v>403.5</v>
      </c>
      <c r="C321" s="1">
        <v>0.47020000000000001</v>
      </c>
      <c r="D321" s="1">
        <v>501900</v>
      </c>
      <c r="F321">
        <v>0.48950107500000001</v>
      </c>
      <c r="G321">
        <f t="shared" si="141"/>
        <v>3.9430097267917137E-2</v>
      </c>
      <c r="H321">
        <f t="shared" si="142"/>
        <v>13.126156175643025</v>
      </c>
      <c r="I321">
        <v>0.92588158700000001</v>
      </c>
      <c r="J321">
        <v>-5.3430263999999998E-2</v>
      </c>
      <c r="K321">
        <v>-9.3372267999999994E-2</v>
      </c>
      <c r="M321" s="8">
        <f t="shared" si="143"/>
        <v>-7.3392744510644745E-2</v>
      </c>
      <c r="N321" s="8">
        <f t="shared" si="144"/>
        <v>-5.9567701022713623E-2</v>
      </c>
      <c r="O321">
        <f t="shared" si="139"/>
        <v>-18.83707113027496</v>
      </c>
      <c r="P321" s="3"/>
    </row>
    <row r="322" spans="1:20" x14ac:dyDescent="0.4">
      <c r="A322" s="5">
        <v>0.85499999999999998</v>
      </c>
      <c r="B322" s="5">
        <v>403.5</v>
      </c>
      <c r="C322" s="5">
        <v>0.56640000000000001</v>
      </c>
      <c r="D322" s="5">
        <v>453100</v>
      </c>
      <c r="E322" s="3"/>
      <c r="F322" s="3">
        <v>0.55887229800000005</v>
      </c>
      <c r="G322" s="3">
        <f t="shared" si="141"/>
        <v>1.3469449151333617E-2</v>
      </c>
      <c r="H322" s="3">
        <f t="shared" si="142"/>
        <v>13.023868130655229</v>
      </c>
      <c r="I322" s="3">
        <v>0.93400279799999997</v>
      </c>
      <c r="J322" s="3">
        <v>-4.9814735999999998E-2</v>
      </c>
      <c r="K322" s="3">
        <v>-8.6058219000000005E-2</v>
      </c>
      <c r="L322" s="3"/>
      <c r="M322" s="3">
        <f t="shared" si="143"/>
        <v>-0.2359041627947332</v>
      </c>
      <c r="N322" s="3">
        <f t="shared" si="144"/>
        <v>-0.18022921357620797</v>
      </c>
      <c r="O322" s="3">
        <f t="shared" si="139"/>
        <v>-23.600664167579595</v>
      </c>
      <c r="P322" s="3" t="b">
        <f t="shared" si="140"/>
        <v>0</v>
      </c>
    </row>
    <row r="323" spans="1:20" x14ac:dyDescent="0.4">
      <c r="A323" s="5">
        <v>0.95689999999999997</v>
      </c>
      <c r="B323" s="5">
        <v>403.5</v>
      </c>
      <c r="C323" s="5">
        <v>0.74060000000000004</v>
      </c>
      <c r="D323" s="5">
        <v>361500</v>
      </c>
      <c r="E323" s="3"/>
      <c r="F323" s="3">
        <v>0.69773757999999997</v>
      </c>
      <c r="G323" s="3">
        <f t="shared" si="141"/>
        <v>6.143057394156707E-2</v>
      </c>
      <c r="H323" s="3">
        <f t="shared" si="142"/>
        <v>12.798017320580957</v>
      </c>
      <c r="I323" s="3">
        <v>0.94930400999999998</v>
      </c>
      <c r="J323" s="3">
        <v>-4.1872037000000001E-2</v>
      </c>
      <c r="K323" s="3">
        <v>-7.0847604999999994E-2</v>
      </c>
      <c r="L323" s="3"/>
      <c r="M323" s="3">
        <f>1/(1-C323)*(H323-H322)</f>
        <v>-0.87066619149680802</v>
      </c>
      <c r="N323" s="3">
        <f t="shared" ref="N323" si="145">(F323/((1-F323)*(I323-1)))*(J323-J322)+(1/(I323-1))*(K323-K322)</f>
        <v>-0.66169748807124029</v>
      </c>
      <c r="O323" s="3">
        <f t="shared" si="139"/>
        <v>-24.001012726395022</v>
      </c>
      <c r="P323" s="3" t="b">
        <f t="shared" si="140"/>
        <v>0</v>
      </c>
    </row>
    <row r="324" spans="1:20" x14ac:dyDescent="0.4">
      <c r="P324" t="s">
        <v>38</v>
      </c>
      <c r="Q324">
        <v>2</v>
      </c>
    </row>
    <row r="326" spans="1:20" x14ac:dyDescent="0.4">
      <c r="A326" s="7"/>
      <c r="B326" s="7"/>
      <c r="C326" s="7"/>
      <c r="D326" s="7"/>
      <c r="P326" t="s">
        <v>5</v>
      </c>
      <c r="Q326" s="3">
        <v>-1.6313979999999999E-2</v>
      </c>
      <c r="T326" t="s">
        <v>44</v>
      </c>
    </row>
    <row r="327" spans="1:20" x14ac:dyDescent="0.4">
      <c r="A327" s="5">
        <v>2E-3</v>
      </c>
      <c r="B327" s="5">
        <v>423.7</v>
      </c>
      <c r="C327" s="5">
        <v>1.90000000000001E-3</v>
      </c>
      <c r="D327" s="5">
        <v>986300</v>
      </c>
      <c r="E327" s="3"/>
      <c r="F327" s="3">
        <v>1.950858E-3</v>
      </c>
      <c r="G327" s="3">
        <f t="shared" ref="G327:G339" si="146">ABS(F327-C327)/F327</f>
        <v>2.6069555036804321E-2</v>
      </c>
      <c r="H327" s="3">
        <f t="shared" ref="H327:H339" si="147">LN(D327)</f>
        <v>13.801715846942084</v>
      </c>
      <c r="I327" s="3">
        <v>0.853874413</v>
      </c>
      <c r="J327" s="3">
        <v>-7.3675115999999999E-2</v>
      </c>
      <c r="K327" s="3">
        <v>-0.14230758499999999</v>
      </c>
      <c r="L327" s="3"/>
      <c r="M327" s="3">
        <f>1/(1-C327)*(H327-H328)</f>
        <v>-1.6239956822765909E-3</v>
      </c>
      <c r="N327" s="3">
        <f>(F327/((1-F327)*(I327-1)))*(J327-J328)+(1/(I327-1))*(K327-K328)</f>
        <v>1.8017418861744343E-2</v>
      </c>
      <c r="O327" s="3">
        <f t="shared" ref="O327:O339" si="148">100*(N327-M327)/M327</f>
        <v>-1209.4499239361712</v>
      </c>
      <c r="P327" s="3" t="b">
        <f t="shared" ref="P327:P339" si="149">IF(ABS(O327)&gt;20,FALSE,)</f>
        <v>0</v>
      </c>
    </row>
    <row r="328" spans="1:20" x14ac:dyDescent="0.4">
      <c r="A328" s="5">
        <v>0.20530000000000001</v>
      </c>
      <c r="B328" s="5">
        <v>423.7</v>
      </c>
      <c r="C328" s="5">
        <v>0.19289999999999999</v>
      </c>
      <c r="D328" s="5">
        <v>987900</v>
      </c>
      <c r="E328" s="3"/>
      <c r="F328" s="3">
        <v>0.18469718199999999</v>
      </c>
      <c r="G328" s="3">
        <f t="shared" si="146"/>
        <v>4.4412253133347755E-2</v>
      </c>
      <c r="H328" s="3">
        <f t="shared" si="147"/>
        <v>13.803336757032564</v>
      </c>
      <c r="I328" s="3">
        <v>0.86929833000000001</v>
      </c>
      <c r="J328" s="3">
        <v>-7.5442724000000003E-2</v>
      </c>
      <c r="K328" s="3">
        <v>-0.13967132400000001</v>
      </c>
      <c r="L328" s="3"/>
      <c r="M328" s="3">
        <f t="shared" ref="M328:M338" si="150">1/(1-C328)*(H328-H327)</f>
        <v>2.0083138278779154E-3</v>
      </c>
      <c r="N328" s="3">
        <f t="shared" ref="N328:N338" si="151">(F328/((1-F328)*(I328-1)))*(J328-J327)+(1/(I328-1))*(K328-K327)</f>
        <v>-1.7106364253857906E-2</v>
      </c>
      <c r="O328" s="3">
        <f t="shared" si="148"/>
        <v>-951.77744714994799</v>
      </c>
      <c r="P328" s="3" t="b">
        <f t="shared" si="149"/>
        <v>0</v>
      </c>
    </row>
    <row r="329" spans="1:20" x14ac:dyDescent="0.4">
      <c r="A329" s="5">
        <v>0.29060000000000002</v>
      </c>
      <c r="B329" s="5">
        <v>423.7</v>
      </c>
      <c r="C329" s="5">
        <v>0.26100000000000001</v>
      </c>
      <c r="D329" s="5">
        <v>972100</v>
      </c>
      <c r="E329" s="3"/>
      <c r="F329" s="3">
        <v>0.252269462</v>
      </c>
      <c r="G329" s="3">
        <f t="shared" si="146"/>
        <v>3.4607985963834222E-2</v>
      </c>
      <c r="H329" s="3">
        <f t="shared" si="147"/>
        <v>13.78721395880916</v>
      </c>
      <c r="I329" s="3">
        <v>0.87563013999999995</v>
      </c>
      <c r="J329" s="3">
        <v>-7.5357521999999996E-2</v>
      </c>
      <c r="K329" s="3">
        <v>-0.137540196</v>
      </c>
      <c r="L329" s="3"/>
      <c r="M329" s="3">
        <f t="shared" si="150"/>
        <v>-2.1817047663606086E-2</v>
      </c>
      <c r="N329" s="3">
        <f t="shared" si="151"/>
        <v>-1.7366534511860262E-2</v>
      </c>
      <c r="O329" s="3">
        <f t="shared" si="148"/>
        <v>-20.399245674151906</v>
      </c>
      <c r="P329" s="3" t="b">
        <f t="shared" si="149"/>
        <v>0</v>
      </c>
    </row>
    <row r="330" spans="1:20" x14ac:dyDescent="0.4">
      <c r="A330" s="5">
        <v>0.35830000000000001</v>
      </c>
      <c r="B330" s="5">
        <v>423.7</v>
      </c>
      <c r="C330" s="5">
        <v>0.30399999999999999</v>
      </c>
      <c r="D330" s="5">
        <v>964600</v>
      </c>
      <c r="E330" s="3"/>
      <c r="F330" s="3">
        <v>0.30208464699999998</v>
      </c>
      <c r="G330" s="3">
        <f t="shared" si="146"/>
        <v>6.3404513238966712E-3</v>
      </c>
      <c r="H330" s="3">
        <f t="shared" si="147"/>
        <v>13.779468786617009</v>
      </c>
      <c r="I330" s="3">
        <v>0.88058824199999997</v>
      </c>
      <c r="J330" s="3">
        <v>-7.4955704999999997E-2</v>
      </c>
      <c r="K330" s="3">
        <v>-0.13543781099999999</v>
      </c>
      <c r="L330" s="3"/>
      <c r="M330" s="3">
        <f t="shared" si="150"/>
        <v>-1.1128120965733058E-2</v>
      </c>
      <c r="N330" s="3">
        <f t="shared" si="151"/>
        <v>-1.9062669479667366E-2</v>
      </c>
      <c r="O330" s="3">
        <f t="shared" si="148"/>
        <v>71.301781660778559</v>
      </c>
      <c r="P330" s="3" t="b">
        <f t="shared" si="149"/>
        <v>0</v>
      </c>
    </row>
    <row r="331" spans="1:20" x14ac:dyDescent="0.4">
      <c r="A331" s="1">
        <v>0.43309999999999998</v>
      </c>
      <c r="B331" s="1">
        <v>423.7</v>
      </c>
      <c r="C331" s="1">
        <v>0.35699999999999998</v>
      </c>
      <c r="D331" s="1">
        <v>948800</v>
      </c>
      <c r="F331">
        <v>0.35319738099999998</v>
      </c>
      <c r="G331">
        <f t="shared" si="146"/>
        <v>1.0766271791805861E-2</v>
      </c>
      <c r="H331">
        <f t="shared" si="147"/>
        <v>13.762953307225597</v>
      </c>
      <c r="I331">
        <v>0.88598511499999999</v>
      </c>
      <c r="J331">
        <v>-7.4184267999999998E-2</v>
      </c>
      <c r="K331">
        <v>-0.132716904</v>
      </c>
      <c r="M331" s="8">
        <f t="shared" si="150"/>
        <v>-2.5685037933766652E-2</v>
      </c>
      <c r="N331" s="8">
        <f t="shared" si="151"/>
        <v>-2.7559235514990683E-2</v>
      </c>
      <c r="O331">
        <f t="shared" si="148"/>
        <v>7.29684568135339</v>
      </c>
      <c r="P331" s="3"/>
    </row>
    <row r="332" spans="1:20" x14ac:dyDescent="0.4">
      <c r="A332" s="1">
        <v>0.60740000000000005</v>
      </c>
      <c r="B332" s="1">
        <v>423.7</v>
      </c>
      <c r="C332" s="1">
        <v>0.43969999999999998</v>
      </c>
      <c r="D332" s="1">
        <v>898700</v>
      </c>
      <c r="F332">
        <v>0.45650798999999997</v>
      </c>
      <c r="G332">
        <f t="shared" si="146"/>
        <v>3.6818610776122439E-2</v>
      </c>
      <c r="H332">
        <f t="shared" si="147"/>
        <v>13.708704553646465</v>
      </c>
      <c r="I332">
        <v>0.89814082299999998</v>
      </c>
      <c r="J332">
        <v>-7.1194915999999997E-2</v>
      </c>
      <c r="K332">
        <v>-0.124966393</v>
      </c>
      <c r="M332" s="8">
        <f t="shared" si="150"/>
        <v>-9.6820905906001647E-2</v>
      </c>
      <c r="N332" s="8">
        <f t="shared" si="151"/>
        <v>-0.1007413159445277</v>
      </c>
      <c r="O332">
        <f t="shared" si="148"/>
        <v>4.0491358780841997</v>
      </c>
      <c r="P332" s="3"/>
    </row>
    <row r="333" spans="1:20" x14ac:dyDescent="0.4">
      <c r="A333" s="1">
        <v>0.71750000000000003</v>
      </c>
      <c r="B333" s="1">
        <v>423.7</v>
      </c>
      <c r="C333" s="1">
        <v>0.50249999999999995</v>
      </c>
      <c r="D333" s="1">
        <v>855000</v>
      </c>
      <c r="F333">
        <v>0.51179904099999995</v>
      </c>
      <c r="G333">
        <f t="shared" si="146"/>
        <v>1.8169320876081925E-2</v>
      </c>
      <c r="H333">
        <f t="shared" si="147"/>
        <v>13.658856747918897</v>
      </c>
      <c r="I333">
        <v>0.90555152999999999</v>
      </c>
      <c r="J333">
        <v>-6.8562571000000003E-2</v>
      </c>
      <c r="K333">
        <v>-0.119190796</v>
      </c>
      <c r="M333" s="8">
        <f t="shared" si="150"/>
        <v>-0.1001965944272723</v>
      </c>
      <c r="N333" s="8">
        <f t="shared" si="151"/>
        <v>-9.0368654855872768E-2</v>
      </c>
      <c r="O333">
        <f t="shared" si="148"/>
        <v>-9.8086562997239817</v>
      </c>
      <c r="P333" s="3"/>
    </row>
    <row r="334" spans="1:20" x14ac:dyDescent="0.4">
      <c r="A334" s="5">
        <v>0.74929999999999997</v>
      </c>
      <c r="B334" s="5">
        <v>423.7</v>
      </c>
      <c r="C334" s="5">
        <v>0.51190000000000002</v>
      </c>
      <c r="D334" s="5">
        <v>845900</v>
      </c>
      <c r="E334" s="3"/>
      <c r="F334" s="3">
        <v>0.52706718799999996</v>
      </c>
      <c r="G334" s="3">
        <f t="shared" si="146"/>
        <v>2.8776574116770752E-2</v>
      </c>
      <c r="H334" s="3">
        <f t="shared" si="147"/>
        <v>13.648156428292106</v>
      </c>
      <c r="I334" s="3">
        <v>0.90772777800000004</v>
      </c>
      <c r="J334" s="3">
        <v>-6.7683163000000005E-2</v>
      </c>
      <c r="K334" s="3">
        <v>-0.117356737</v>
      </c>
      <c r="L334" s="3"/>
      <c r="M334" s="3">
        <f t="shared" si="150"/>
        <v>-2.1922392187647501E-2</v>
      </c>
      <c r="N334" s="3">
        <f t="shared" si="151"/>
        <v>-3.0498113104622797E-2</v>
      </c>
      <c r="O334" s="3">
        <f t="shared" si="148"/>
        <v>39.118545291819991</v>
      </c>
      <c r="P334" s="3" t="b">
        <f t="shared" si="149"/>
        <v>0</v>
      </c>
    </row>
    <row r="335" spans="1:20" x14ac:dyDescent="0.4">
      <c r="A335" s="1">
        <v>0.87960000000000005</v>
      </c>
      <c r="B335" s="1">
        <v>423.7</v>
      </c>
      <c r="C335" s="1">
        <v>0.59909999999999997</v>
      </c>
      <c r="D335" s="1">
        <v>760800</v>
      </c>
      <c r="F335">
        <v>0.60360183300000003</v>
      </c>
      <c r="G335">
        <f t="shared" si="146"/>
        <v>7.4582825198280436E-3</v>
      </c>
      <c r="H335">
        <f t="shared" si="147"/>
        <v>13.542125790213317</v>
      </c>
      <c r="I335">
        <v>0.91913587100000005</v>
      </c>
      <c r="J335">
        <v>-6.2461695999999997E-2</v>
      </c>
      <c r="K335">
        <v>-0.10695494799999999</v>
      </c>
      <c r="M335" s="8">
        <f t="shared" si="150"/>
        <v>-0.26448151179543161</v>
      </c>
      <c r="N335" s="8">
        <f t="shared" si="151"/>
        <v>-0.22695601367660917</v>
      </c>
      <c r="O335">
        <f t="shared" si="148"/>
        <v>-14.188325627784248</v>
      </c>
      <c r="P335" s="3"/>
    </row>
    <row r="336" spans="1:20" x14ac:dyDescent="0.4">
      <c r="A336" s="1">
        <v>0.95730000000000004</v>
      </c>
      <c r="B336" s="1">
        <v>423.7</v>
      </c>
      <c r="C336" s="1">
        <v>0.74129999999999996</v>
      </c>
      <c r="D336" s="1">
        <v>629700</v>
      </c>
      <c r="F336">
        <v>0.73084243599999998</v>
      </c>
      <c r="G336">
        <f t="shared" si="146"/>
        <v>1.4308917332764152E-2</v>
      </c>
      <c r="H336">
        <f t="shared" si="147"/>
        <v>13.352998794476834</v>
      </c>
      <c r="I336">
        <v>0.93615223800000003</v>
      </c>
      <c r="J336">
        <v>-5.3620795999999998E-2</v>
      </c>
      <c r="K336">
        <v>-9.0137060000000005E-2</v>
      </c>
      <c r="M336" s="8">
        <f t="shared" si="150"/>
        <v>-0.73106685634512314</v>
      </c>
      <c r="N336" s="8">
        <f t="shared" si="151"/>
        <v>-0.63938885939246526</v>
      </c>
      <c r="O336">
        <f t="shared" si="148"/>
        <v>-12.540302731133307</v>
      </c>
      <c r="P336" s="3"/>
    </row>
    <row r="337" spans="1:20" x14ac:dyDescent="0.4">
      <c r="A337" s="5">
        <v>0.95850000000000002</v>
      </c>
      <c r="B337" s="5">
        <v>423.7</v>
      </c>
      <c r="C337" s="5">
        <v>0.76100000000000001</v>
      </c>
      <c r="D337" s="5">
        <v>622900</v>
      </c>
      <c r="E337" s="3"/>
      <c r="F337" s="3">
        <v>0.73470325299999995</v>
      </c>
      <c r="G337" s="3">
        <f t="shared" si="146"/>
        <v>3.579233778076122E-2</v>
      </c>
      <c r="H337" s="3">
        <f t="shared" si="147"/>
        <v>13.342141271242237</v>
      </c>
      <c r="I337" s="3">
        <v>0.93660037299999999</v>
      </c>
      <c r="J337" s="3">
        <v>-5.3377602000000003E-2</v>
      </c>
      <c r="K337" s="3">
        <v>-8.9682349999999994E-2</v>
      </c>
      <c r="L337" s="3"/>
      <c r="M337" s="3">
        <f t="shared" si="150"/>
        <v>-4.5428967508772615E-2</v>
      </c>
      <c r="N337" s="3">
        <f t="shared" si="151"/>
        <v>-1.7795099989760435E-2</v>
      </c>
      <c r="O337" s="3">
        <f t="shared" si="148"/>
        <v>-60.828737773263079</v>
      </c>
      <c r="P337" s="3" t="b">
        <f t="shared" si="149"/>
        <v>0</v>
      </c>
    </row>
    <row r="338" spans="1:20" x14ac:dyDescent="0.4">
      <c r="A338" s="1">
        <v>0.97440000000000004</v>
      </c>
      <c r="B338" s="1">
        <v>423.7</v>
      </c>
      <c r="C338" s="1">
        <v>0.79830000000000001</v>
      </c>
      <c r="D338" s="1">
        <v>582500</v>
      </c>
      <c r="F338">
        <v>0.79890591899999996</v>
      </c>
      <c r="G338">
        <f t="shared" si="146"/>
        <v>7.5843598800518441E-4</v>
      </c>
      <c r="H338">
        <f t="shared" si="147"/>
        <v>13.275084464421992</v>
      </c>
      <c r="I338">
        <v>0.94349674100000003</v>
      </c>
      <c r="J338">
        <v>-4.9577004000000001E-2</v>
      </c>
      <c r="K338">
        <v>-8.2624254999999994E-2</v>
      </c>
      <c r="M338" s="8">
        <f t="shared" si="150"/>
        <v>-0.33245813991197465</v>
      </c>
      <c r="N338" s="8">
        <f t="shared" si="151"/>
        <v>-0.3921384167472165</v>
      </c>
      <c r="O338">
        <f t="shared" si="148"/>
        <v>17.951215407462566</v>
      </c>
      <c r="P338" s="3"/>
    </row>
    <row r="339" spans="1:20" x14ac:dyDescent="0.4">
      <c r="A339" s="5">
        <v>0.98629999999999995</v>
      </c>
      <c r="B339" s="5">
        <v>423.7</v>
      </c>
      <c r="C339" s="5">
        <v>0.89</v>
      </c>
      <c r="D339" s="5">
        <v>532800</v>
      </c>
      <c r="E339" s="3"/>
      <c r="F339" s="3">
        <v>0.87054038099999997</v>
      </c>
      <c r="G339" s="3">
        <f t="shared" si="146"/>
        <v>2.235349378927896E-2</v>
      </c>
      <c r="H339" s="3">
        <f t="shared" si="147"/>
        <v>13.185901398208317</v>
      </c>
      <c r="I339" s="3">
        <v>0.95008828700000003</v>
      </c>
      <c r="J339" s="3">
        <v>-4.58422E-2</v>
      </c>
      <c r="K339" s="3">
        <v>-7.5778817999999998E-2</v>
      </c>
      <c r="L339" s="3"/>
      <c r="M339" s="3">
        <f t="shared" ref="M339" si="152">1/(1-C339)*(H339-H338)</f>
        <v>-0.81075514739704346</v>
      </c>
      <c r="N339" s="3">
        <f t="shared" ref="N339" si="153">(F339/((1-F339)*(I339-1)))*(J339-J338)+(1/(I339-1))*(K339-K338)</f>
        <v>-0.64032693385841155</v>
      </c>
      <c r="O339" s="3">
        <f t="shared" si="148"/>
        <v>-21.020922788562906</v>
      </c>
      <c r="P339" s="3" t="b">
        <f t="shared" si="149"/>
        <v>0</v>
      </c>
    </row>
    <row r="340" spans="1:20" x14ac:dyDescent="0.4">
      <c r="P340" t="s">
        <v>38</v>
      </c>
      <c r="Q340">
        <v>6</v>
      </c>
    </row>
    <row r="342" spans="1:20" x14ac:dyDescent="0.4">
      <c r="S342" t="s">
        <v>58</v>
      </c>
      <c r="T342">
        <f>COUNT(A3:A339)</f>
        <v>280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4F513-8AE9-44FC-AA12-D86F469B8DC2}">
  <dimension ref="A1:T155"/>
  <sheetViews>
    <sheetView topLeftCell="A113" workbookViewId="0">
      <selection activeCell="W127" sqref="W127"/>
    </sheetView>
  </sheetViews>
  <sheetFormatPr defaultRowHeight="13.9" x14ac:dyDescent="0.4"/>
  <cols>
    <col min="1" max="1" width="9.1328125" bestFit="1" customWidth="1"/>
    <col min="2" max="2" width="11.6640625" bestFit="1" customWidth="1"/>
    <col min="3" max="4" width="9.1328125" bestFit="1" customWidth="1"/>
    <col min="6" max="11" width="9.1328125" bestFit="1" customWidth="1"/>
    <col min="13" max="15" width="9.1328125" bestFit="1" customWidth="1"/>
  </cols>
  <sheetData>
    <row r="1" spans="1:20" x14ac:dyDescent="0.4">
      <c r="A1" t="s">
        <v>4</v>
      </c>
      <c r="G1" t="s">
        <v>5</v>
      </c>
      <c r="H1" s="3">
        <v>4.9295000000000003E-4</v>
      </c>
      <c r="T1" t="s">
        <v>31</v>
      </c>
    </row>
    <row r="2" spans="1:20" x14ac:dyDescent="0.4">
      <c r="A2" s="2" t="s">
        <v>0</v>
      </c>
      <c r="B2" s="2" t="s">
        <v>1</v>
      </c>
      <c r="C2" s="2" t="s">
        <v>2</v>
      </c>
      <c r="D2" s="2" t="s">
        <v>3</v>
      </c>
      <c r="F2" s="2" t="s">
        <v>7</v>
      </c>
      <c r="G2" s="2" t="s">
        <v>14</v>
      </c>
      <c r="H2" s="2" t="s">
        <v>8</v>
      </c>
      <c r="I2" s="2" t="s">
        <v>9</v>
      </c>
      <c r="J2" s="2" t="s">
        <v>10</v>
      </c>
      <c r="K2" s="2" t="s">
        <v>11</v>
      </c>
      <c r="M2" s="2" t="s">
        <v>12</v>
      </c>
      <c r="N2" s="2" t="s">
        <v>13</v>
      </c>
      <c r="O2" s="2" t="s">
        <v>15</v>
      </c>
      <c r="P2" s="2" t="s">
        <v>18</v>
      </c>
    </row>
    <row r="3" spans="1:20" x14ac:dyDescent="0.4">
      <c r="A3" s="5">
        <v>0.1799</v>
      </c>
      <c r="B3" s="5">
        <v>323.04702400000002</v>
      </c>
      <c r="C3" s="5">
        <v>0.40560000000000002</v>
      </c>
      <c r="D3" s="5">
        <v>16170</v>
      </c>
      <c r="E3" s="3"/>
      <c r="F3" s="3">
        <v>0.34867015000000001</v>
      </c>
      <c r="G3" s="3">
        <f>ABS(F3-C3)/C3</f>
        <v>0.14035959072978305</v>
      </c>
      <c r="H3" s="3">
        <f>LN(D3)</f>
        <v>9.6909129525711517</v>
      </c>
      <c r="I3" s="3">
        <v>0.99386882899999995</v>
      </c>
      <c r="J3" s="3">
        <v>-6.947188E-3</v>
      </c>
      <c r="K3" s="3">
        <v>-5.6865680000000004E-3</v>
      </c>
      <c r="L3" s="3"/>
      <c r="M3" s="3">
        <f>(1/(1-C3))*(H3-H4)</f>
        <v>-0.10779709227209353</v>
      </c>
      <c r="N3" s="3">
        <f>(F3/((1-F3)*(I3-1)))*(J3-J4)+(I3-1)*(K3-K4)</f>
        <v>-8.0226091785783479E-2</v>
      </c>
      <c r="O3" s="3">
        <f>100*ABS(N3-M3)/M3</f>
        <v>-25.576757132481223</v>
      </c>
      <c r="P3" s="3" t="b">
        <f>IF(ABS(O3)&gt;20,FALSE,)</f>
        <v>0</v>
      </c>
    </row>
    <row r="4" spans="1:20" x14ac:dyDescent="0.4">
      <c r="A4" s="1">
        <v>0.26100000000000001</v>
      </c>
      <c r="B4" s="1">
        <v>323.04702400000002</v>
      </c>
      <c r="C4" s="1">
        <v>0.47060000000000002</v>
      </c>
      <c r="D4" s="1">
        <v>17240</v>
      </c>
      <c r="F4">
        <v>0.44468466499999998</v>
      </c>
      <c r="G4">
        <f t="shared" ref="G4:G10" si="0">ABS(F4-C4)/C4</f>
        <v>5.5068710157246153E-2</v>
      </c>
      <c r="H4">
        <f t="shared" ref="H4:H10" si="1">LN(D4)</f>
        <v>9.7549875442176841</v>
      </c>
      <c r="I4">
        <v>0.99325163299999997</v>
      </c>
      <c r="J4">
        <v>-7.8660280000000006E-3</v>
      </c>
      <c r="K4">
        <v>-5.8488209999999997E-3</v>
      </c>
      <c r="M4">
        <f t="shared" ref="M4:M9" si="2">(1/(1-C4))*(H4-H3)</f>
        <v>0.12103247383175746</v>
      </c>
      <c r="N4">
        <f t="shared" ref="N4:N9" si="3">(F4/((1-F4)*(I4-1)))*(J4-J3)+(I4-1)*(K4-K3)</f>
        <v>0.10903302162195139</v>
      </c>
      <c r="O4">
        <f t="shared" ref="O4:O10" si="4">100*ABS(N4-M4)/M4</f>
        <v>9.914241880642745</v>
      </c>
    </row>
    <row r="5" spans="1:20" x14ac:dyDescent="0.4">
      <c r="A5" s="5">
        <v>0.44440000000000002</v>
      </c>
      <c r="B5" s="5">
        <v>323.04702400000002</v>
      </c>
      <c r="C5" s="5">
        <v>0.56510000000000005</v>
      </c>
      <c r="D5" s="5">
        <v>18450</v>
      </c>
      <c r="E5" s="3"/>
      <c r="F5" s="3">
        <v>0.58811056500000003</v>
      </c>
      <c r="G5" s="3">
        <f t="shared" si="0"/>
        <v>4.0719456733321502E-2</v>
      </c>
      <c r="H5" s="3">
        <f t="shared" si="1"/>
        <v>9.8228196494686735</v>
      </c>
      <c r="I5" s="3">
        <v>0.992149367</v>
      </c>
      <c r="J5" s="3">
        <v>-9.2119300000000001E-3</v>
      </c>
      <c r="K5" s="3">
        <v>-5.9161500000000002E-3</v>
      </c>
      <c r="L5" s="3"/>
      <c r="M5" s="3">
        <f t="shared" si="2"/>
        <v>0.1559717297102538</v>
      </c>
      <c r="N5" s="3">
        <f t="shared" si="3"/>
        <v>0.24478681951328687</v>
      </c>
      <c r="O5" s="3">
        <f t="shared" si="4"/>
        <v>56.943069085675624</v>
      </c>
      <c r="P5" s="3" t="b">
        <f t="shared" ref="P5:P10" si="5">IF(ABS(O5)&gt;20,FALSE,)</f>
        <v>0</v>
      </c>
    </row>
    <row r="6" spans="1:20" x14ac:dyDescent="0.4">
      <c r="A6" s="5">
        <v>0.52180000000000004</v>
      </c>
      <c r="B6" s="5">
        <v>323.04702400000002</v>
      </c>
      <c r="C6" s="5">
        <v>0.57989999999999997</v>
      </c>
      <c r="D6" s="5">
        <v>18520</v>
      </c>
      <c r="E6" s="3"/>
      <c r="F6" s="3">
        <v>0.62657219799999997</v>
      </c>
      <c r="G6" s="3">
        <f t="shared" si="0"/>
        <v>8.0483183307466802E-2</v>
      </c>
      <c r="H6" s="3">
        <f t="shared" si="1"/>
        <v>9.8266065082001699</v>
      </c>
      <c r="I6" s="3">
        <v>0.99185444499999997</v>
      </c>
      <c r="J6" s="3">
        <v>-9.5146150000000006E-3</v>
      </c>
      <c r="K6" s="3">
        <v>-5.8646560000000002E-3</v>
      </c>
      <c r="L6" s="3"/>
      <c r="M6" s="3">
        <f t="shared" si="2"/>
        <v>9.0141840787822496E-3</v>
      </c>
      <c r="N6" s="3">
        <f t="shared" si="3"/>
        <v>6.2349326926047194E-2</v>
      </c>
      <c r="O6" s="3">
        <f t="shared" si="4"/>
        <v>591.68020512035218</v>
      </c>
      <c r="P6" s="3" t="b">
        <f t="shared" si="5"/>
        <v>0</v>
      </c>
    </row>
    <row r="7" spans="1:20" x14ac:dyDescent="0.4">
      <c r="A7" s="5">
        <v>0.58860000000000001</v>
      </c>
      <c r="B7" s="5">
        <v>323.04702400000002</v>
      </c>
      <c r="C7" s="5">
        <v>0.59130000000000005</v>
      </c>
      <c r="D7" s="5">
        <v>18720</v>
      </c>
      <c r="E7" s="3"/>
      <c r="F7" s="3">
        <v>0.65079624400000002</v>
      </c>
      <c r="G7" s="3">
        <f t="shared" si="0"/>
        <v>0.10061938778961606</v>
      </c>
      <c r="H7" s="3">
        <f t="shared" si="1"/>
        <v>9.8373477500315829</v>
      </c>
      <c r="I7" s="3">
        <v>0.99169079000000004</v>
      </c>
      <c r="J7" s="3">
        <v>-9.6659959999999996E-3</v>
      </c>
      <c r="K7" s="3">
        <v>-5.8022890000000004E-3</v>
      </c>
      <c r="L7" s="3"/>
      <c r="M7" s="3">
        <f t="shared" si="2"/>
        <v>2.6281482337687807E-2</v>
      </c>
      <c r="N7" s="3">
        <f t="shared" si="3"/>
        <v>3.395245150340323E-2</v>
      </c>
      <c r="O7" s="3">
        <f t="shared" si="4"/>
        <v>29.187734037037959</v>
      </c>
      <c r="P7" s="3" t="b">
        <f t="shared" si="5"/>
        <v>0</v>
      </c>
    </row>
    <row r="8" spans="1:20" x14ac:dyDescent="0.4">
      <c r="A8" s="5">
        <v>0.59379999999999999</v>
      </c>
      <c r="B8" s="5">
        <v>323.04702400000002</v>
      </c>
      <c r="C8" s="5">
        <v>0.59109999999999996</v>
      </c>
      <c r="D8" s="5">
        <v>18630</v>
      </c>
      <c r="E8" s="3"/>
      <c r="F8" s="3">
        <v>0.65233133099999996</v>
      </c>
      <c r="G8" s="3">
        <f t="shared" si="0"/>
        <v>0.10358878531551345</v>
      </c>
      <c r="H8" s="3">
        <f t="shared" si="1"/>
        <v>9.8325284635956347</v>
      </c>
      <c r="I8" s="3">
        <v>0.99168152700000001</v>
      </c>
      <c r="J8" s="3">
        <v>-9.6739489999999994E-3</v>
      </c>
      <c r="K8" s="3">
        <v>-5.7972229999999998E-3</v>
      </c>
      <c r="L8" s="3"/>
      <c r="M8" s="3">
        <f t="shared" si="2"/>
        <v>-1.1785978077642943E-2</v>
      </c>
      <c r="N8" s="3">
        <f t="shared" si="3"/>
        <v>1.7938240878372313E-3</v>
      </c>
      <c r="O8" s="3">
        <f t="shared" si="4"/>
        <v>-115.21998493480972</v>
      </c>
      <c r="P8" s="3" t="b">
        <f t="shared" si="5"/>
        <v>0</v>
      </c>
    </row>
    <row r="9" spans="1:20" x14ac:dyDescent="0.4">
      <c r="A9" s="5">
        <v>0.69530000000000003</v>
      </c>
      <c r="B9" s="5">
        <v>323.04702400000002</v>
      </c>
      <c r="C9" s="5">
        <v>0.60719999999999996</v>
      </c>
      <c r="D9" s="5">
        <v>18550</v>
      </c>
      <c r="E9" s="3"/>
      <c r="F9" s="3">
        <v>0.67117851900000003</v>
      </c>
      <c r="G9" s="3">
        <f t="shared" si="0"/>
        <v>0.10536646739130447</v>
      </c>
      <c r="H9" s="3">
        <f t="shared" si="1"/>
        <v>9.8282250680355805</v>
      </c>
      <c r="I9" s="3">
        <v>0.99158908499999998</v>
      </c>
      <c r="J9" s="3">
        <v>-9.7435920000000006E-3</v>
      </c>
      <c r="K9" s="3">
        <v>-5.7174890000000001E-3</v>
      </c>
      <c r="L9" s="3"/>
      <c r="M9" s="3">
        <f t="shared" si="2"/>
        <v>-1.0955691344333536E-2</v>
      </c>
      <c r="N9" s="3">
        <f t="shared" si="3"/>
        <v>1.6900317397890517E-2</v>
      </c>
      <c r="O9" s="3">
        <f t="shared" si="4"/>
        <v>-254.26062004413481</v>
      </c>
      <c r="P9" s="3" t="b">
        <f t="shared" si="5"/>
        <v>0</v>
      </c>
    </row>
    <row r="10" spans="1:20" x14ac:dyDescent="0.4">
      <c r="A10" s="5">
        <v>0.84030000000000005</v>
      </c>
      <c r="B10" s="5">
        <v>323.04702400000002</v>
      </c>
      <c r="C10" s="5">
        <v>0.62739999999999996</v>
      </c>
      <c r="D10" s="5">
        <v>18490</v>
      </c>
      <c r="E10" s="3"/>
      <c r="F10" s="3">
        <v>0.64892987999999996</v>
      </c>
      <c r="G10" s="3">
        <f t="shared" si="0"/>
        <v>3.4316034427797265E-2</v>
      </c>
      <c r="H10" s="3">
        <f t="shared" si="1"/>
        <v>9.8249853243811707</v>
      </c>
      <c r="I10" s="3">
        <v>0.99155289400000002</v>
      </c>
      <c r="J10" s="3">
        <v>-9.8296440000000002E-3</v>
      </c>
      <c r="K10" s="3">
        <v>-5.9135469999999999E-3</v>
      </c>
      <c r="L10" s="3"/>
      <c r="M10" s="3">
        <f>(1/(1-C10))*(H10-H9)</f>
        <v>-8.694964182527699E-3</v>
      </c>
      <c r="N10" s="3">
        <f>(F10/((1-F10)*(I10-1)))*(J10-J9)+(I10-1)*(K10-K9)</f>
        <v>1.8831942654383274E-2</v>
      </c>
      <c r="O10" s="3">
        <f t="shared" si="4"/>
        <v>-316.58447647461924</v>
      </c>
      <c r="P10" s="3" t="b">
        <f t="shared" si="5"/>
        <v>0</v>
      </c>
    </row>
    <row r="11" spans="1:20" x14ac:dyDescent="0.4">
      <c r="A11" s="1"/>
      <c r="B11" s="1"/>
      <c r="C11" s="1"/>
      <c r="D11" s="1"/>
      <c r="P11" t="s">
        <v>45</v>
      </c>
      <c r="Q11">
        <v>1</v>
      </c>
    </row>
    <row r="13" spans="1:20" x14ac:dyDescent="0.4">
      <c r="A13" s="7"/>
      <c r="B13" s="7"/>
      <c r="C13" s="7"/>
      <c r="D13" s="7"/>
      <c r="P13" t="s">
        <v>5</v>
      </c>
      <c r="Q13" s="3">
        <v>1.25841E-3</v>
      </c>
      <c r="T13" t="s">
        <v>31</v>
      </c>
    </row>
    <row r="14" spans="1:20" x14ac:dyDescent="0.4">
      <c r="A14" s="5">
        <v>0.1799</v>
      </c>
      <c r="B14" s="5">
        <v>339.06400000000002</v>
      </c>
      <c r="C14" s="5">
        <v>0.37909999999999999</v>
      </c>
      <c r="D14" s="5">
        <v>34820</v>
      </c>
      <c r="E14" s="3"/>
      <c r="F14" s="3">
        <v>0.32517239999999997</v>
      </c>
      <c r="G14" s="3">
        <f t="shared" ref="G14:G22" si="6">ABS(F14-C14)/C14</f>
        <v>0.14225164864151946</v>
      </c>
      <c r="H14" s="3">
        <f>LN(D14)</f>
        <v>10.45794721332218</v>
      </c>
      <c r="I14" s="3">
        <v>0.98995608499999999</v>
      </c>
      <c r="J14" s="3">
        <v>-9.87035E-3</v>
      </c>
      <c r="K14" s="3">
        <v>-1.0092624E-2</v>
      </c>
      <c r="L14" s="3"/>
      <c r="M14" s="3">
        <f>(1/(1-C14))*(H14-H15)</f>
        <v>-9.9543365176252285E-2</v>
      </c>
      <c r="N14" s="3">
        <f>(F14/((1-F14)*(I14-1)))*(J14-J15)+(I14-1)*(K14-K15)</f>
        <v>-6.2116446595831515E-2</v>
      </c>
      <c r="O14" s="3">
        <f t="shared" ref="O14:O22" si="7">100*ABS(N14-M14)/M14</f>
        <v>-37.598606912828764</v>
      </c>
      <c r="P14" s="3" t="b">
        <f t="shared" ref="P14:P22" si="8">IF(ABS(O14)&gt;20,FALSE,)</f>
        <v>0</v>
      </c>
    </row>
    <row r="15" spans="1:20" x14ac:dyDescent="0.4">
      <c r="A15" s="5">
        <v>0.26100000000000001</v>
      </c>
      <c r="B15" s="5">
        <v>339.06400000000002</v>
      </c>
      <c r="C15" s="5">
        <v>0.44890000000000002</v>
      </c>
      <c r="D15" s="5">
        <v>37040</v>
      </c>
      <c r="E15" s="3"/>
      <c r="F15" s="3">
        <v>0.41951260600000001</v>
      </c>
      <c r="G15" s="3">
        <f t="shared" si="6"/>
        <v>6.5465346402316799E-2</v>
      </c>
      <c r="H15" s="3">
        <f t="shared" ref="H15:H22" si="9">LN(D15)</f>
        <v>10.519753688760115</v>
      </c>
      <c r="I15" s="3">
        <v>0.98928851799999995</v>
      </c>
      <c r="J15" s="3">
        <v>-1.1165054000000001E-2</v>
      </c>
      <c r="K15" s="3">
        <v>-1.0353256999999999E-2</v>
      </c>
      <c r="L15" s="3"/>
      <c r="M15" s="3">
        <f t="shared" ref="M15:M21" si="10">(1/(1-C15))*(H15-H14)</f>
        <v>0.11215110767181104</v>
      </c>
      <c r="N15" s="3">
        <f t="shared" ref="N15:N21" si="11">(F15/((1-F15)*(I15-1)))*(J15-J14)+(I15-1)*(K15-K14)</f>
        <v>8.7354851514960086E-2</v>
      </c>
      <c r="O15" s="3">
        <f t="shared" si="7"/>
        <v>22.109684577893333</v>
      </c>
      <c r="P15" s="3" t="b">
        <f t="shared" si="8"/>
        <v>0</v>
      </c>
    </row>
    <row r="16" spans="1:20" x14ac:dyDescent="0.4">
      <c r="A16" s="5">
        <v>0.44440000000000002</v>
      </c>
      <c r="B16" s="5">
        <v>339.06400000000002</v>
      </c>
      <c r="C16" s="5">
        <v>0.54549999999999998</v>
      </c>
      <c r="D16" s="5">
        <v>39650</v>
      </c>
      <c r="E16" s="3"/>
      <c r="F16" s="3">
        <v>0.565394548</v>
      </c>
      <c r="G16" s="3">
        <f t="shared" si="6"/>
        <v>3.6470298808432652E-2</v>
      </c>
      <c r="H16" s="3">
        <f t="shared" si="9"/>
        <v>10.587846227062993</v>
      </c>
      <c r="I16" s="3">
        <v>0.98806805099999995</v>
      </c>
      <c r="J16" s="3">
        <v>-1.3060607E-2</v>
      </c>
      <c r="K16" s="3">
        <v>-1.0453481000000001E-2</v>
      </c>
      <c r="L16" s="3"/>
      <c r="M16" s="3">
        <f t="shared" si="10"/>
        <v>0.14981856612294361</v>
      </c>
      <c r="N16" s="3">
        <f t="shared" si="11"/>
        <v>0.20667288533967779</v>
      </c>
      <c r="O16" s="3">
        <f t="shared" si="7"/>
        <v>37.948780773992034</v>
      </c>
      <c r="P16" s="3" t="b">
        <f t="shared" si="8"/>
        <v>0</v>
      </c>
    </row>
    <row r="17" spans="1:20" x14ac:dyDescent="0.4">
      <c r="A17" s="5">
        <v>0.52180000000000004</v>
      </c>
      <c r="B17" s="5">
        <v>339.06400000000002</v>
      </c>
      <c r="C17" s="5">
        <v>0.57079999999999997</v>
      </c>
      <c r="D17" s="5">
        <v>40000</v>
      </c>
      <c r="E17" s="3"/>
      <c r="F17" s="3">
        <v>0.60608956899999999</v>
      </c>
      <c r="G17" s="3">
        <f t="shared" si="6"/>
        <v>6.1824752978276144E-2</v>
      </c>
      <c r="H17" s="3">
        <f t="shared" si="9"/>
        <v>10.596634733096073</v>
      </c>
      <c r="I17" s="3">
        <v>0.98774189899999998</v>
      </c>
      <c r="J17" s="3">
        <v>-1.3492025E-2</v>
      </c>
      <c r="K17" s="3">
        <v>-1.0358968E-2</v>
      </c>
      <c r="L17" s="3"/>
      <c r="M17" s="3">
        <f t="shared" si="10"/>
        <v>2.0476481903726602E-2</v>
      </c>
      <c r="N17" s="3">
        <f t="shared" si="11"/>
        <v>5.4150828115729445E-2</v>
      </c>
      <c r="O17" s="3">
        <f t="shared" si="7"/>
        <v>164.45376881794476</v>
      </c>
      <c r="P17" s="3" t="b">
        <f t="shared" si="8"/>
        <v>0</v>
      </c>
    </row>
    <row r="18" spans="1:20" x14ac:dyDescent="0.4">
      <c r="A18" s="5">
        <v>0.57979999999999998</v>
      </c>
      <c r="B18" s="5">
        <v>339.06400000000002</v>
      </c>
      <c r="C18" s="5">
        <v>0.58260000000000001</v>
      </c>
      <c r="D18" s="5">
        <v>40080</v>
      </c>
      <c r="E18" s="3"/>
      <c r="F18" s="3">
        <v>0.62955430300000004</v>
      </c>
      <c r="G18" s="3">
        <f t="shared" si="6"/>
        <v>8.0594409543426074E-2</v>
      </c>
      <c r="H18" s="3">
        <f t="shared" si="9"/>
        <v>10.598632735758747</v>
      </c>
      <c r="I18" s="3">
        <v>0.98758239000000003</v>
      </c>
      <c r="J18" s="3">
        <v>-1.3690999000000001E-2</v>
      </c>
      <c r="K18" s="3">
        <v>-1.0258890999999999E-2</v>
      </c>
      <c r="L18" s="3"/>
      <c r="M18" s="3">
        <f t="shared" si="10"/>
        <v>4.7867816547053797E-3</v>
      </c>
      <c r="N18" s="3">
        <f t="shared" si="11"/>
        <v>2.7229968393524984E-2</v>
      </c>
      <c r="O18" s="3">
        <f t="shared" si="7"/>
        <v>468.85754057233999</v>
      </c>
      <c r="P18" s="3" t="b">
        <f t="shared" si="8"/>
        <v>0</v>
      </c>
    </row>
    <row r="19" spans="1:20" x14ac:dyDescent="0.4">
      <c r="A19" s="1">
        <v>0.58860000000000001</v>
      </c>
      <c r="B19" s="1">
        <v>339.06400000000002</v>
      </c>
      <c r="C19" s="1">
        <v>0.58260000000000001</v>
      </c>
      <c r="D19" s="1">
        <v>40130</v>
      </c>
      <c r="F19">
        <v>0.63258735799999999</v>
      </c>
      <c r="G19">
        <f t="shared" si="6"/>
        <v>8.5800477171301029E-2</v>
      </c>
      <c r="H19">
        <f t="shared" si="9"/>
        <v>10.599879463260962</v>
      </c>
      <c r="I19">
        <v>0.98756446200000003</v>
      </c>
      <c r="J19">
        <v>-1.3712742999999999E-2</v>
      </c>
      <c r="K19">
        <v>-1.0242597000000001E-2</v>
      </c>
      <c r="M19">
        <f t="shared" si="10"/>
        <v>2.9868890805342472E-3</v>
      </c>
      <c r="N19">
        <f t="shared" si="11"/>
        <v>3.0103156886218531E-3</v>
      </c>
      <c r="O19">
        <f t="shared" si="7"/>
        <v>0.78431463157700188</v>
      </c>
      <c r="P19" s="3"/>
    </row>
    <row r="20" spans="1:20" x14ac:dyDescent="0.4">
      <c r="A20" s="5">
        <v>0.69720000000000004</v>
      </c>
      <c r="B20" s="5">
        <v>339.06400000000002</v>
      </c>
      <c r="C20" s="5">
        <v>0.60199999999999998</v>
      </c>
      <c r="D20" s="5">
        <v>39890</v>
      </c>
      <c r="E20" s="3"/>
      <c r="F20" s="3">
        <v>0.65763333000000002</v>
      </c>
      <c r="G20" s="3">
        <f t="shared" si="6"/>
        <v>9.2414169435216006E-2</v>
      </c>
      <c r="H20" s="3">
        <f t="shared" si="9"/>
        <v>10.593880944899452</v>
      </c>
      <c r="I20" s="3">
        <v>0.98746017699999999</v>
      </c>
      <c r="J20" s="3">
        <v>-1.3835004999999999E-2</v>
      </c>
      <c r="K20" s="3">
        <v>-1.0061117E-2</v>
      </c>
      <c r="L20" s="3"/>
      <c r="M20" s="3">
        <f t="shared" si="10"/>
        <v>-1.5071654174648511E-2</v>
      </c>
      <c r="N20" s="3">
        <f t="shared" si="11"/>
        <v>1.8725768510569403E-2</v>
      </c>
      <c r="O20" s="3">
        <f t="shared" si="7"/>
        <v>-224.24494546900732</v>
      </c>
      <c r="P20" s="3" t="b">
        <f t="shared" si="8"/>
        <v>0</v>
      </c>
    </row>
    <row r="21" spans="1:20" x14ac:dyDescent="0.4">
      <c r="A21" s="5">
        <v>0.84189999999999998</v>
      </c>
      <c r="B21" s="5">
        <v>339.06400000000002</v>
      </c>
      <c r="C21" s="5">
        <v>0.63360000000000005</v>
      </c>
      <c r="D21" s="5">
        <v>39480</v>
      </c>
      <c r="E21" s="3"/>
      <c r="F21" s="3">
        <v>0.64466637900000001</v>
      </c>
      <c r="G21" s="3">
        <f t="shared" si="6"/>
        <v>1.7465875946969633E-2</v>
      </c>
      <c r="H21" s="3">
        <f t="shared" si="9"/>
        <v>10.583549493547418</v>
      </c>
      <c r="I21" s="3">
        <v>0.98738383399999996</v>
      </c>
      <c r="J21" s="3">
        <v>-1.3917696E-2</v>
      </c>
      <c r="K21" s="3">
        <v>-1.0242836E-2</v>
      </c>
      <c r="L21" s="3"/>
      <c r="M21" s="3">
        <f t="shared" si="10"/>
        <v>-2.8197192554677512E-2</v>
      </c>
      <c r="N21" s="3">
        <f t="shared" si="11"/>
        <v>1.1893598979660318E-2</v>
      </c>
      <c r="O21" s="3">
        <f t="shared" si="7"/>
        <v>-142.18008213618182</v>
      </c>
      <c r="P21" s="3" t="b">
        <f t="shared" si="8"/>
        <v>0</v>
      </c>
    </row>
    <row r="22" spans="1:20" x14ac:dyDescent="0.4">
      <c r="A22" s="5">
        <v>0.9113</v>
      </c>
      <c r="B22" s="5">
        <v>339.06400000000002</v>
      </c>
      <c r="C22" s="5">
        <v>0.63949999999999996</v>
      </c>
      <c r="D22" s="5">
        <v>39020</v>
      </c>
      <c r="E22" s="3"/>
      <c r="F22" s="3">
        <v>0.61731524900000001</v>
      </c>
      <c r="G22" s="3">
        <f t="shared" si="6"/>
        <v>3.469077560594206E-2</v>
      </c>
      <c r="H22" s="3">
        <f t="shared" si="9"/>
        <v>10.571829614177101</v>
      </c>
      <c r="I22" s="3">
        <v>0.98712388600000001</v>
      </c>
      <c r="J22" s="3">
        <v>-1.418764E-2</v>
      </c>
      <c r="K22" s="3">
        <v>-1.0727400999999999E-2</v>
      </c>
      <c r="L22" s="3"/>
      <c r="M22" s="3">
        <f t="shared" ref="M22" si="12">(1/(1-C22))*(H22-H21)</f>
        <v>-3.2510067601432387E-2</v>
      </c>
      <c r="N22" s="3">
        <f t="shared" ref="N22" si="13">(F22/((1-F22)*(I22-1)))*(J22-J21)+(I22-1)*(K22-K21)</f>
        <v>3.3824768364105112E-2</v>
      </c>
      <c r="O22" s="3">
        <f t="shared" si="7"/>
        <v>-204.04398040259625</v>
      </c>
      <c r="P22" s="3" t="b">
        <f t="shared" si="8"/>
        <v>0</v>
      </c>
    </row>
    <row r="23" spans="1:20" x14ac:dyDescent="0.4">
      <c r="P23" t="s">
        <v>45</v>
      </c>
      <c r="Q23">
        <v>1</v>
      </c>
    </row>
    <row r="25" spans="1:20" x14ac:dyDescent="0.4">
      <c r="A25" s="7"/>
      <c r="B25" s="7"/>
      <c r="C25" s="7"/>
      <c r="D25" s="7"/>
      <c r="P25" t="s">
        <v>5</v>
      </c>
      <c r="Q25" s="3">
        <v>5.48227E-3</v>
      </c>
      <c r="T25" t="s">
        <v>57</v>
      </c>
    </row>
    <row r="26" spans="1:20" x14ac:dyDescent="0.4">
      <c r="A26" s="5">
        <v>0.1799</v>
      </c>
      <c r="B26" s="5">
        <v>352.92302000000001</v>
      </c>
      <c r="C26" s="5">
        <v>0.35720000000000002</v>
      </c>
      <c r="D26" s="5">
        <v>63890</v>
      </c>
      <c r="E26" s="3"/>
      <c r="F26" s="3">
        <v>0.315201283</v>
      </c>
      <c r="G26" s="3">
        <f t="shared" ref="G26:G34" si="14">ABS(F26-C26)/C26</f>
        <v>0.11757759518477048</v>
      </c>
      <c r="H26" s="3">
        <f>LN(D26)</f>
        <v>11.06491813359639</v>
      </c>
      <c r="I26" s="3">
        <v>0.98491956899999999</v>
      </c>
      <c r="J26" s="3">
        <v>-1.3077861E-2</v>
      </c>
      <c r="K26" s="3">
        <v>-1.5907480000000002E-2</v>
      </c>
      <c r="L26" s="3"/>
      <c r="M26" s="3">
        <f>(1/(1-C26))*(H26-H27)</f>
        <v>-8.6429932083335978E-2</v>
      </c>
      <c r="N26" s="3">
        <f>(F26/((1-F26)*(I26-1)))*(J26-J27)+(I26-1)*(K26-K27)</f>
        <v>-5.4624523085760907E-2</v>
      </c>
      <c r="O26" s="3">
        <f t="shared" ref="O26:O34" si="15">100*ABS(N26-M26)/M26</f>
        <v>-36.799067442177567</v>
      </c>
      <c r="P26" s="3" t="b">
        <f t="shared" ref="P26:P34" si="16">IF(ABS(O26)&gt;20,FALSE,)</f>
        <v>0</v>
      </c>
    </row>
    <row r="27" spans="1:20" x14ac:dyDescent="0.4">
      <c r="A27" s="1">
        <v>0.26100000000000001</v>
      </c>
      <c r="B27" s="1">
        <v>352.92302000000001</v>
      </c>
      <c r="C27" s="1">
        <v>0.43509999999999999</v>
      </c>
      <c r="D27" s="1">
        <v>67540</v>
      </c>
      <c r="F27">
        <v>0.40848191499999997</v>
      </c>
      <c r="G27">
        <f t="shared" si="14"/>
        <v>6.1176936336474405E-2</v>
      </c>
      <c r="H27">
        <f t="shared" ref="H27:H34" si="17">LN(D27)</f>
        <v>11.120475293939558</v>
      </c>
      <c r="I27">
        <v>0.98422167199999999</v>
      </c>
      <c r="J27">
        <v>-1.4867346E-2</v>
      </c>
      <c r="K27">
        <v>-1.6310394999999998E-2</v>
      </c>
      <c r="M27">
        <f t="shared" ref="M27:M33" si="18">(1/(1-C27))*(H27-H28)</f>
        <v>-0.11859975374737414</v>
      </c>
      <c r="N27">
        <f t="shared" ref="N27:N33" si="19">(F27/((1-F27)*(I27-1)))*(J27-J28)+(I27-1)*(K27-K28)</f>
        <v>-0.11374726957862702</v>
      </c>
      <c r="O27">
        <f t="shared" si="15"/>
        <v>-4.0914791265783332</v>
      </c>
      <c r="P27" s="3"/>
    </row>
    <row r="28" spans="1:20" x14ac:dyDescent="0.4">
      <c r="A28" s="5">
        <v>0.44440000000000002</v>
      </c>
      <c r="B28" s="5">
        <v>352.92302000000001</v>
      </c>
      <c r="C28" s="5">
        <v>0.53580000000000005</v>
      </c>
      <c r="D28" s="5">
        <v>72220</v>
      </c>
      <c r="E28" s="3"/>
      <c r="F28" s="3">
        <v>0.55453838300000002</v>
      </c>
      <c r="G28" s="3">
        <f t="shared" si="14"/>
        <v>3.4972719298245553E-2</v>
      </c>
      <c r="H28" s="3">
        <f t="shared" si="17"/>
        <v>11.18747229483145</v>
      </c>
      <c r="I28" s="3">
        <v>0.98293926200000004</v>
      </c>
      <c r="J28" s="3">
        <v>-1.7466233000000001E-2</v>
      </c>
      <c r="K28" s="3">
        <v>-1.6472363E-2</v>
      </c>
      <c r="L28" s="3"/>
      <c r="M28" s="3">
        <f t="shared" si="18"/>
        <v>-1.5751594576239064E-2</v>
      </c>
      <c r="N28" s="3">
        <f t="shared" si="19"/>
        <v>-4.2834847549510842E-2</v>
      </c>
      <c r="O28" s="3">
        <f t="shared" si="15"/>
        <v>-171.93975404957587</v>
      </c>
      <c r="P28" s="3" t="b">
        <f t="shared" si="16"/>
        <v>0</v>
      </c>
    </row>
    <row r="29" spans="1:20" x14ac:dyDescent="0.4">
      <c r="A29" s="5">
        <v>0.52180000000000004</v>
      </c>
      <c r="B29" s="5">
        <v>352.92302000000001</v>
      </c>
      <c r="C29" s="5">
        <v>0.56279999999999997</v>
      </c>
      <c r="D29" s="5">
        <v>72750</v>
      </c>
      <c r="E29" s="3"/>
      <c r="F29" s="3">
        <v>0.59576334900000005</v>
      </c>
      <c r="G29" s="3">
        <f t="shared" si="14"/>
        <v>5.8570271855010819E-2</v>
      </c>
      <c r="H29" s="3">
        <f t="shared" si="17"/>
        <v>11.19478418503374</v>
      </c>
      <c r="I29" s="3">
        <v>0.98261516100000001</v>
      </c>
      <c r="J29" s="3">
        <v>-1.8053315E-2</v>
      </c>
      <c r="K29" s="3">
        <v>-1.632755E-2</v>
      </c>
      <c r="L29" s="3"/>
      <c r="M29" s="3">
        <f t="shared" si="18"/>
        <v>-1.1916224225200103E-2</v>
      </c>
      <c r="N29" s="3">
        <f t="shared" si="19"/>
        <v>-2.2880601310483199E-2</v>
      </c>
      <c r="O29" s="3">
        <f t="shared" si="15"/>
        <v>-92.012174981534272</v>
      </c>
      <c r="P29" s="3" t="b">
        <f t="shared" si="16"/>
        <v>0</v>
      </c>
    </row>
    <row r="30" spans="1:20" x14ac:dyDescent="0.4">
      <c r="A30" s="5">
        <v>0.57979999999999998</v>
      </c>
      <c r="B30" s="5">
        <v>352.92302000000001</v>
      </c>
      <c r="C30" s="5">
        <v>0.5766</v>
      </c>
      <c r="D30" s="5">
        <v>73130</v>
      </c>
      <c r="E30" s="3"/>
      <c r="F30" s="3">
        <v>0.619688919</v>
      </c>
      <c r="G30" s="3">
        <f t="shared" si="14"/>
        <v>7.4729308012486992E-2</v>
      </c>
      <c r="H30" s="3">
        <f t="shared" si="17"/>
        <v>11.199993958264997</v>
      </c>
      <c r="I30" s="3">
        <v>0.98247077299999996</v>
      </c>
      <c r="J30" s="3">
        <v>-1.8323244999999998E-2</v>
      </c>
      <c r="K30" s="3">
        <v>-1.6172552999999999E-2</v>
      </c>
      <c r="L30" s="3"/>
      <c r="M30" s="3">
        <f t="shared" si="18"/>
        <v>1.9385769478847546E-3</v>
      </c>
      <c r="N30" s="3">
        <f t="shared" si="19"/>
        <v>-2.7373549419869928E-3</v>
      </c>
      <c r="O30" s="3">
        <f t="shared" si="15"/>
        <v>241.20434811596263</v>
      </c>
      <c r="P30" s="3" t="b">
        <f t="shared" si="16"/>
        <v>0</v>
      </c>
    </row>
    <row r="31" spans="1:20" x14ac:dyDescent="0.4">
      <c r="A31" s="5">
        <v>0.58860000000000001</v>
      </c>
      <c r="B31" s="5">
        <v>352.92302000000001</v>
      </c>
      <c r="C31" s="5">
        <v>0.57989999999999997</v>
      </c>
      <c r="D31" s="5">
        <v>73070</v>
      </c>
      <c r="E31" s="3"/>
      <c r="F31" s="3">
        <v>0.62279446500000002</v>
      </c>
      <c r="G31" s="3">
        <f t="shared" si="14"/>
        <v>7.396872736678746E-2</v>
      </c>
      <c r="H31" s="3">
        <f t="shared" si="17"/>
        <v>11.199173164785263</v>
      </c>
      <c r="I31" s="3">
        <v>0.98245600799999999</v>
      </c>
      <c r="J31" s="3">
        <v>-1.8352698000000001E-2</v>
      </c>
      <c r="K31" s="3">
        <v>-1.6147234E-2</v>
      </c>
      <c r="L31" s="3"/>
      <c r="M31" s="3">
        <f t="shared" si="18"/>
        <v>4.5651245107942552E-3</v>
      </c>
      <c r="N31" s="3">
        <f t="shared" si="19"/>
        <v>-1.55886310237609E-2</v>
      </c>
      <c r="O31" s="3">
        <f t="shared" si="15"/>
        <v>441.47219833547854</v>
      </c>
      <c r="P31" s="3" t="b">
        <f t="shared" si="16"/>
        <v>0</v>
      </c>
    </row>
    <row r="32" spans="1:20" x14ac:dyDescent="0.4">
      <c r="A32" s="5">
        <v>0.69879999999999998</v>
      </c>
      <c r="B32" s="5">
        <v>352.92302000000001</v>
      </c>
      <c r="C32" s="5">
        <v>0.59399999999999997</v>
      </c>
      <c r="D32" s="5">
        <v>72930</v>
      </c>
      <c r="E32" s="3"/>
      <c r="F32" s="3">
        <v>0.64895075400000002</v>
      </c>
      <c r="G32" s="3">
        <f t="shared" si="14"/>
        <v>9.2509686868686949E-2</v>
      </c>
      <c r="H32" s="3">
        <f t="shared" si="17"/>
        <v>11.197255355978278</v>
      </c>
      <c r="I32" s="3">
        <v>0.98239735399999994</v>
      </c>
      <c r="J32" s="3">
        <v>-1.8518393000000001E-2</v>
      </c>
      <c r="K32" s="3">
        <v>-1.5861383999999999E-2</v>
      </c>
      <c r="L32" s="3"/>
      <c r="M32" s="3">
        <f t="shared" si="18"/>
        <v>3.3664134799661877E-2</v>
      </c>
      <c r="N32" s="3">
        <f t="shared" si="19"/>
        <v>-1.2527794207564702E-2</v>
      </c>
      <c r="O32" s="3">
        <f t="shared" si="15"/>
        <v>137.21406856917213</v>
      </c>
      <c r="P32" s="3" t="b">
        <f t="shared" si="16"/>
        <v>0</v>
      </c>
    </row>
    <row r="33" spans="1:20" x14ac:dyDescent="0.4">
      <c r="A33" s="5">
        <v>0.84419999999999995</v>
      </c>
      <c r="B33" s="5">
        <v>352.92302000000001</v>
      </c>
      <c r="C33" s="5">
        <v>0.62350000000000005</v>
      </c>
      <c r="D33" s="5">
        <v>71940</v>
      </c>
      <c r="E33" s="3"/>
      <c r="F33" s="3">
        <v>0.63638154300000005</v>
      </c>
      <c r="G33" s="3">
        <f t="shared" si="14"/>
        <v>2.0660052927024851E-2</v>
      </c>
      <c r="H33" s="3">
        <f t="shared" si="17"/>
        <v>11.183587717249615</v>
      </c>
      <c r="I33" s="3">
        <v>0.98223788899999998</v>
      </c>
      <c r="J33" s="3">
        <v>-1.8637632000000001E-2</v>
      </c>
      <c r="K33" s="3">
        <v>-1.6173568999999999E-2</v>
      </c>
      <c r="L33" s="3"/>
      <c r="M33" s="3">
        <f t="shared" si="18"/>
        <v>4.7683390003927566E-2</v>
      </c>
      <c r="N33" s="3">
        <f t="shared" si="19"/>
        <v>-3.7020257832047071E-2</v>
      </c>
      <c r="O33" s="3">
        <f t="shared" si="15"/>
        <v>177.63763824048124</v>
      </c>
      <c r="P33" s="3" t="b">
        <f t="shared" si="16"/>
        <v>0</v>
      </c>
    </row>
    <row r="34" spans="1:20" x14ac:dyDescent="0.4">
      <c r="A34" s="5">
        <v>0.91439999999999999</v>
      </c>
      <c r="B34" s="5">
        <v>352.92302000000001</v>
      </c>
      <c r="C34" s="5">
        <v>0.64570000000000005</v>
      </c>
      <c r="D34" s="5">
        <v>70660</v>
      </c>
      <c r="E34" s="3"/>
      <c r="F34" s="3">
        <v>0.60974165899999999</v>
      </c>
      <c r="G34" s="3">
        <f t="shared" si="14"/>
        <v>5.5688928294873867E-2</v>
      </c>
      <c r="H34" s="3">
        <f t="shared" si="17"/>
        <v>11.165634920913137</v>
      </c>
      <c r="I34" s="3">
        <v>0.98175827000000004</v>
      </c>
      <c r="J34" s="3">
        <v>-1.9013208E-2</v>
      </c>
      <c r="K34" s="3">
        <v>-1.6963020999999998E-2</v>
      </c>
      <c r="L34" s="3"/>
      <c r="M34" s="3">
        <f t="shared" ref="M34" si="20">(1/(1-C34))*(H34-H33)</f>
        <v>-5.0671172273437003E-2</v>
      </c>
      <c r="N34" s="3">
        <f>(F34/((1-F34)*(I34-1)))*(J34-J33)+(I34-1)*(K34-K33)</f>
        <v>3.218250636159433E-2</v>
      </c>
      <c r="O34" s="3">
        <f t="shared" si="15"/>
        <v>-163.51245672377141</v>
      </c>
      <c r="P34" s="3" t="b">
        <f t="shared" si="16"/>
        <v>0</v>
      </c>
    </row>
    <row r="35" spans="1:20" x14ac:dyDescent="0.4">
      <c r="P35" t="s">
        <v>45</v>
      </c>
      <c r="Q35">
        <v>1</v>
      </c>
    </row>
    <row r="37" spans="1:20" x14ac:dyDescent="0.4">
      <c r="A37" s="7"/>
      <c r="B37" s="7"/>
      <c r="C37" s="7"/>
      <c r="D37" s="7"/>
      <c r="P37" t="s">
        <v>5</v>
      </c>
      <c r="Q37" s="3">
        <v>5.69872E-3</v>
      </c>
      <c r="T37" t="s">
        <v>46</v>
      </c>
    </row>
    <row r="38" spans="1:20" x14ac:dyDescent="0.4">
      <c r="A38" s="5">
        <v>0.05</v>
      </c>
      <c r="B38" s="5">
        <v>333.12400000000002</v>
      </c>
      <c r="C38" s="5">
        <v>0.15</v>
      </c>
      <c r="D38" s="5">
        <v>22600</v>
      </c>
      <c r="E38" s="3"/>
      <c r="F38" s="3">
        <v>0.120312078224232</v>
      </c>
      <c r="G38" s="3">
        <f t="shared" ref="G38:G66" si="21">ABS(F38-C38)/C38</f>
        <v>0.19791947850511998</v>
      </c>
      <c r="H38" s="3">
        <f t="shared" ref="H38:H45" si="22">LN(D38)</f>
        <v>10.025705185260378</v>
      </c>
      <c r="I38" s="3">
        <v>0.99261561399999998</v>
      </c>
      <c r="J38" s="3">
        <v>-6.2443250000000002E-3</v>
      </c>
      <c r="K38" s="3">
        <v>-7.5200950000000001E-3</v>
      </c>
      <c r="L38" s="3"/>
      <c r="M38" s="3">
        <f t="shared" ref="M38:M65" si="23">(1/(1-C38))*(H38-H39)</f>
        <v>-8.6776765314342405E-2</v>
      </c>
      <c r="N38" s="3">
        <f t="shared" ref="N38:N50" si="24">(F38/((1-F38)*(I38-1)))*(J38-J39)+(I38-1)*(K38-K39)</f>
        <v>-1.0958962299161969E-2</v>
      </c>
      <c r="O38" s="3">
        <f t="shared" ref="O38:O51" si="25">100*ABS(N38-M38)/M38</f>
        <v>-87.37108688084426</v>
      </c>
      <c r="P38" s="3" t="b">
        <f t="shared" ref="P38:P51" si="26">IF(ABS(O38)&gt;20,FALSE,)</f>
        <v>0</v>
      </c>
    </row>
    <row r="39" spans="1:20" x14ac:dyDescent="0.4">
      <c r="A39" s="5">
        <v>7.4999999999999997E-2</v>
      </c>
      <c r="B39" s="5">
        <v>333.12400000000002</v>
      </c>
      <c r="C39" s="5">
        <v>0.215</v>
      </c>
      <c r="D39" s="5">
        <v>24330</v>
      </c>
      <c r="E39" s="3"/>
      <c r="F39" s="3">
        <v>0.171722574297001</v>
      </c>
      <c r="G39" s="3">
        <f t="shared" si="21"/>
        <v>0.2012903521069721</v>
      </c>
      <c r="H39" s="3">
        <f t="shared" si="22"/>
        <v>10.099465435777569</v>
      </c>
      <c r="I39" s="3">
        <v>0.99241129400000005</v>
      </c>
      <c r="J39" s="3">
        <v>-6.8359459999999999E-3</v>
      </c>
      <c r="K39" s="3">
        <v>-7.7238910000000001E-3</v>
      </c>
      <c r="L39" s="3"/>
      <c r="M39" s="3">
        <f t="shared" si="23"/>
        <v>2.8056784863698246E-2</v>
      </c>
      <c r="N39" s="3">
        <f t="shared" si="24"/>
        <v>-1.8377296793207834E-2</v>
      </c>
      <c r="O39" s="3">
        <f t="shared" si="25"/>
        <v>165.50036607004679</v>
      </c>
      <c r="P39" s="3" t="b">
        <f t="shared" si="26"/>
        <v>0</v>
      </c>
    </row>
    <row r="40" spans="1:20" x14ac:dyDescent="0.4">
      <c r="A40" s="5">
        <v>0.106</v>
      </c>
      <c r="B40" s="5">
        <v>333.12400000000002</v>
      </c>
      <c r="C40" s="5">
        <v>0.24</v>
      </c>
      <c r="D40" s="5">
        <v>23800</v>
      </c>
      <c r="E40" s="3"/>
      <c r="F40" s="3">
        <v>0.228883098271046</v>
      </c>
      <c r="G40" s="3">
        <f t="shared" si="21"/>
        <v>4.6320423870641642E-2</v>
      </c>
      <c r="H40" s="3">
        <f t="shared" si="22"/>
        <v>10.077440859659566</v>
      </c>
      <c r="I40" s="3">
        <v>0.99214402000000002</v>
      </c>
      <c r="J40" s="3">
        <v>-7.5085500000000001E-3</v>
      </c>
      <c r="K40" s="3">
        <v>-7.9377019999999996E-3</v>
      </c>
      <c r="L40" s="3"/>
      <c r="M40" s="3">
        <f t="shared" si="23"/>
        <v>-4.3501134553799274E-2</v>
      </c>
      <c r="N40" s="3">
        <f t="shared" si="24"/>
        <v>-1.0716631920610625E-2</v>
      </c>
      <c r="O40" s="3">
        <f t="shared" si="25"/>
        <v>-75.364707080554382</v>
      </c>
      <c r="P40" s="3" t="b">
        <f t="shared" si="26"/>
        <v>0</v>
      </c>
    </row>
    <row r="41" spans="1:20" x14ac:dyDescent="0.4">
      <c r="A41" s="5">
        <v>0.12</v>
      </c>
      <c r="B41" s="5">
        <v>333.12400000000002</v>
      </c>
      <c r="C41" s="5">
        <v>0.254</v>
      </c>
      <c r="D41" s="5">
        <v>24600</v>
      </c>
      <c r="E41" s="3"/>
      <c r="F41" s="3">
        <v>0.252591652596654</v>
      </c>
      <c r="G41" s="3">
        <f t="shared" si="21"/>
        <v>5.5446748163228334E-3</v>
      </c>
      <c r="H41" s="3">
        <f t="shared" si="22"/>
        <v>10.110501721920453</v>
      </c>
      <c r="I41" s="3">
        <v>0.99202006600000003</v>
      </c>
      <c r="J41" s="3">
        <v>-7.7921709999999996E-3</v>
      </c>
      <c r="K41" s="3">
        <v>-8.021874E-3</v>
      </c>
      <c r="L41" s="3"/>
      <c r="M41" s="3">
        <f t="shared" si="23"/>
        <v>-0.13763268542904952</v>
      </c>
      <c r="N41" s="3">
        <f t="shared" si="24"/>
        <v>-6.2425795007024172E-2</v>
      </c>
      <c r="O41" s="3">
        <f t="shared" si="25"/>
        <v>-54.643190451148293</v>
      </c>
      <c r="P41" s="3" t="b">
        <f t="shared" si="26"/>
        <v>0</v>
      </c>
    </row>
    <row r="42" spans="1:20" x14ac:dyDescent="0.4">
      <c r="A42" s="5">
        <v>0.20399999999999999</v>
      </c>
      <c r="B42" s="5">
        <v>333.12400000000002</v>
      </c>
      <c r="C42" s="5">
        <v>0.379</v>
      </c>
      <c r="D42" s="5">
        <v>27260</v>
      </c>
      <c r="E42" s="3"/>
      <c r="F42" s="3">
        <v>0.37255651714738802</v>
      </c>
      <c r="G42" s="3">
        <f t="shared" si="21"/>
        <v>1.7001274017445861E-2</v>
      </c>
      <c r="H42" s="3">
        <f t="shared" si="22"/>
        <v>10.213175705250524</v>
      </c>
      <c r="I42" s="3">
        <v>0.99126714800000004</v>
      </c>
      <c r="J42" s="3">
        <v>-9.2661170000000008E-3</v>
      </c>
      <c r="K42" s="3">
        <v>-8.3957760000000006E-3</v>
      </c>
      <c r="L42" s="3"/>
      <c r="M42" s="3">
        <f t="shared" si="23"/>
        <v>-8.0647336765922881E-2</v>
      </c>
      <c r="N42" s="3">
        <f t="shared" si="24"/>
        <v>-5.8348400918424338E-2</v>
      </c>
      <c r="O42" s="3">
        <f t="shared" si="25"/>
        <v>-27.649934569098935</v>
      </c>
      <c r="P42" s="3" t="b">
        <f t="shared" si="26"/>
        <v>0</v>
      </c>
    </row>
    <row r="43" spans="1:20" x14ac:dyDescent="0.4">
      <c r="A43" s="5">
        <v>0.26500000000000001</v>
      </c>
      <c r="B43" s="5">
        <v>333.12400000000002</v>
      </c>
      <c r="C43" s="5">
        <v>0.4425</v>
      </c>
      <c r="D43" s="5">
        <v>28660</v>
      </c>
      <c r="E43" s="3"/>
      <c r="F43" s="3">
        <v>0.44077179779247999</v>
      </c>
      <c r="G43" s="3">
        <f t="shared" si="21"/>
        <v>3.9055417119096343E-3</v>
      </c>
      <c r="H43" s="3">
        <f t="shared" si="22"/>
        <v>10.263257701382162</v>
      </c>
      <c r="I43" s="3">
        <v>0.99074324999999996</v>
      </c>
      <c r="J43" s="3">
        <v>-1.0124255E-2</v>
      </c>
      <c r="K43" s="3">
        <v>-8.5553499999999998E-3</v>
      </c>
      <c r="L43" s="3"/>
      <c r="M43" s="3">
        <f t="shared" si="23"/>
        <v>-8.740743931613627E-3</v>
      </c>
      <c r="N43" s="3">
        <f t="shared" si="24"/>
        <v>-3.1021003165829002E-2</v>
      </c>
      <c r="O43" s="3">
        <f t="shared" si="25"/>
        <v>-254.90117784633713</v>
      </c>
      <c r="P43" s="3" t="b">
        <f t="shared" si="26"/>
        <v>0</v>
      </c>
    </row>
    <row r="44" spans="1:20" x14ac:dyDescent="0.4">
      <c r="A44" s="1">
        <v>0.29499999999999998</v>
      </c>
      <c r="B44" s="1">
        <v>333.12400000000002</v>
      </c>
      <c r="C44" s="1">
        <v>0.44700000000000001</v>
      </c>
      <c r="D44" s="1">
        <v>28800</v>
      </c>
      <c r="F44">
        <v>0.46974591994632398</v>
      </c>
      <c r="G44">
        <f t="shared" si="21"/>
        <v>5.088572694927062E-2</v>
      </c>
      <c r="H44">
        <f t="shared" si="22"/>
        <v>10.268130666124037</v>
      </c>
      <c r="I44" s="8">
        <v>0.99050110899999999</v>
      </c>
      <c r="J44" s="8">
        <v>-1.0488575E-2</v>
      </c>
      <c r="K44" s="8">
        <v>-8.6064750000000006E-3</v>
      </c>
      <c r="M44">
        <f t="shared" si="23"/>
        <v>-0.10548719639219943</v>
      </c>
      <c r="N44">
        <f t="shared" si="24"/>
        <v>-0.11607879293622875</v>
      </c>
      <c r="O44">
        <f t="shared" si="25"/>
        <v>-10.040646548847461</v>
      </c>
      <c r="P44" s="3"/>
    </row>
    <row r="45" spans="1:20" x14ac:dyDescent="0.4">
      <c r="A45" s="5">
        <v>0.434</v>
      </c>
      <c r="B45" s="5">
        <v>333.12400000000002</v>
      </c>
      <c r="C45" s="5">
        <v>0.497</v>
      </c>
      <c r="D45" s="5">
        <v>30530</v>
      </c>
      <c r="E45" s="3"/>
      <c r="F45" s="3">
        <v>0.57333693809722897</v>
      </c>
      <c r="G45" s="3">
        <f t="shared" si="21"/>
        <v>0.15359544888778465</v>
      </c>
      <c r="H45" s="3">
        <f t="shared" si="22"/>
        <v>10.326465085728923</v>
      </c>
      <c r="I45" s="3">
        <v>0.98957605100000001</v>
      </c>
      <c r="J45" s="3">
        <v>-1.1733218E-2</v>
      </c>
      <c r="K45" s="3">
        <v>-8.6624370000000003E-3</v>
      </c>
      <c r="L45" s="3"/>
      <c r="M45" s="3">
        <f t="shared" ref="M45:M50" si="27">(1/(1-C45))*(H45-H46)</f>
        <v>-1.7504738037263264E-2</v>
      </c>
      <c r="N45" s="3">
        <f t="shared" si="24"/>
        <v>-8.238283271893812E-2</v>
      </c>
      <c r="O45" s="3">
        <f t="shared" si="25"/>
        <v>-370.63162295582725</v>
      </c>
      <c r="P45" s="3" t="b">
        <f t="shared" si="26"/>
        <v>0</v>
      </c>
    </row>
    <row r="46" spans="1:20" x14ac:dyDescent="0.4">
      <c r="A46" s="5">
        <v>0.59099999999999997</v>
      </c>
      <c r="B46" s="5">
        <v>333.12400000000002</v>
      </c>
      <c r="C46" s="5">
        <v>0.58799999999999997</v>
      </c>
      <c r="D46" s="5">
        <v>30800</v>
      </c>
      <c r="E46" s="3"/>
      <c r="F46" s="3">
        <v>0.64222590836589999</v>
      </c>
      <c r="G46" s="3">
        <f t="shared" ref="G46:G51" si="28">ABS(F46-C46)/C46</f>
        <v>9.222093259506807E-2</v>
      </c>
      <c r="H46" s="3">
        <f t="shared" ref="H46:H51" si="29">LN(D46)</f>
        <v>10.335269968961667</v>
      </c>
      <c r="I46" s="3">
        <v>0.98901958899999998</v>
      </c>
      <c r="J46" s="3">
        <v>-1.2372295E-2</v>
      </c>
      <c r="K46" s="3">
        <v>-8.4974539999999998E-3</v>
      </c>
      <c r="L46" s="3"/>
      <c r="M46" s="3">
        <f t="shared" si="27"/>
        <v>1.5812332575714162E-2</v>
      </c>
      <c r="N46" s="3">
        <f t="shared" si="24"/>
        <v>-1.4261754534097011E-2</v>
      </c>
      <c r="O46" s="3">
        <f t="shared" si="25"/>
        <v>190.19386903107102</v>
      </c>
      <c r="P46" s="3" t="b">
        <f t="shared" si="26"/>
        <v>0</v>
      </c>
    </row>
    <row r="47" spans="1:20" x14ac:dyDescent="0.4">
      <c r="A47" s="5">
        <v>0.7</v>
      </c>
      <c r="B47" s="5">
        <v>333.12400000000002</v>
      </c>
      <c r="C47" s="5">
        <v>0.60599999999999998</v>
      </c>
      <c r="D47" s="5">
        <v>30600</v>
      </c>
      <c r="E47" s="3"/>
      <c r="F47" s="3">
        <v>0.66121576404596305</v>
      </c>
      <c r="G47" s="3">
        <f t="shared" si="28"/>
        <v>9.1115122188057868E-2</v>
      </c>
      <c r="H47" s="3">
        <f t="shared" si="29"/>
        <v>10.328755287940472</v>
      </c>
      <c r="I47" s="3">
        <v>0.98892859899999996</v>
      </c>
      <c r="J47" s="3">
        <v>-1.2459542000000001E-2</v>
      </c>
      <c r="K47" s="3">
        <v>-8.3841530000000001E-3</v>
      </c>
      <c r="L47" s="3"/>
      <c r="M47" s="3">
        <f t="shared" si="27"/>
        <v>5.8126959683989492E-3</v>
      </c>
      <c r="N47" s="3">
        <f t="shared" si="24"/>
        <v>-1.1920255133461864E-4</v>
      </c>
      <c r="O47" s="3">
        <f t="shared" si="25"/>
        <v>102.05072744183886</v>
      </c>
      <c r="P47" s="3" t="b">
        <f t="shared" si="26"/>
        <v>0</v>
      </c>
    </row>
    <row r="48" spans="1:20" x14ac:dyDescent="0.4">
      <c r="A48" s="5">
        <v>0.73799999999999999</v>
      </c>
      <c r="B48" s="5">
        <v>333.12400000000002</v>
      </c>
      <c r="C48" s="5">
        <v>0.60799999999999998</v>
      </c>
      <c r="D48" s="5">
        <v>30530</v>
      </c>
      <c r="E48" s="3"/>
      <c r="F48" s="3">
        <v>0.66093589231981997</v>
      </c>
      <c r="G48" s="3">
        <f t="shared" si="28"/>
        <v>8.7065612368124989E-2</v>
      </c>
      <c r="H48" s="3">
        <f t="shared" si="29"/>
        <v>10.326465085728923</v>
      </c>
      <c r="I48" s="3">
        <v>0.98892824599999996</v>
      </c>
      <c r="J48" s="3">
        <v>-1.2460218E-2</v>
      </c>
      <c r="K48" s="3">
        <v>-8.3871629999999996E-3</v>
      </c>
      <c r="L48" s="3"/>
      <c r="M48" s="3">
        <f t="shared" si="27"/>
        <v>5.8557634688008392E-3</v>
      </c>
      <c r="N48" s="3">
        <f t="shared" si="24"/>
        <v>-6.8611444746716158E-3</v>
      </c>
      <c r="O48" s="3">
        <f t="shared" si="25"/>
        <v>217.16908497461324</v>
      </c>
      <c r="P48" s="3" t="b">
        <f t="shared" si="26"/>
        <v>0</v>
      </c>
    </row>
    <row r="49" spans="1:20" x14ac:dyDescent="0.4">
      <c r="A49" s="5">
        <v>0.80400000000000005</v>
      </c>
      <c r="B49" s="5">
        <v>333.12400000000002</v>
      </c>
      <c r="C49" s="5">
        <v>0.625</v>
      </c>
      <c r="D49" s="5">
        <v>30460</v>
      </c>
      <c r="E49" s="3"/>
      <c r="F49" s="3">
        <v>0.64916228739501802</v>
      </c>
      <c r="G49" s="3">
        <f t="shared" si="28"/>
        <v>3.8659659832028834E-2</v>
      </c>
      <c r="H49" s="3">
        <f t="shared" si="29"/>
        <v>10.324169626449153</v>
      </c>
      <c r="I49" s="3">
        <v>0.988902646</v>
      </c>
      <c r="J49" s="3">
        <v>-1.249918E-2</v>
      </c>
      <c r="K49" s="3">
        <v>-8.5216089999999994E-3</v>
      </c>
      <c r="L49" s="3"/>
      <c r="M49" s="3">
        <f t="shared" si="27"/>
        <v>-2.3533409801004268E-2</v>
      </c>
      <c r="N49" s="3">
        <f t="shared" si="24"/>
        <v>-5.3295315293332398E-3</v>
      </c>
      <c r="O49" s="3">
        <f t="shared" si="25"/>
        <v>-77.353339042666889</v>
      </c>
      <c r="P49" s="3" t="b">
        <f t="shared" si="26"/>
        <v>0</v>
      </c>
    </row>
    <row r="50" spans="1:20" x14ac:dyDescent="0.4">
      <c r="A50" s="5">
        <v>0.82099999999999995</v>
      </c>
      <c r="B50" s="5">
        <v>333.12400000000002</v>
      </c>
      <c r="C50" s="5">
        <v>0.62649999999999995</v>
      </c>
      <c r="D50" s="5">
        <v>30730</v>
      </c>
      <c r="E50" s="3"/>
      <c r="F50" s="3">
        <v>0.64336706879677696</v>
      </c>
      <c r="G50" s="3">
        <f t="shared" si="28"/>
        <v>2.6922695605390293E-2</v>
      </c>
      <c r="H50" s="3">
        <f t="shared" si="29"/>
        <v>10.33299465512453</v>
      </c>
      <c r="I50" s="3">
        <v>0.98887767599999998</v>
      </c>
      <c r="J50" s="3">
        <v>-1.2531139E-2</v>
      </c>
      <c r="K50" s="3">
        <v>-8.5971120000000005E-3</v>
      </c>
      <c r="L50" s="3"/>
      <c r="M50" s="3">
        <f t="shared" si="27"/>
        <v>2.3627921486952072E-2</v>
      </c>
      <c r="N50" s="3">
        <f t="shared" si="24"/>
        <v>-1.1906895535961248E-2</v>
      </c>
      <c r="O50" s="3">
        <f t="shared" si="25"/>
        <v>150.39332614397136</v>
      </c>
      <c r="P50" s="3" t="b">
        <f t="shared" si="26"/>
        <v>0</v>
      </c>
    </row>
    <row r="51" spans="1:20" x14ac:dyDescent="0.4">
      <c r="A51" s="5">
        <v>0.84550000000000003</v>
      </c>
      <c r="B51" s="5">
        <v>333.12400000000002</v>
      </c>
      <c r="C51" s="5">
        <v>0.63300000000000001</v>
      </c>
      <c r="D51" s="5">
        <v>30460</v>
      </c>
      <c r="E51" s="3"/>
      <c r="F51" s="3">
        <v>0.63279021681889902</v>
      </c>
      <c r="G51" s="3">
        <f t="shared" si="28"/>
        <v>3.3141102859555527E-4</v>
      </c>
      <c r="H51" s="3">
        <f t="shared" si="29"/>
        <v>10.324169626449153</v>
      </c>
      <c r="I51" s="3">
        <v>0.98881697199999996</v>
      </c>
      <c r="J51" s="3">
        <v>-1.2604539E-2</v>
      </c>
      <c r="K51" s="3">
        <v>-8.7465830000000005E-3</v>
      </c>
      <c r="L51" s="3"/>
      <c r="M51" s="3">
        <f>(1/(1-C51))*(H51-H50)</f>
        <v>-2.4046399660426706E-2</v>
      </c>
      <c r="N51" s="3">
        <f>(F51/((1-F51)*(I51-1)))*(J51-J50)+(I51-1)*(K51-K50)</f>
        <v>1.1312180825509381E-2</v>
      </c>
      <c r="O51" s="3">
        <f t="shared" si="25"/>
        <v>-147.04313737297605</v>
      </c>
      <c r="P51" s="3" t="b">
        <f t="shared" si="26"/>
        <v>0</v>
      </c>
    </row>
    <row r="52" spans="1:20" x14ac:dyDescent="0.4">
      <c r="P52" t="s">
        <v>45</v>
      </c>
      <c r="Q52">
        <v>1</v>
      </c>
    </row>
    <row r="54" spans="1:20" x14ac:dyDescent="0.4">
      <c r="A54" s="7"/>
      <c r="B54" s="7"/>
      <c r="C54" s="7"/>
      <c r="D54" s="7"/>
      <c r="P54" t="s">
        <v>5</v>
      </c>
      <c r="Q54" s="3">
        <v>6.1604900000000002E-3</v>
      </c>
      <c r="T54" t="s">
        <v>47</v>
      </c>
    </row>
    <row r="55" spans="1:20" x14ac:dyDescent="0.4">
      <c r="A55" s="5">
        <v>0.11700000000000001</v>
      </c>
      <c r="B55" s="5">
        <v>363.12637000000001</v>
      </c>
      <c r="C55" s="5">
        <v>0.255</v>
      </c>
      <c r="D55" s="5">
        <v>91459.1</v>
      </c>
      <c r="E55" s="3"/>
      <c r="F55" s="3">
        <v>0.21787446999999999</v>
      </c>
      <c r="G55" s="3">
        <f t="shared" si="21"/>
        <v>0.14559031372549025</v>
      </c>
      <c r="H55" s="3">
        <f>LN(D55)</f>
        <v>11.423647156796255</v>
      </c>
      <c r="I55" s="3">
        <v>0.98062081999999995</v>
      </c>
      <c r="J55" s="3">
        <v>-1.3481332E-2</v>
      </c>
      <c r="K55" s="3">
        <v>-2.0853751E-2</v>
      </c>
      <c r="L55" s="3"/>
      <c r="M55" s="3">
        <f t="shared" si="23"/>
        <v>-6.3812441896770711E-2</v>
      </c>
      <c r="N55" s="3">
        <f t="shared" ref="N55:N65" si="30">(F55/((1-F55)*(I55-1)))*(J55-J56)+(I55-1)*(K55-K56)</f>
        <v>-2.2413289702558258E-2</v>
      </c>
      <c r="O55" s="3">
        <f t="shared" ref="O55:O66" si="31">100*ABS(N55-M55)/M55</f>
        <v>-64.876301491774583</v>
      </c>
      <c r="P55" s="3" t="b">
        <f t="shared" ref="P55:P66" si="32">IF(ABS(O55)&gt;20,FALSE,)</f>
        <v>0</v>
      </c>
    </row>
    <row r="56" spans="1:20" x14ac:dyDescent="0.4">
      <c r="A56" s="5">
        <v>0.16200000000000001</v>
      </c>
      <c r="B56" s="5">
        <v>363.12637000000001</v>
      </c>
      <c r="C56" s="5">
        <v>0.317</v>
      </c>
      <c r="D56" s="5">
        <v>95912.1</v>
      </c>
      <c r="E56" s="3"/>
      <c r="F56" s="3">
        <v>0.28249788799999997</v>
      </c>
      <c r="G56" s="3">
        <f t="shared" si="21"/>
        <v>0.10883947003154583</v>
      </c>
      <c r="H56" s="3">
        <f t="shared" ref="H56:H66" si="33">LN(D56)</f>
        <v>11.471187426009349</v>
      </c>
      <c r="I56" s="3">
        <v>0.98030429600000002</v>
      </c>
      <c r="J56" s="3">
        <v>-1.5039894E-2</v>
      </c>
      <c r="K56" s="3">
        <v>-2.1351739000000002E-2</v>
      </c>
      <c r="L56" s="3"/>
      <c r="M56" s="3">
        <f t="shared" si="23"/>
        <v>-0.11935175691266228</v>
      </c>
      <c r="N56" s="3">
        <f t="shared" si="30"/>
        <v>-5.9956557622141735E-2</v>
      </c>
      <c r="O56" s="3">
        <f t="shared" si="31"/>
        <v>-49.764830302401002</v>
      </c>
      <c r="P56" s="3" t="b">
        <f t="shared" si="32"/>
        <v>0</v>
      </c>
    </row>
    <row r="57" spans="1:20" x14ac:dyDescent="0.4">
      <c r="A57" s="1">
        <v>0.27100000000000002</v>
      </c>
      <c r="B57" s="1">
        <v>363.12637000000001</v>
      </c>
      <c r="C57" s="1">
        <v>0.43</v>
      </c>
      <c r="D57" s="1">
        <v>104058.1</v>
      </c>
      <c r="F57">
        <v>0.408503169</v>
      </c>
      <c r="G57">
        <f t="shared" si="21"/>
        <v>4.9992630232558129E-2</v>
      </c>
      <c r="H57">
        <f t="shared" si="33"/>
        <v>11.552704675980698</v>
      </c>
      <c r="I57">
        <v>0.97946155499999998</v>
      </c>
      <c r="J57">
        <v>-1.8038456000000001E-2</v>
      </c>
      <c r="K57">
        <v>-2.2074633E-2</v>
      </c>
      <c r="M57">
        <f t="shared" si="23"/>
        <v>-8.4258654392683333E-2</v>
      </c>
      <c r="N57">
        <f>(F57/((1-F57)*(I57-1)))*(J57-J58)+(I57-1)*(K57-K58)</f>
        <v>-8.7853747439518168E-2</v>
      </c>
      <c r="O57">
        <f t="shared" si="31"/>
        <v>-4.2667344651388328</v>
      </c>
      <c r="P57" s="3"/>
    </row>
    <row r="58" spans="1:20" x14ac:dyDescent="0.4">
      <c r="A58" s="5">
        <v>0.41599999999999998</v>
      </c>
      <c r="B58" s="5">
        <v>363.12637000000001</v>
      </c>
      <c r="C58" s="5">
        <v>0.51600000000000001</v>
      </c>
      <c r="D58" s="5">
        <v>109177.7</v>
      </c>
      <c r="E58" s="3"/>
      <c r="F58" s="3">
        <v>0.52743210200000001</v>
      </c>
      <c r="G58" s="3">
        <f t="shared" si="21"/>
        <v>2.2155236434108525E-2</v>
      </c>
      <c r="H58" s="3">
        <f t="shared" si="33"/>
        <v>11.600732108984527</v>
      </c>
      <c r="I58" s="3">
        <v>0.97849681799999999</v>
      </c>
      <c r="J58" s="3">
        <v>-2.0651011E-2</v>
      </c>
      <c r="K58" s="3">
        <v>-2.2265713999999999E-2</v>
      </c>
      <c r="L58" s="3"/>
      <c r="M58" s="3">
        <f t="shared" si="23"/>
        <v>-1.8086080880185273E-2</v>
      </c>
      <c r="N58" s="3">
        <f t="shared" si="30"/>
        <v>-7.4445210933453826E-2</v>
      </c>
      <c r="O58" s="3">
        <f t="shared" si="31"/>
        <v>-311.61604565759967</v>
      </c>
      <c r="P58" s="3" t="b">
        <f t="shared" si="32"/>
        <v>0</v>
      </c>
    </row>
    <row r="59" spans="1:20" x14ac:dyDescent="0.4">
      <c r="A59" s="5">
        <v>0.58199999999999996</v>
      </c>
      <c r="B59" s="5">
        <v>363.12637000000001</v>
      </c>
      <c r="C59" s="5">
        <v>0.56799999999999995</v>
      </c>
      <c r="D59" s="5">
        <v>110137.60000000001</v>
      </c>
      <c r="E59" s="3"/>
      <c r="F59" s="3">
        <v>0.61376406299999997</v>
      </c>
      <c r="G59" s="3">
        <f t="shared" si="21"/>
        <v>8.0570533450704265E-2</v>
      </c>
      <c r="H59" s="3">
        <f t="shared" si="33"/>
        <v>11.609485772130537</v>
      </c>
      <c r="I59" s="3">
        <v>0.97796169899999996</v>
      </c>
      <c r="J59" s="3">
        <v>-2.2085495E-2</v>
      </c>
      <c r="K59" s="3">
        <v>-2.1798891000000001E-2</v>
      </c>
      <c r="L59" s="3"/>
      <c r="M59" s="3">
        <f t="shared" si="23"/>
        <v>3.3652417970371543E-3</v>
      </c>
      <c r="N59" s="3">
        <f t="shared" si="30"/>
        <v>-1.6638176741226848E-2</v>
      </c>
      <c r="O59" s="3">
        <f t="shared" si="31"/>
        <v>594.4125190610531</v>
      </c>
      <c r="P59" s="3" t="b">
        <f t="shared" si="32"/>
        <v>0</v>
      </c>
    </row>
    <row r="60" spans="1:20" x14ac:dyDescent="0.4">
      <c r="A60" s="5">
        <v>0.67300000000000004</v>
      </c>
      <c r="B60" s="5">
        <v>363.12637000000001</v>
      </c>
      <c r="C60" s="5">
        <v>0.59099999999999997</v>
      </c>
      <c r="D60" s="5">
        <v>109977.60000000001</v>
      </c>
      <c r="E60" s="3"/>
      <c r="F60" s="3">
        <v>0.64034180900000004</v>
      </c>
      <c r="G60" s="3">
        <f t="shared" si="21"/>
        <v>8.3488678510998435E-2</v>
      </c>
      <c r="H60" s="3">
        <f t="shared" si="33"/>
        <v>11.608031987674217</v>
      </c>
      <c r="I60" s="3">
        <v>0.97794601400000003</v>
      </c>
      <c r="J60" s="3">
        <v>-2.2316352000000001E-2</v>
      </c>
      <c r="K60" s="3">
        <v>-2.1437257000000001E-2</v>
      </c>
      <c r="L60" s="3"/>
      <c r="M60" s="3">
        <f t="shared" si="23"/>
        <v>1.3672854208452705E-2</v>
      </c>
      <c r="N60" s="3">
        <f t="shared" si="30"/>
        <v>-1.6641583576924093E-3</v>
      </c>
      <c r="O60" s="3">
        <f t="shared" si="31"/>
        <v>112.17125797087493</v>
      </c>
      <c r="P60" s="3" t="b">
        <f t="shared" si="32"/>
        <v>0</v>
      </c>
    </row>
    <row r="61" spans="1:20" x14ac:dyDescent="0.4">
      <c r="A61" s="5">
        <v>0.74099999999999999</v>
      </c>
      <c r="B61" s="5">
        <v>363.12637000000001</v>
      </c>
      <c r="C61" s="5">
        <v>0.60299999999999998</v>
      </c>
      <c r="D61" s="5">
        <v>109364.3</v>
      </c>
      <c r="E61" s="3"/>
      <c r="F61" s="3">
        <v>0.64895432799999997</v>
      </c>
      <c r="G61" s="3">
        <f t="shared" si="21"/>
        <v>7.6209499170812586E-2</v>
      </c>
      <c r="H61" s="3">
        <f t="shared" si="33"/>
        <v>11.602439790302959</v>
      </c>
      <c r="I61" s="3">
        <v>0.97798770499999998</v>
      </c>
      <c r="J61" s="3">
        <v>-2.2337012E-2</v>
      </c>
      <c r="K61" s="3">
        <v>-2.1268448999999998E-2</v>
      </c>
      <c r="L61" s="3"/>
      <c r="M61" s="3">
        <f t="shared" si="23"/>
        <v>7.6883270957464707E-3</v>
      </c>
      <c r="N61" s="3">
        <f t="shared" si="30"/>
        <v>4.1643121063260092E-5</v>
      </c>
      <c r="O61" s="3">
        <f t="shared" si="31"/>
        <v>99.458359139190378</v>
      </c>
      <c r="P61" s="3" t="b">
        <f t="shared" si="32"/>
        <v>0</v>
      </c>
    </row>
    <row r="62" spans="1:20" x14ac:dyDescent="0.4">
      <c r="A62" s="5">
        <v>0.76400000000000001</v>
      </c>
      <c r="B62" s="5">
        <v>363.12637000000001</v>
      </c>
      <c r="C62" s="5">
        <v>0.60499999999999998</v>
      </c>
      <c r="D62" s="5">
        <v>109031</v>
      </c>
      <c r="E62" s="3"/>
      <c r="F62" s="3">
        <v>0.64925708100000001</v>
      </c>
      <c r="G62" s="3">
        <f t="shared" si="21"/>
        <v>7.3152200000000056E-2</v>
      </c>
      <c r="H62" s="3">
        <f t="shared" si="33"/>
        <v>11.599387524445948</v>
      </c>
      <c r="I62" s="3">
        <v>0.977990315</v>
      </c>
      <c r="J62" s="3">
        <v>-2.2336518E-2</v>
      </c>
      <c r="K62" s="3">
        <v>-2.1261357000000002E-2</v>
      </c>
      <c r="L62" s="3"/>
      <c r="M62" s="3">
        <f t="shared" si="23"/>
        <v>1.7706274447830034E-2</v>
      </c>
      <c r="N62" s="3">
        <f t="shared" si="30"/>
        <v>-4.2231921791345455E-3</v>
      </c>
      <c r="O62" s="3">
        <f t="shared" si="31"/>
        <v>123.85138777543409</v>
      </c>
      <c r="P62" s="3" t="b">
        <f t="shared" si="32"/>
        <v>0</v>
      </c>
    </row>
    <row r="63" spans="1:20" x14ac:dyDescent="0.4">
      <c r="A63" s="5">
        <v>0.82399999999999995</v>
      </c>
      <c r="B63" s="5">
        <v>363.12637000000001</v>
      </c>
      <c r="C63" s="5">
        <v>0.61299999999999999</v>
      </c>
      <c r="D63" s="5">
        <v>108271.1</v>
      </c>
      <c r="E63" s="3"/>
      <c r="F63" s="3">
        <v>0.64272804299999997</v>
      </c>
      <c r="G63" s="3">
        <f t="shared" si="21"/>
        <v>4.8495991843393121E-2</v>
      </c>
      <c r="H63" s="3">
        <f t="shared" si="33"/>
        <v>11.592393546039055</v>
      </c>
      <c r="I63" s="3">
        <v>0.97789359099999995</v>
      </c>
      <c r="J63" s="3">
        <v>-2.2386682000000001E-2</v>
      </c>
      <c r="K63" s="3">
        <v>-2.1453331999999999E-2</v>
      </c>
      <c r="L63" s="3"/>
      <c r="M63" s="3">
        <f t="shared" si="23"/>
        <v>2.140777844693911E-2</v>
      </c>
      <c r="N63" s="3">
        <f t="shared" si="30"/>
        <v>-1.9377619238616271E-2</v>
      </c>
      <c r="O63" s="3">
        <f t="shared" si="31"/>
        <v>190.51672169835484</v>
      </c>
      <c r="P63" s="3" t="b">
        <f t="shared" si="32"/>
        <v>0</v>
      </c>
    </row>
    <row r="64" spans="1:20" x14ac:dyDescent="0.4">
      <c r="A64" s="5">
        <v>0.88500000000000001</v>
      </c>
      <c r="B64" s="5">
        <v>363.12637000000001</v>
      </c>
      <c r="C64" s="5">
        <v>0.623</v>
      </c>
      <c r="D64" s="5">
        <v>107377.8</v>
      </c>
      <c r="E64" s="3"/>
      <c r="F64" s="3">
        <v>0.62537509499999999</v>
      </c>
      <c r="G64" s="3">
        <f t="shared" si="21"/>
        <v>3.8123515248796049E-3</v>
      </c>
      <c r="H64" s="3">
        <f t="shared" si="33"/>
        <v>11.58410873578009</v>
      </c>
      <c r="I64" s="3">
        <v>0.97751940000000004</v>
      </c>
      <c r="J64" s="3">
        <v>-2.262463E-2</v>
      </c>
      <c r="K64" s="3">
        <v>-2.2075249000000002E-2</v>
      </c>
      <c r="L64" s="3"/>
      <c r="M64" s="3">
        <f t="shared" si="23"/>
        <v>1.8507440219286811E-2</v>
      </c>
      <c r="N64" s="3">
        <f t="shared" si="30"/>
        <v>-1.7009291640970418E-3</v>
      </c>
      <c r="O64" s="3">
        <f t="shared" si="31"/>
        <v>109.19051551129412</v>
      </c>
      <c r="P64" s="3" t="b">
        <f t="shared" si="32"/>
        <v>0</v>
      </c>
    </row>
    <row r="65" spans="1:20" x14ac:dyDescent="0.4">
      <c r="A65" s="5">
        <v>0.88900000000000001</v>
      </c>
      <c r="B65" s="5">
        <v>363.12637000000001</v>
      </c>
      <c r="C65" s="5">
        <v>0.621</v>
      </c>
      <c r="D65" s="5">
        <v>106631.2</v>
      </c>
      <c r="E65" s="3"/>
      <c r="F65" s="3">
        <v>0.62404133799999995</v>
      </c>
      <c r="G65" s="3">
        <f t="shared" si="21"/>
        <v>4.8974847020933155E-3</v>
      </c>
      <c r="H65" s="3">
        <f t="shared" si="33"/>
        <v>11.577131430817419</v>
      </c>
      <c r="I65" s="3">
        <v>0.97748520800000005</v>
      </c>
      <c r="J65" s="3">
        <v>-2.2647520000000001E-2</v>
      </c>
      <c r="K65" s="3">
        <v>-2.2128261999999999E-2</v>
      </c>
      <c r="L65" s="3"/>
      <c r="M65" s="3">
        <f t="shared" si="23"/>
        <v>0.23949512119695821</v>
      </c>
      <c r="N65" s="3">
        <f t="shared" si="30"/>
        <v>4.5041304640444098E-2</v>
      </c>
      <c r="O65" s="3">
        <f t="shared" si="31"/>
        <v>81.193226644728753</v>
      </c>
      <c r="P65" s="3" t="b">
        <f t="shared" si="32"/>
        <v>0</v>
      </c>
    </row>
    <row r="66" spans="1:20" x14ac:dyDescent="0.4">
      <c r="A66" s="5">
        <v>0.96699999999999997</v>
      </c>
      <c r="B66" s="5">
        <v>363.12637000000001</v>
      </c>
      <c r="C66" s="5">
        <v>0.69599999999999995</v>
      </c>
      <c r="D66" s="5">
        <v>97378.7</v>
      </c>
      <c r="E66" s="3"/>
      <c r="F66" s="3">
        <v>0.64829018100000002</v>
      </c>
      <c r="G66" s="3">
        <f t="shared" si="21"/>
        <v>6.8548590517241284E-2</v>
      </c>
      <c r="H66" s="3">
        <f t="shared" si="33"/>
        <v>11.486362779883772</v>
      </c>
      <c r="I66" s="3">
        <v>0.97828130400000002</v>
      </c>
      <c r="J66" s="3">
        <v>-2.2036917E-2</v>
      </c>
      <c r="K66" s="3">
        <v>-2.0992179999999999E-2</v>
      </c>
      <c r="L66" s="3"/>
      <c r="M66" s="3">
        <f>(1/(1-C66))*(H66-H65)</f>
        <v>-0.29858108859752353</v>
      </c>
      <c r="N66" s="3">
        <f>(F66/((1-F66)*(I66-1)))*(J66-J65)+(I66-1)*(K66-K65)</f>
        <v>-5.1846193109540174E-2</v>
      </c>
      <c r="O66" s="3">
        <f t="shared" si="31"/>
        <v>-82.63580813069278</v>
      </c>
      <c r="P66" s="3" t="b">
        <f t="shared" si="32"/>
        <v>0</v>
      </c>
    </row>
    <row r="67" spans="1:20" x14ac:dyDescent="0.4">
      <c r="P67" t="s">
        <v>45</v>
      </c>
      <c r="Q67">
        <v>1</v>
      </c>
    </row>
    <row r="69" spans="1:20" x14ac:dyDescent="0.4">
      <c r="A69" s="7"/>
      <c r="B69" s="7"/>
      <c r="C69" s="7"/>
      <c r="D69" s="7"/>
      <c r="P69" t="s">
        <v>5</v>
      </c>
      <c r="Q69" s="3">
        <v>-3.2573999999999998E-4</v>
      </c>
      <c r="T69" t="s">
        <v>48</v>
      </c>
    </row>
    <row r="70" spans="1:20" x14ac:dyDescent="0.4">
      <c r="A70" s="5">
        <v>2.5000000000000001E-2</v>
      </c>
      <c r="B70" s="5">
        <v>333.13436999999999</v>
      </c>
      <c r="C70" s="5">
        <v>9.5000000000000001E-2</v>
      </c>
      <c r="D70" s="5">
        <v>21250</v>
      </c>
      <c r="E70" s="3"/>
      <c r="F70" s="3">
        <v>6.0263266000000003E-2</v>
      </c>
      <c r="G70" s="3">
        <f t="shared" ref="G70:G82" si="34">ABS(F70-C70)/C70</f>
        <v>0.36564983157894737</v>
      </c>
      <c r="H70" s="3">
        <f>LN(D70)</f>
        <v>9.9641121743525627</v>
      </c>
      <c r="I70" s="3">
        <v>0.99281831399999998</v>
      </c>
      <c r="J70" s="3">
        <v>-5.6048290000000004E-3</v>
      </c>
      <c r="K70" s="3">
        <v>-7.2635190000000004E-3</v>
      </c>
      <c r="L70" s="3"/>
      <c r="M70" s="3">
        <f>(1/(1-C70))*(H70-H71)</f>
        <v>-7.1963075678590963E-2</v>
      </c>
      <c r="N70" s="3">
        <f>(F70/((1-F70)*(I70-1)))*(J70-J71)+(I70-1)*(K70-K71)</f>
        <v>-5.3641343960229744E-3</v>
      </c>
      <c r="O70" s="3">
        <f t="shared" ref="O70:O82" si="35">100*ABS(N70-M70)/M70</f>
        <v>-92.545990641115964</v>
      </c>
      <c r="P70" s="3" t="b">
        <f t="shared" ref="P70:P82" si="36">IF(ABS(O70)&gt;20,FALSE,)</f>
        <v>0</v>
      </c>
    </row>
    <row r="71" spans="1:20" x14ac:dyDescent="0.4">
      <c r="A71" s="5">
        <v>0.05</v>
      </c>
      <c r="B71" s="5">
        <v>333.13436999999999</v>
      </c>
      <c r="C71" s="5">
        <v>0.17</v>
      </c>
      <c r="D71" s="5">
        <v>22680</v>
      </c>
      <c r="E71" s="3"/>
      <c r="F71" s="3">
        <v>0.114822232</v>
      </c>
      <c r="G71" s="3">
        <f t="shared" si="34"/>
        <v>0.324575105882353</v>
      </c>
      <c r="H71" s="3">
        <f t="shared" ref="H71:H82" si="37">LN(D71)</f>
        <v>10.029238757841688</v>
      </c>
      <c r="I71" s="3">
        <v>0.99264717099999999</v>
      </c>
      <c r="J71" s="3">
        <v>-6.2053840000000004E-3</v>
      </c>
      <c r="K71" s="3">
        <v>-7.4815890000000003E-3</v>
      </c>
      <c r="L71" s="3"/>
      <c r="M71" s="3">
        <f t="shared" ref="M71:M81" si="38">(1/(1-C71))*(H71-H72)</f>
        <v>-0.11830364599905352</v>
      </c>
      <c r="N71" s="3">
        <f t="shared" ref="N71:N81" si="39">(F71/((1-F71)*(I71-1)))*(J71-J72)+(I71-1)*(K71-K72)</f>
        <v>-1.8899827624912203E-2</v>
      </c>
      <c r="O71" s="3">
        <f t="shared" si="35"/>
        <v>-84.024306719115472</v>
      </c>
      <c r="P71" s="3" t="b">
        <f t="shared" si="36"/>
        <v>0</v>
      </c>
    </row>
    <row r="72" spans="1:20" x14ac:dyDescent="0.4">
      <c r="A72" s="5">
        <v>0.1</v>
      </c>
      <c r="B72" s="5">
        <v>333.13436999999999</v>
      </c>
      <c r="C72" s="5">
        <v>0.28000000000000003</v>
      </c>
      <c r="D72" s="5">
        <v>25020</v>
      </c>
      <c r="E72" s="3"/>
      <c r="F72" s="3">
        <v>0.20968769800000001</v>
      </c>
      <c r="G72" s="3">
        <f t="shared" si="34"/>
        <v>0.25111536428571435</v>
      </c>
      <c r="H72" s="3">
        <f t="shared" si="37"/>
        <v>10.127430784020902</v>
      </c>
      <c r="I72" s="3">
        <v>0.99226766</v>
      </c>
      <c r="J72" s="3">
        <v>-7.2765520000000004E-3</v>
      </c>
      <c r="K72" s="3">
        <v>-7.832136E-3</v>
      </c>
      <c r="L72" s="3"/>
      <c r="M72" s="3">
        <f t="shared" si="38"/>
        <v>-0.17696891337526388</v>
      </c>
      <c r="N72" s="3">
        <f t="shared" si="39"/>
        <v>-5.9132543998485006E-2</v>
      </c>
      <c r="O72" s="3">
        <f t="shared" si="35"/>
        <v>-66.58591451420962</v>
      </c>
      <c r="P72" s="3" t="b">
        <f t="shared" si="36"/>
        <v>0</v>
      </c>
    </row>
    <row r="73" spans="1:20" x14ac:dyDescent="0.4">
      <c r="A73" s="1">
        <v>0.2</v>
      </c>
      <c r="B73" s="1">
        <v>333.13436999999999</v>
      </c>
      <c r="C73" s="1">
        <v>0.41699999999999998</v>
      </c>
      <c r="D73" s="1">
        <v>28420</v>
      </c>
      <c r="F73">
        <v>0.356555803</v>
      </c>
      <c r="G73">
        <f t="shared" si="34"/>
        <v>0.14495011270983207</v>
      </c>
      <c r="H73">
        <f t="shared" si="37"/>
        <v>10.254848401651092</v>
      </c>
      <c r="I73">
        <v>0.99145118499999996</v>
      </c>
      <c r="J73">
        <v>-8.9997610000000002E-3</v>
      </c>
      <c r="K73">
        <v>-8.2783649999999993E-3</v>
      </c>
      <c r="M73">
        <f t="shared" si="38"/>
        <v>-9.8511233423456773E-2</v>
      </c>
      <c r="N73" s="8">
        <f t="shared" si="39"/>
        <v>-8.2970154942034538E-2</v>
      </c>
      <c r="O73" s="8">
        <f t="shared" si="35"/>
        <v>-15.775945484935637</v>
      </c>
      <c r="P73" s="3"/>
    </row>
    <row r="74" spans="1:20" x14ac:dyDescent="0.4">
      <c r="A74" s="5">
        <v>0.3</v>
      </c>
      <c r="B74" s="5">
        <v>333.13436999999999</v>
      </c>
      <c r="C74" s="5">
        <v>0.49399999999999999</v>
      </c>
      <c r="D74" s="5">
        <v>30100</v>
      </c>
      <c r="E74" s="3"/>
      <c r="F74" s="3">
        <v>0.46362505399999998</v>
      </c>
      <c r="G74" s="3">
        <f t="shared" si="34"/>
        <v>6.1487744939271283E-2</v>
      </c>
      <c r="H74" s="3">
        <f t="shared" si="37"/>
        <v>10.312280450736967</v>
      </c>
      <c r="I74" s="3">
        <v>0.99067285900000002</v>
      </c>
      <c r="J74" s="3">
        <v>-1.0279737000000001E-2</v>
      </c>
      <c r="K74" s="3">
        <v>-8.4878239999999997E-3</v>
      </c>
      <c r="L74" s="3"/>
      <c r="M74" s="3">
        <f t="shared" si="38"/>
        <v>-4.2865559056549152E-2</v>
      </c>
      <c r="N74" s="3">
        <f t="shared" si="39"/>
        <v>-8.4585013935249517E-2</v>
      </c>
      <c r="O74" s="3">
        <f t="shared" si="35"/>
        <v>-97.326281977713577</v>
      </c>
      <c r="P74" s="3" t="b">
        <f t="shared" si="36"/>
        <v>0</v>
      </c>
    </row>
    <row r="75" spans="1:20" x14ac:dyDescent="0.4">
      <c r="A75" s="5">
        <v>0.4</v>
      </c>
      <c r="B75" s="5">
        <v>333.13436999999999</v>
      </c>
      <c r="C75" s="5">
        <v>0.53700000000000003</v>
      </c>
      <c r="D75" s="5">
        <v>30760</v>
      </c>
      <c r="E75" s="3"/>
      <c r="F75" s="3">
        <v>0.54309914000000004</v>
      </c>
      <c r="G75" s="3">
        <f t="shared" si="34"/>
        <v>1.1357802607076355E-2</v>
      </c>
      <c r="H75" s="3">
        <f t="shared" si="37"/>
        <v>10.333970423619581</v>
      </c>
      <c r="I75" s="3">
        <v>0.99001907700000003</v>
      </c>
      <c r="J75" s="3">
        <v>-1.1192465E-2</v>
      </c>
      <c r="K75" s="3">
        <v>-8.5333560000000006E-3</v>
      </c>
      <c r="L75" s="3"/>
      <c r="M75" s="3">
        <f t="shared" si="38"/>
        <v>-2.0962576853341495E-2</v>
      </c>
      <c r="N75" s="3">
        <f t="shared" si="39"/>
        <v>-7.012915284462691E-2</v>
      </c>
      <c r="O75" s="3">
        <f t="shared" si="35"/>
        <v>-234.54452348709279</v>
      </c>
      <c r="P75" s="3" t="b">
        <f t="shared" si="36"/>
        <v>0</v>
      </c>
    </row>
    <row r="76" spans="1:20" x14ac:dyDescent="0.4">
      <c r="A76" s="5">
        <v>0.5</v>
      </c>
      <c r="B76" s="5">
        <v>333.13436999999999</v>
      </c>
      <c r="C76" s="5">
        <v>0.56200000000000006</v>
      </c>
      <c r="D76" s="5">
        <v>31060</v>
      </c>
      <c r="E76" s="3"/>
      <c r="F76" s="3">
        <v>0.60149656600000001</v>
      </c>
      <c r="G76" s="3">
        <f t="shared" si="34"/>
        <v>7.0278587188612018E-2</v>
      </c>
      <c r="H76" s="3">
        <f t="shared" si="37"/>
        <v>10.343676096702678</v>
      </c>
      <c r="I76" s="3">
        <v>0.98954224400000002</v>
      </c>
      <c r="J76" s="3">
        <v>-1.1781331000000001E-2</v>
      </c>
      <c r="K76" s="3">
        <v>-8.4634399999999992E-3</v>
      </c>
      <c r="L76" s="3"/>
      <c r="M76" s="3">
        <f t="shared" si="38"/>
        <v>-8.8037577833078411E-3</v>
      </c>
      <c r="N76" s="3">
        <f t="shared" si="39"/>
        <v>-4.3828292607541633E-2</v>
      </c>
      <c r="O76" s="3">
        <f t="shared" si="35"/>
        <v>-397.83619320651047</v>
      </c>
      <c r="P76" s="3" t="b">
        <f t="shared" si="36"/>
        <v>0</v>
      </c>
    </row>
    <row r="77" spans="1:20" x14ac:dyDescent="0.4">
      <c r="A77" s="5">
        <v>0.6</v>
      </c>
      <c r="B77" s="5">
        <v>333.13436999999999</v>
      </c>
      <c r="C77" s="5">
        <v>0.57799999999999996</v>
      </c>
      <c r="D77" s="5">
        <v>31180</v>
      </c>
      <c r="E77" s="3"/>
      <c r="F77" s="3">
        <v>0.64160925199999996</v>
      </c>
      <c r="G77" s="3">
        <f t="shared" si="34"/>
        <v>0.1100506089965398</v>
      </c>
      <c r="H77" s="3">
        <f t="shared" si="37"/>
        <v>10.347532142611767</v>
      </c>
      <c r="I77" s="3">
        <v>0.98926716800000003</v>
      </c>
      <c r="J77" s="3">
        <v>-1.2085004E-2</v>
      </c>
      <c r="K77" s="3">
        <v>-8.3263399999999998E-3</v>
      </c>
      <c r="L77" s="3"/>
      <c r="M77" s="3">
        <f t="shared" si="38"/>
        <v>7.6011812887357832E-4</v>
      </c>
      <c r="N77" s="3">
        <f t="shared" si="39"/>
        <v>-1.4018110266032417E-2</v>
      </c>
      <c r="O77" s="3">
        <f t="shared" si="35"/>
        <v>1944.2015436213717</v>
      </c>
      <c r="P77" s="3" t="b">
        <f t="shared" si="36"/>
        <v>0</v>
      </c>
    </row>
    <row r="78" spans="1:20" x14ac:dyDescent="0.4">
      <c r="A78" s="5">
        <v>0.7</v>
      </c>
      <c r="B78" s="5">
        <v>333.13436999999999</v>
      </c>
      <c r="C78" s="5">
        <v>0.59</v>
      </c>
      <c r="D78" s="5">
        <v>31170</v>
      </c>
      <c r="E78" s="3"/>
      <c r="F78" s="3">
        <v>0.66273160499999995</v>
      </c>
      <c r="G78" s="3">
        <f t="shared" si="34"/>
        <v>0.12327390677966099</v>
      </c>
      <c r="H78" s="3">
        <f t="shared" si="37"/>
        <v>10.347211372761382</v>
      </c>
      <c r="I78" s="3">
        <v>0.98917726500000003</v>
      </c>
      <c r="J78" s="3">
        <v>-1.2169053000000001E-2</v>
      </c>
      <c r="K78" s="3">
        <v>-8.1982919999999994E-3</v>
      </c>
      <c r="L78" s="3"/>
      <c r="M78" s="3">
        <f t="shared" si="38"/>
        <v>9.4080131701394145E-3</v>
      </c>
      <c r="N78" s="3">
        <f t="shared" si="39"/>
        <v>-3.3052386070862782E-3</v>
      </c>
      <c r="O78" s="3">
        <f t="shared" si="35"/>
        <v>135.13216390445697</v>
      </c>
      <c r="P78" s="3" t="b">
        <f t="shared" si="36"/>
        <v>0</v>
      </c>
    </row>
    <row r="79" spans="1:20" x14ac:dyDescent="0.4">
      <c r="A79" s="5">
        <v>0.8</v>
      </c>
      <c r="B79" s="5">
        <v>333.13436999999999</v>
      </c>
      <c r="C79" s="5">
        <v>0.59599999999999997</v>
      </c>
      <c r="D79" s="5">
        <v>31050</v>
      </c>
      <c r="E79" s="3"/>
      <c r="F79" s="3">
        <v>0.65945214200000002</v>
      </c>
      <c r="G79" s="3">
        <f t="shared" si="34"/>
        <v>0.10646332550335579</v>
      </c>
      <c r="H79" s="3">
        <f t="shared" si="37"/>
        <v>10.343354087361625</v>
      </c>
      <c r="I79" s="3">
        <v>0.98916394699999999</v>
      </c>
      <c r="J79" s="3">
        <v>-1.2187254999999999E-2</v>
      </c>
      <c r="K79" s="3">
        <v>-8.2395639999999996E-3</v>
      </c>
      <c r="L79" s="3"/>
      <c r="M79" s="3">
        <f t="shared" si="38"/>
        <v>2.8059786599842988E-2</v>
      </c>
      <c r="N79" s="3">
        <f t="shared" si="39"/>
        <v>-4.9057684578733149E-2</v>
      </c>
      <c r="O79" s="3">
        <f t="shared" si="35"/>
        <v>274.83270731291896</v>
      </c>
      <c r="P79" s="3" t="b">
        <f t="shared" si="36"/>
        <v>0</v>
      </c>
    </row>
    <row r="80" spans="1:20" x14ac:dyDescent="0.4">
      <c r="A80" s="5">
        <v>0.9</v>
      </c>
      <c r="B80" s="5">
        <v>333.13436999999999</v>
      </c>
      <c r="C80" s="5">
        <v>0.61499999999999999</v>
      </c>
      <c r="D80" s="5">
        <v>30700</v>
      </c>
      <c r="E80" s="3"/>
      <c r="F80" s="3">
        <v>0.62492001100000005</v>
      </c>
      <c r="G80" s="3">
        <f t="shared" si="34"/>
        <v>1.6130099186991972E-2</v>
      </c>
      <c r="H80" s="3">
        <f t="shared" si="37"/>
        <v>10.332017933575289</v>
      </c>
      <c r="I80" s="3">
        <v>0.98893767099999996</v>
      </c>
      <c r="J80" s="3">
        <v>-1.2461744E-2</v>
      </c>
      <c r="K80" s="3">
        <v>-8.7408650000000004E-3</v>
      </c>
      <c r="L80" s="3"/>
      <c r="M80" s="3">
        <f t="shared" si="38"/>
        <v>0.12922477452857858</v>
      </c>
      <c r="N80" s="3">
        <f t="shared" si="39"/>
        <v>-8.9623464847879298E-3</v>
      </c>
      <c r="O80" s="3">
        <f t="shared" si="35"/>
        <v>106.93547078529116</v>
      </c>
      <c r="P80" s="3" t="b">
        <f t="shared" si="36"/>
        <v>0</v>
      </c>
    </row>
    <row r="81" spans="1:20" x14ac:dyDescent="0.4">
      <c r="A81" s="5">
        <v>0.95</v>
      </c>
      <c r="B81" s="5">
        <v>333.13436999999999</v>
      </c>
      <c r="C81" s="5">
        <v>0.66</v>
      </c>
      <c r="D81" s="5">
        <v>29210</v>
      </c>
      <c r="E81" s="3"/>
      <c r="F81" s="3">
        <v>0.61921794699999999</v>
      </c>
      <c r="G81" s="3">
        <f t="shared" si="34"/>
        <v>6.1790989393939455E-2</v>
      </c>
      <c r="H81" s="3">
        <f t="shared" si="37"/>
        <v>10.282266395381786</v>
      </c>
      <c r="I81" s="3">
        <v>0.98888543699999998</v>
      </c>
      <c r="J81" s="3">
        <v>-1.2521244000000001E-2</v>
      </c>
      <c r="K81" s="3">
        <v>-8.8356210000000001E-3</v>
      </c>
      <c r="L81" s="3"/>
      <c r="M81" s="3">
        <f t="shared" si="38"/>
        <v>0.23139485410388222</v>
      </c>
      <c r="N81" s="3">
        <f t="shared" si="39"/>
        <v>9.8168514845867944E-2</v>
      </c>
      <c r="O81" s="3">
        <f t="shared" si="35"/>
        <v>57.575324988948871</v>
      </c>
      <c r="P81" s="3" t="b">
        <f t="shared" si="36"/>
        <v>0</v>
      </c>
    </row>
    <row r="82" spans="1:20" x14ac:dyDescent="0.4">
      <c r="A82" s="5">
        <v>0.97499999999999998</v>
      </c>
      <c r="B82" s="5">
        <v>333.13436999999999</v>
      </c>
      <c r="C82" s="5">
        <v>0.72699999999999998</v>
      </c>
      <c r="D82" s="5">
        <v>27000</v>
      </c>
      <c r="E82" s="3"/>
      <c r="F82" s="3">
        <v>0.66817226299999999</v>
      </c>
      <c r="G82" s="3">
        <f t="shared" si="34"/>
        <v>8.0918482806052267E-2</v>
      </c>
      <c r="H82" s="3">
        <f t="shared" si="37"/>
        <v>10.203592144986466</v>
      </c>
      <c r="I82" s="3">
        <v>0.98945611</v>
      </c>
      <c r="J82" s="3">
        <v>-1.1850351E-2</v>
      </c>
      <c r="K82" s="3">
        <v>-7.9349639999999992E-3</v>
      </c>
      <c r="L82" s="3"/>
      <c r="M82" s="3">
        <f>(1/(1-C82))*(H82-H81)</f>
        <v>-0.28818406738212432</v>
      </c>
      <c r="N82" s="3">
        <f>(F82/((1-F82)*(I82-1)))*(J82-J81)+(I82-1)*(K82-K81)</f>
        <v>-0.12813280709545713</v>
      </c>
      <c r="O82" s="3">
        <f t="shared" si="35"/>
        <v>-55.537858751380426</v>
      </c>
      <c r="P82" s="3" t="b">
        <f t="shared" si="36"/>
        <v>0</v>
      </c>
    </row>
    <row r="83" spans="1:20" x14ac:dyDescent="0.4">
      <c r="P83" t="s">
        <v>45</v>
      </c>
      <c r="Q83">
        <v>1</v>
      </c>
    </row>
    <row r="85" spans="1:20" x14ac:dyDescent="0.4">
      <c r="A85" s="7"/>
      <c r="B85" s="7"/>
      <c r="C85" s="7"/>
      <c r="D85" s="7"/>
      <c r="P85" t="s">
        <v>5</v>
      </c>
      <c r="Q85" s="3">
        <v>5.7999999999999996E-3</v>
      </c>
      <c r="T85" t="s">
        <v>49</v>
      </c>
    </row>
    <row r="86" spans="1:20" x14ac:dyDescent="0.4">
      <c r="A86" s="5">
        <v>0.05</v>
      </c>
      <c r="B86" s="5">
        <v>333.13436999999999</v>
      </c>
      <c r="C86" s="5">
        <v>0.14499999999999999</v>
      </c>
      <c r="D86" s="5">
        <v>22730</v>
      </c>
      <c r="E86" s="3"/>
      <c r="F86" s="3">
        <v>0.120397447</v>
      </c>
      <c r="G86" s="3">
        <f t="shared" ref="G86:G97" si="40">ABS(F86-C86)/C86</f>
        <v>0.16967277931034475</v>
      </c>
      <c r="H86" s="3">
        <f t="shared" ref="H86:H97" si="41">LN(D86)</f>
        <v>10.03144091684659</v>
      </c>
      <c r="I86" s="3">
        <v>0.99260698700000005</v>
      </c>
      <c r="J86" s="3">
        <v>-6.2849749999999999E-3</v>
      </c>
      <c r="K86" s="3">
        <v>-7.524406E-3</v>
      </c>
      <c r="L86" s="3"/>
      <c r="M86" s="3">
        <f>(1/(1-C86))*(H86-H87)</f>
        <v>-9.4369006784639123E-2</v>
      </c>
      <c r="N86" s="3">
        <f>(F86/((1-F86)*(I86-1)))*(J86-J87)+(I86-1)*(K86-K87)</f>
        <v>-2.0987084346767916E-2</v>
      </c>
      <c r="O86" s="3">
        <f t="shared" ref="O86:O104" si="42">100*ABS(N86-M86)/M86</f>
        <v>-77.760617535518989</v>
      </c>
      <c r="P86" s="3" t="b">
        <f t="shared" ref="P86:P104" si="43">IF(ABS(O86)&gt;20,FALSE,)</f>
        <v>0</v>
      </c>
    </row>
    <row r="87" spans="1:20" x14ac:dyDescent="0.4">
      <c r="A87" s="5">
        <v>0.1</v>
      </c>
      <c r="B87" s="5">
        <v>333.13436999999999</v>
      </c>
      <c r="C87" s="5">
        <v>0.24299999999999999</v>
      </c>
      <c r="D87" s="5">
        <v>24640</v>
      </c>
      <c r="E87" s="3"/>
      <c r="F87" s="3">
        <v>0.21847233299999999</v>
      </c>
      <c r="G87" s="3">
        <f t="shared" si="40"/>
        <v>0.10093690123456792</v>
      </c>
      <c r="H87" s="3">
        <f t="shared" si="41"/>
        <v>10.112126417647456</v>
      </c>
      <c r="I87" s="3">
        <v>0.99218357199999996</v>
      </c>
      <c r="J87" s="3">
        <v>-7.4183779999999998E-3</v>
      </c>
      <c r="K87" s="3">
        <v>-7.9062650000000009E-3</v>
      </c>
      <c r="L87" s="3"/>
      <c r="M87" s="3">
        <f>(1/(1-C87))*(H87-H88)</f>
        <v>-9.2140238347239625E-2</v>
      </c>
      <c r="N87" s="3">
        <f>(F87/((1-F87)*(I87-1)))*(J87-J88)+(I87-1)*(K87-K88)</f>
        <v>-3.4833694717013843E-2</v>
      </c>
      <c r="O87" s="3">
        <f t="shared" si="42"/>
        <v>-62.194915769872871</v>
      </c>
      <c r="P87" s="3" t="b">
        <f t="shared" si="43"/>
        <v>0</v>
      </c>
    </row>
    <row r="88" spans="1:20" x14ac:dyDescent="0.4">
      <c r="A88" s="5">
        <v>0.15</v>
      </c>
      <c r="B88" s="5">
        <v>333.13436999999999</v>
      </c>
      <c r="C88" s="5">
        <v>0.33</v>
      </c>
      <c r="D88" s="5">
        <v>26420</v>
      </c>
      <c r="E88" s="3"/>
      <c r="F88" s="3">
        <v>0.299674094</v>
      </c>
      <c r="G88" s="3">
        <f t="shared" si="40"/>
        <v>9.1896684848484886E-2</v>
      </c>
      <c r="H88" s="3">
        <f t="shared" si="41"/>
        <v>10.181876578076317</v>
      </c>
      <c r="I88" s="3">
        <v>0.99173462999999995</v>
      </c>
      <c r="J88" s="3">
        <v>-8.3923090000000006E-3</v>
      </c>
      <c r="K88" s="3">
        <v>-8.1894129999999996E-3</v>
      </c>
      <c r="L88" s="3"/>
      <c r="M88" s="3">
        <f t="shared" ref="M88:M103" si="44">(1/(1-C88))*(H88-H89)</f>
        <v>-8.4557639211088734E-2</v>
      </c>
      <c r="N88" s="3">
        <f t="shared" ref="N88:N103" si="45">(F88/((1-F88)*(I88-1)))*(J88-J89)+(I88-1)*(K88-K89)</f>
        <v>-4.3459229669511261E-2</v>
      </c>
      <c r="O88" s="3">
        <f t="shared" si="42"/>
        <v>-48.604017241990249</v>
      </c>
      <c r="P88" s="3" t="b">
        <f t="shared" si="43"/>
        <v>0</v>
      </c>
    </row>
    <row r="89" spans="1:20" x14ac:dyDescent="0.4">
      <c r="A89" s="5">
        <v>0.2</v>
      </c>
      <c r="B89" s="5">
        <v>333.13436999999999</v>
      </c>
      <c r="C89" s="5">
        <v>0.39900000000000002</v>
      </c>
      <c r="D89" s="5">
        <v>27960</v>
      </c>
      <c r="E89" s="3"/>
      <c r="F89" s="3">
        <v>0.36775935599999998</v>
      </c>
      <c r="G89" s="3">
        <f t="shared" si="40"/>
        <v>7.8297353383458737E-2</v>
      </c>
      <c r="H89" s="3">
        <f t="shared" si="41"/>
        <v>10.238530196347746</v>
      </c>
      <c r="I89" s="3">
        <v>0.99128373599999997</v>
      </c>
      <c r="J89" s="3">
        <v>-9.2317270000000003E-3</v>
      </c>
      <c r="K89" s="3">
        <v>-8.3956710000000004E-3</v>
      </c>
      <c r="L89" s="3"/>
      <c r="M89" s="3">
        <f t="shared" si="44"/>
        <v>-6.6494603680262512E-2</v>
      </c>
      <c r="N89" s="3">
        <f t="shared" si="45"/>
        <v>-4.8162471761976827E-2</v>
      </c>
      <c r="O89" s="3">
        <f t="shared" si="42"/>
        <v>-27.56935285521099</v>
      </c>
      <c r="P89" s="3" t="b">
        <f t="shared" si="43"/>
        <v>0</v>
      </c>
    </row>
    <row r="90" spans="1:20" x14ac:dyDescent="0.4">
      <c r="A90" s="1">
        <v>0.25</v>
      </c>
      <c r="B90" s="1">
        <v>333.13436999999999</v>
      </c>
      <c r="C90" s="1">
        <v>0.44700000000000001</v>
      </c>
      <c r="D90" s="1">
        <v>29100</v>
      </c>
      <c r="F90">
        <v>0.42538727100000001</v>
      </c>
      <c r="G90">
        <f t="shared" si="40"/>
        <v>4.8350624161073816E-2</v>
      </c>
      <c r="H90">
        <f t="shared" si="41"/>
        <v>10.278493453159584</v>
      </c>
      <c r="I90">
        <v>0.990847951</v>
      </c>
      <c r="J90">
        <v>-9.9534099999999993E-3</v>
      </c>
      <c r="K90">
        <v>-8.5400649999999995E-3</v>
      </c>
      <c r="M90">
        <f t="shared" si="44"/>
        <v>-5.0251318135317524E-2</v>
      </c>
      <c r="N90" s="8">
        <f t="shared" si="45"/>
        <v>-4.9790302433627504E-2</v>
      </c>
      <c r="O90" s="8">
        <f t="shared" si="42"/>
        <v>-0.91742011711730731</v>
      </c>
      <c r="P90" s="3"/>
    </row>
    <row r="91" spans="1:20" x14ac:dyDescent="0.4">
      <c r="A91" s="5">
        <v>0.3</v>
      </c>
      <c r="B91" s="5">
        <v>333.13436999999999</v>
      </c>
      <c r="C91" s="5">
        <v>0.48499999999999999</v>
      </c>
      <c r="D91" s="5">
        <v>29920</v>
      </c>
      <c r="E91" s="3"/>
      <c r="F91" s="3">
        <v>0.47447550300000002</v>
      </c>
      <c r="G91" s="3">
        <f t="shared" si="40"/>
        <v>2.1699993814432921E-2</v>
      </c>
      <c r="H91" s="3">
        <f t="shared" si="41"/>
        <v>10.306282432088414</v>
      </c>
      <c r="I91" s="3">
        <v>0.99044004900000004</v>
      </c>
      <c r="J91" s="3">
        <v>-1.0568935999999999E-2</v>
      </c>
      <c r="K91" s="3">
        <v>-8.6333980000000005E-3</v>
      </c>
      <c r="L91" s="3"/>
      <c r="M91" s="3">
        <f t="shared" si="44"/>
        <v>-3.473241623444475E-2</v>
      </c>
      <c r="N91" s="3">
        <f t="shared" si="45"/>
        <v>-4.8886210263046452E-2</v>
      </c>
      <c r="O91" s="3">
        <f t="shared" si="42"/>
        <v>-40.750962826954535</v>
      </c>
      <c r="P91" s="3" t="b">
        <f t="shared" si="43"/>
        <v>0</v>
      </c>
    </row>
    <row r="92" spans="1:20" x14ac:dyDescent="0.4">
      <c r="A92" s="5">
        <v>0.35</v>
      </c>
      <c r="B92" s="5">
        <v>333.13436999999999</v>
      </c>
      <c r="C92" s="5">
        <v>0.51500000000000001</v>
      </c>
      <c r="D92" s="5">
        <v>30460</v>
      </c>
      <c r="E92" s="3"/>
      <c r="F92" s="3">
        <v>0.51642000399999999</v>
      </c>
      <c r="G92" s="3">
        <f t="shared" si="40"/>
        <v>2.7572893203883005E-3</v>
      </c>
      <c r="H92" s="3">
        <f t="shared" si="41"/>
        <v>10.324169626449153</v>
      </c>
      <c r="I92" s="3">
        <v>0.99006982600000004</v>
      </c>
      <c r="J92" s="3">
        <v>-1.1086563000000001E-2</v>
      </c>
      <c r="K92" s="3">
        <v>-8.6838690000000003E-3</v>
      </c>
      <c r="L92" s="3"/>
      <c r="M92" s="3">
        <f t="shared" si="44"/>
        <v>-9.4549721470497238E-3</v>
      </c>
      <c r="N92" s="3">
        <f t="shared" si="45"/>
        <v>-1.6651341933885976E-2</v>
      </c>
      <c r="O92" s="3">
        <f t="shared" si="42"/>
        <v>-76.112014661849287</v>
      </c>
      <c r="P92" s="3" t="b">
        <f t="shared" si="43"/>
        <v>0</v>
      </c>
    </row>
    <row r="93" spans="1:20" x14ac:dyDescent="0.4">
      <c r="A93" s="5">
        <v>0.36699999999999999</v>
      </c>
      <c r="B93" s="5">
        <v>333.13436999999999</v>
      </c>
      <c r="C93" s="5">
        <v>0.52300000000000002</v>
      </c>
      <c r="D93" s="5">
        <v>30600</v>
      </c>
      <c r="E93" s="3"/>
      <c r="F93" s="3">
        <v>0.52924299200000002</v>
      </c>
      <c r="G93" s="3">
        <f t="shared" si="40"/>
        <v>1.1936887189292547E-2</v>
      </c>
      <c r="H93" s="3">
        <f t="shared" si="41"/>
        <v>10.328755287940472</v>
      </c>
      <c r="I93" s="3">
        <v>0.98995393300000001</v>
      </c>
      <c r="J93" s="3">
        <v>-1.1241398E-2</v>
      </c>
      <c r="K93" s="3">
        <v>-8.692478E-3</v>
      </c>
      <c r="L93" s="3"/>
      <c r="M93" s="3">
        <f t="shared" si="44"/>
        <v>-1.6378490014241954E-2</v>
      </c>
      <c r="N93" s="3">
        <f t="shared" si="45"/>
        <v>-3.0338058170036184E-2</v>
      </c>
      <c r="O93" s="3">
        <f t="shared" si="42"/>
        <v>-85.231105820229189</v>
      </c>
      <c r="P93" s="3" t="b">
        <f t="shared" si="43"/>
        <v>0</v>
      </c>
    </row>
    <row r="94" spans="1:20" x14ac:dyDescent="0.4">
      <c r="A94" s="5">
        <v>0.4</v>
      </c>
      <c r="B94" s="5">
        <v>333.13436999999999</v>
      </c>
      <c r="C94" s="5">
        <v>0.53900000000000003</v>
      </c>
      <c r="D94" s="5">
        <v>30840</v>
      </c>
      <c r="E94" s="3"/>
      <c r="F94" s="3">
        <v>0.55223291699999999</v>
      </c>
      <c r="G94" s="3">
        <f t="shared" si="40"/>
        <v>2.4550866419294905E-2</v>
      </c>
      <c r="H94" s="3">
        <f t="shared" si="41"/>
        <v>10.336567827677266</v>
      </c>
      <c r="I94" s="3">
        <v>0.98974483999999996</v>
      </c>
      <c r="J94" s="3">
        <v>-1.1512494999999999E-2</v>
      </c>
      <c r="K94" s="3">
        <v>-8.6981539999999996E-3</v>
      </c>
      <c r="L94" s="3"/>
      <c r="M94" s="3">
        <f t="shared" si="44"/>
        <v>-1.2623880809682471E-2</v>
      </c>
      <c r="N94" s="3">
        <f t="shared" si="45"/>
        <v>-4.0811398987924276E-2</v>
      </c>
      <c r="O94" s="3">
        <f t="shared" si="42"/>
        <v>-223.28726485299259</v>
      </c>
      <c r="P94" s="3" t="b">
        <f t="shared" si="43"/>
        <v>0</v>
      </c>
    </row>
    <row r="95" spans="1:20" x14ac:dyDescent="0.4">
      <c r="A95" s="5">
        <v>0.45</v>
      </c>
      <c r="B95" s="5">
        <v>333.13436999999999</v>
      </c>
      <c r="C95" s="5">
        <v>0.55400000000000005</v>
      </c>
      <c r="D95" s="5">
        <v>31020</v>
      </c>
      <c r="E95" s="3"/>
      <c r="F95" s="3">
        <v>0.582628064</v>
      </c>
      <c r="G95" s="3">
        <f t="shared" si="40"/>
        <v>5.1675205776173197E-2</v>
      </c>
      <c r="H95" s="3">
        <f t="shared" si="41"/>
        <v>10.34238743673053</v>
      </c>
      <c r="I95" s="3">
        <v>0.98947077000000005</v>
      </c>
      <c r="J95" s="3">
        <v>-1.1851851E-2</v>
      </c>
      <c r="K95" s="3">
        <v>-8.6822510000000002E-3</v>
      </c>
      <c r="L95" s="3"/>
      <c r="M95" s="3">
        <f t="shared" si="44"/>
        <v>-7.9368311774077847E-3</v>
      </c>
      <c r="N95" s="3">
        <f t="shared" si="45"/>
        <v>-3.416254908262973E-2</v>
      </c>
      <c r="O95" s="3">
        <f t="shared" si="42"/>
        <v>-330.43058771205233</v>
      </c>
      <c r="P95" s="3" t="b">
        <f t="shared" si="43"/>
        <v>0</v>
      </c>
    </row>
    <row r="96" spans="1:20" x14ac:dyDescent="0.4">
      <c r="A96" s="5">
        <v>0.5</v>
      </c>
      <c r="B96" s="5">
        <v>333.13436999999999</v>
      </c>
      <c r="C96" s="5">
        <v>0.56599999999999995</v>
      </c>
      <c r="D96" s="5">
        <v>31130</v>
      </c>
      <c r="E96" s="3"/>
      <c r="F96" s="3">
        <v>0.60806985400000002</v>
      </c>
      <c r="G96" s="3">
        <f t="shared" si="40"/>
        <v>7.4328363957597315E-2</v>
      </c>
      <c r="H96" s="3">
        <f t="shared" si="41"/>
        <v>10.345927263435653</v>
      </c>
      <c r="I96" s="3">
        <v>0.989251459</v>
      </c>
      <c r="J96" s="3">
        <v>-1.2109533E-2</v>
      </c>
      <c r="K96" s="3">
        <v>-8.6422259999999994E-3</v>
      </c>
      <c r="L96" s="3"/>
      <c r="M96" s="3">
        <f t="shared" si="44"/>
        <v>-5.1753694975115606E-3</v>
      </c>
      <c r="N96" s="3">
        <f t="shared" si="45"/>
        <v>-2.6213924042959091E-2</v>
      </c>
      <c r="O96" s="3">
        <f t="shared" si="42"/>
        <v>-406.51309158821141</v>
      </c>
      <c r="P96" s="3" t="b">
        <f t="shared" si="43"/>
        <v>0</v>
      </c>
    </row>
    <row r="97" spans="1:20" x14ac:dyDescent="0.4">
      <c r="A97" s="5">
        <v>0.55000000000000004</v>
      </c>
      <c r="B97" s="5">
        <v>333.13436999999999</v>
      </c>
      <c r="C97" s="5">
        <v>0.57499999999999996</v>
      </c>
      <c r="D97" s="5">
        <v>31200</v>
      </c>
      <c r="E97" s="3"/>
      <c r="F97" s="3">
        <v>0.62879315999999996</v>
      </c>
      <c r="G97" s="3">
        <f t="shared" si="40"/>
        <v>9.355332173913046E-2</v>
      </c>
      <c r="H97" s="3">
        <f t="shared" si="41"/>
        <v>10.348173373797573</v>
      </c>
      <c r="I97" s="3">
        <v>0.98908864299999999</v>
      </c>
      <c r="J97" s="3">
        <v>-1.2291145999999999E-2</v>
      </c>
      <c r="K97" s="3">
        <v>-8.5850460000000007E-3</v>
      </c>
      <c r="L97" s="3"/>
      <c r="M97" s="3">
        <f t="shared" si="44"/>
        <v>1.5087792607209178E-3</v>
      </c>
      <c r="N97" s="3">
        <f t="shared" si="45"/>
        <v>-2.6155265292883995E-2</v>
      </c>
      <c r="O97" s="3">
        <f t="shared" si="42"/>
        <v>1833.5382301309346</v>
      </c>
      <c r="P97" s="3" t="b">
        <f t="shared" si="43"/>
        <v>0</v>
      </c>
    </row>
    <row r="98" spans="1:20" x14ac:dyDescent="0.4">
      <c r="A98" s="5">
        <v>0.65</v>
      </c>
      <c r="B98" s="5">
        <v>333.13436999999999</v>
      </c>
      <c r="C98" s="5">
        <v>0.58399999999999996</v>
      </c>
      <c r="D98" s="5">
        <v>31180</v>
      </c>
      <c r="E98" s="3"/>
      <c r="F98" s="3">
        <v>0.655800889</v>
      </c>
      <c r="G98" s="3">
        <f t="shared" ref="G98:G104" si="46">ABS(F98-C98)/C98</f>
        <v>0.12294672773972609</v>
      </c>
      <c r="H98" s="3">
        <f t="shared" ref="H98:H104" si="47">LN(D98)</f>
        <v>10.347532142611767</v>
      </c>
      <c r="I98" s="3">
        <v>0.98892430499999995</v>
      </c>
      <c r="J98" s="3">
        <v>-1.2459634000000001E-2</v>
      </c>
      <c r="K98" s="3">
        <v>-8.4585419999999995E-3</v>
      </c>
      <c r="L98" s="3"/>
      <c r="M98" s="3">
        <f t="shared" si="44"/>
        <v>1.542410161255063E-3</v>
      </c>
      <c r="N98" s="3">
        <f t="shared" si="45"/>
        <v>-2.5857982891540404E-3</v>
      </c>
      <c r="O98" s="3">
        <f t="shared" si="42"/>
        <v>267.64660620816773</v>
      </c>
      <c r="P98" s="3" t="b">
        <f t="shared" si="43"/>
        <v>0</v>
      </c>
    </row>
    <row r="99" spans="1:20" x14ac:dyDescent="0.4">
      <c r="A99" s="5">
        <v>0.7</v>
      </c>
      <c r="B99" s="5">
        <v>333.13436999999999</v>
      </c>
      <c r="C99" s="5">
        <v>0.58699999999999997</v>
      </c>
      <c r="D99" s="5">
        <v>31160</v>
      </c>
      <c r="E99" s="3"/>
      <c r="F99" s="3">
        <v>0.66118227500000004</v>
      </c>
      <c r="G99" s="3">
        <f t="shared" si="46"/>
        <v>0.12637525553662704</v>
      </c>
      <c r="H99" s="3">
        <f t="shared" si="47"/>
        <v>10.346890499984685</v>
      </c>
      <c r="I99" s="3">
        <v>0.98890633100000003</v>
      </c>
      <c r="J99" s="3">
        <v>-1.2474668E-2</v>
      </c>
      <c r="K99" s="3">
        <v>-8.4202789999999993E-3</v>
      </c>
      <c r="L99" s="3"/>
      <c r="M99" s="3">
        <f t="shared" si="44"/>
        <v>5.445513152266785E-3</v>
      </c>
      <c r="N99" s="3">
        <f t="shared" si="45"/>
        <v>-3.4633000143581918E-4</v>
      </c>
      <c r="O99" s="3">
        <f t="shared" si="42"/>
        <v>106.35991488316677</v>
      </c>
      <c r="P99" s="3" t="b">
        <f t="shared" si="43"/>
        <v>0</v>
      </c>
    </row>
    <row r="100" spans="1:20" x14ac:dyDescent="0.4">
      <c r="A100" s="5">
        <v>0.75</v>
      </c>
      <c r="B100" s="5">
        <v>333.13436999999999</v>
      </c>
      <c r="C100" s="5">
        <v>0.59099999999999997</v>
      </c>
      <c r="D100" s="5">
        <v>31090</v>
      </c>
      <c r="E100" s="3"/>
      <c r="F100" s="3">
        <v>0.65985576800000001</v>
      </c>
      <c r="G100" s="3">
        <f t="shared" si="46"/>
        <v>0.1165072216582065</v>
      </c>
      <c r="H100" s="3">
        <f t="shared" si="47"/>
        <v>10.344641503052799</v>
      </c>
      <c r="I100" s="3">
        <v>0.988905759</v>
      </c>
      <c r="J100" s="3">
        <v>-1.2476635999999999E-2</v>
      </c>
      <c r="K100" s="3">
        <v>-8.4335850000000004E-3</v>
      </c>
      <c r="L100" s="3"/>
      <c r="M100" s="3">
        <f t="shared" si="44"/>
        <v>5.511164602125208E-3</v>
      </c>
      <c r="N100" s="3">
        <f t="shared" si="45"/>
        <v>-5.7348512280413905E-3</v>
      </c>
      <c r="O100" s="3">
        <f t="shared" si="42"/>
        <v>204.05879051099154</v>
      </c>
      <c r="P100" s="3" t="b">
        <f t="shared" si="43"/>
        <v>0</v>
      </c>
    </row>
    <row r="101" spans="1:20" x14ac:dyDescent="0.4">
      <c r="A101" s="5">
        <v>0.8</v>
      </c>
      <c r="B101" s="5">
        <v>333.13436999999999</v>
      </c>
      <c r="C101" s="5">
        <v>0.59399999999999997</v>
      </c>
      <c r="D101" s="5">
        <v>31020</v>
      </c>
      <c r="E101" s="3"/>
      <c r="F101" s="3">
        <v>0.65019214999999997</v>
      </c>
      <c r="G101" s="3">
        <f t="shared" si="46"/>
        <v>9.4599579124579128E-2</v>
      </c>
      <c r="H101" s="3">
        <f t="shared" si="47"/>
        <v>10.34238743673053</v>
      </c>
      <c r="I101" s="3">
        <v>0.988884129</v>
      </c>
      <c r="J101" s="3">
        <v>-1.2509426000000001E-2</v>
      </c>
      <c r="K101" s="3">
        <v>-8.5435870000000001E-3</v>
      </c>
      <c r="L101" s="3"/>
      <c r="M101" s="3">
        <f t="shared" si="44"/>
        <v>7.9530394807154191E-3</v>
      </c>
      <c r="N101" s="3">
        <f t="shared" si="45"/>
        <v>-2.1840655754920481E-2</v>
      </c>
      <c r="O101" s="3">
        <f t="shared" si="42"/>
        <v>374.6202355449114</v>
      </c>
      <c r="P101" s="3" t="b">
        <f t="shared" si="43"/>
        <v>0</v>
      </c>
    </row>
    <row r="102" spans="1:20" x14ac:dyDescent="0.4">
      <c r="A102" s="5">
        <v>0.85</v>
      </c>
      <c r="B102" s="5">
        <v>333.13436999999999</v>
      </c>
      <c r="C102" s="5">
        <v>0.59799999999999998</v>
      </c>
      <c r="D102" s="5">
        <v>30920</v>
      </c>
      <c r="E102" s="3"/>
      <c r="F102" s="3">
        <v>0.63030604099999998</v>
      </c>
      <c r="G102" s="3">
        <f t="shared" si="46"/>
        <v>5.402347993311038E-2</v>
      </c>
      <c r="H102" s="3">
        <f t="shared" si="47"/>
        <v>10.339158502701359</v>
      </c>
      <c r="I102" s="3">
        <v>0.98877768499999996</v>
      </c>
      <c r="J102" s="3">
        <v>-1.2640024E-2</v>
      </c>
      <c r="K102" s="3">
        <v>-8.8171670000000008E-3</v>
      </c>
      <c r="L102" s="3"/>
      <c r="M102" s="3">
        <f t="shared" si="44"/>
        <v>1.776260976634432E-2</v>
      </c>
      <c r="N102" s="3">
        <f t="shared" si="45"/>
        <v>-4.5415812025903238E-2</v>
      </c>
      <c r="O102" s="3">
        <f t="shared" si="42"/>
        <v>355.68209076998801</v>
      </c>
      <c r="P102" s="3" t="b">
        <f t="shared" si="43"/>
        <v>0</v>
      </c>
    </row>
    <row r="103" spans="1:20" x14ac:dyDescent="0.4">
      <c r="A103" s="5">
        <v>0.9</v>
      </c>
      <c r="B103" s="5">
        <v>333.13436999999999</v>
      </c>
      <c r="C103" s="5">
        <v>0.60299999999999998</v>
      </c>
      <c r="D103" s="5">
        <v>30700</v>
      </c>
      <c r="E103" s="3"/>
      <c r="F103" s="3">
        <v>0.60066108699999998</v>
      </c>
      <c r="G103" s="3">
        <f t="shared" si="46"/>
        <v>3.8787943615257018E-3</v>
      </c>
      <c r="H103" s="3">
        <f t="shared" si="47"/>
        <v>10.332017933575289</v>
      </c>
      <c r="I103" s="3">
        <v>0.98851114100000004</v>
      </c>
      <c r="J103" s="3">
        <v>-1.2938925E-2</v>
      </c>
      <c r="K103" s="3">
        <v>-9.3115230000000004E-3</v>
      </c>
      <c r="L103" s="3"/>
      <c r="M103" s="3">
        <f t="shared" si="44"/>
        <v>8.0871580813965893E-2</v>
      </c>
      <c r="N103" s="3">
        <f t="shared" si="45"/>
        <v>-3.1110730351727602E-2</v>
      </c>
      <c r="O103" s="3">
        <f t="shared" si="42"/>
        <v>138.46929915132193</v>
      </c>
      <c r="P103" s="3" t="b">
        <f t="shared" si="43"/>
        <v>0</v>
      </c>
    </row>
    <row r="104" spans="1:20" x14ac:dyDescent="0.4">
      <c r="A104" s="5">
        <v>0.95</v>
      </c>
      <c r="B104" s="5">
        <v>333.13436999999999</v>
      </c>
      <c r="C104" s="5">
        <v>0.625</v>
      </c>
      <c r="D104" s="5">
        <v>29730</v>
      </c>
      <c r="E104" s="3"/>
      <c r="F104" s="3">
        <v>0.58252636300000005</v>
      </c>
      <c r="G104" s="3">
        <f t="shared" si="46"/>
        <v>6.7957819199999922E-2</v>
      </c>
      <c r="H104" s="3">
        <f t="shared" si="47"/>
        <v>10.299911915992144</v>
      </c>
      <c r="I104" s="3">
        <v>0.98828960399999999</v>
      </c>
      <c r="J104" s="3">
        <v>-1.3176523000000001E-2</v>
      </c>
      <c r="K104" s="3">
        <v>-9.6635339999999997E-3</v>
      </c>
      <c r="L104" s="3"/>
      <c r="M104" s="3">
        <f>(1/(1-C104))*(H104-H103)</f>
        <v>-8.5616046888385228E-2</v>
      </c>
      <c r="N104" s="3">
        <f>(F104/((1-F104)*(I104-1)))*(J104-J103)+(I104-1)*(K104-K103)</f>
        <v>2.8315286373998449E-2</v>
      </c>
      <c r="O104" s="3">
        <f t="shared" si="42"/>
        <v>-133.07240570323475</v>
      </c>
      <c r="P104" s="3" t="b">
        <f t="shared" si="43"/>
        <v>0</v>
      </c>
    </row>
    <row r="105" spans="1:20" x14ac:dyDescent="0.4">
      <c r="A105" s="1"/>
      <c r="B105" s="1"/>
      <c r="C105" s="1"/>
      <c r="D105" s="1"/>
      <c r="P105" t="s">
        <v>45</v>
      </c>
      <c r="Q105">
        <v>1</v>
      </c>
    </row>
    <row r="107" spans="1:20" x14ac:dyDescent="0.4">
      <c r="A107" s="7"/>
      <c r="B107" s="7"/>
      <c r="C107" s="7"/>
      <c r="D107" s="7"/>
      <c r="P107" t="s">
        <v>5</v>
      </c>
      <c r="Q107" s="3">
        <v>9.6820299999999995E-3</v>
      </c>
      <c r="T107" t="s">
        <v>50</v>
      </c>
    </row>
    <row r="108" spans="1:20" x14ac:dyDescent="0.4">
      <c r="A108" s="5">
        <v>1.0999999999999901E-3</v>
      </c>
      <c r="B108" s="5">
        <v>403.2</v>
      </c>
      <c r="C108" s="5">
        <v>1.90000000000001E-3</v>
      </c>
      <c r="D108" s="5">
        <v>304200</v>
      </c>
      <c r="E108" s="3"/>
      <c r="F108" s="3">
        <v>2.186796E-3</v>
      </c>
      <c r="G108" s="3">
        <f t="shared" ref="G108:G120" si="48">ABS(F108-C108)/C108</f>
        <v>0.15094526315788867</v>
      </c>
      <c r="H108" s="3">
        <f>LN(D108)</f>
        <v>12.62544065880733</v>
      </c>
      <c r="I108" s="3">
        <v>0.94709163576931599</v>
      </c>
      <c r="J108" s="3">
        <v>-1.17302253278208E-2</v>
      </c>
      <c r="K108" s="3">
        <v>-5.1899248404020597E-2</v>
      </c>
      <c r="L108" s="3"/>
      <c r="M108" s="3">
        <f>(1/(1-C108))*(H108-H109)</f>
        <v>-0.12754960763704223</v>
      </c>
      <c r="N108" s="3">
        <f>(F108/((1-F108)*(I108-1)))*(J108-J109)+(I108-1)*(K108-K109)</f>
        <v>-6.1153121994411567E-4</v>
      </c>
      <c r="O108" s="3">
        <f t="shared" ref="O108:O120" si="49">100*ABS(N108-M108)/M108</f>
        <v>-99.520554213162072</v>
      </c>
      <c r="P108" s="3" t="b">
        <f t="shared" ref="P108:P118" si="50">IF(ABS(O108)&gt;20,FALSE,)</f>
        <v>0</v>
      </c>
    </row>
    <row r="109" spans="1:20" x14ac:dyDescent="0.4">
      <c r="A109" s="5">
        <v>9.7500000000000003E-2</v>
      </c>
      <c r="B109" s="5">
        <v>403.2</v>
      </c>
      <c r="C109" s="5">
        <v>0.1842</v>
      </c>
      <c r="D109" s="5">
        <v>345500</v>
      </c>
      <c r="E109" s="3"/>
      <c r="F109" s="3">
        <v>0.16971025100000001</v>
      </c>
      <c r="G109" s="3">
        <f t="shared" si="48"/>
        <v>7.8663132464712252E-2</v>
      </c>
      <c r="H109" s="3">
        <f t="shared" ref="H109:H120" si="51">LN(D109)</f>
        <v>12.752747922189862</v>
      </c>
      <c r="I109" s="3">
        <v>0.948779059283685</v>
      </c>
      <c r="J109" s="3">
        <v>-2.1084761550115301E-2</v>
      </c>
      <c r="K109" s="3">
        <v>-5.6133822451413899E-2</v>
      </c>
      <c r="L109" s="3"/>
      <c r="M109" s="3">
        <f t="shared" ref="M109:M119" si="52">(1/(1-C109))*(H109-H108)</f>
        <v>0.15605205121663623</v>
      </c>
      <c r="N109" s="3">
        <f t="shared" ref="N109:N119" si="53">(F109/((1-F109)*(I109-1)))*(J109-J108)+(I109-1)*(K109-K108)</f>
        <v>3.7546479441406634E-2</v>
      </c>
      <c r="O109" s="3">
        <f t="shared" si="49"/>
        <v>75.939771923097979</v>
      </c>
      <c r="P109" s="3" t="b">
        <f t="shared" si="50"/>
        <v>0</v>
      </c>
    </row>
    <row r="110" spans="1:20" x14ac:dyDescent="0.4">
      <c r="A110" s="5">
        <v>0.2087</v>
      </c>
      <c r="B110" s="5">
        <v>403.2</v>
      </c>
      <c r="C110" s="5">
        <v>0.33989999999999998</v>
      </c>
      <c r="D110" s="5">
        <v>383200</v>
      </c>
      <c r="E110" s="3"/>
      <c r="F110" s="3">
        <v>0.31694792100000002</v>
      </c>
      <c r="G110" s="3">
        <f t="shared" si="48"/>
        <v>6.7525975286848949E-2</v>
      </c>
      <c r="H110" s="3">
        <f t="shared" si="51"/>
        <v>12.856312325078843</v>
      </c>
      <c r="I110" s="3">
        <v>0.94962182948203699</v>
      </c>
      <c r="J110" s="3">
        <v>-2.89864421571185E-2</v>
      </c>
      <c r="K110" s="3">
        <v>-5.8893007998873002E-2</v>
      </c>
      <c r="L110" s="3"/>
      <c r="M110" s="3">
        <f t="shared" si="52"/>
        <v>0.156891990439299</v>
      </c>
      <c r="N110" s="3">
        <f t="shared" si="53"/>
        <v>7.2918854859303189E-2</v>
      </c>
      <c r="O110" s="3">
        <f t="shared" si="49"/>
        <v>53.522895174489321</v>
      </c>
      <c r="P110" s="3" t="b">
        <f t="shared" si="50"/>
        <v>0</v>
      </c>
    </row>
    <row r="111" spans="1:20" x14ac:dyDescent="0.4">
      <c r="A111" s="5">
        <v>0.31459999999999999</v>
      </c>
      <c r="B111" s="5">
        <v>403.2</v>
      </c>
      <c r="C111" s="5">
        <v>0.4229</v>
      </c>
      <c r="D111" s="5">
        <v>395200</v>
      </c>
      <c r="E111" s="3"/>
      <c r="F111" s="3">
        <v>0.42476374500000003</v>
      </c>
      <c r="G111" s="3">
        <f t="shared" si="48"/>
        <v>4.4070584062426759E-3</v>
      </c>
      <c r="H111" s="3">
        <f t="shared" si="51"/>
        <v>12.88714724485585</v>
      </c>
      <c r="I111" s="3">
        <v>0.94996428357171303</v>
      </c>
      <c r="J111" s="3">
        <v>-3.4398899742621898E-2</v>
      </c>
      <c r="K111" s="3">
        <v>-6.0037941118191898E-2</v>
      </c>
      <c r="L111" s="3"/>
      <c r="M111" s="3">
        <f t="shared" si="52"/>
        <v>5.3430808832103681E-2</v>
      </c>
      <c r="N111" s="3">
        <f t="shared" si="53"/>
        <v>7.993315258165487E-2</v>
      </c>
      <c r="O111" s="3">
        <f t="shared" si="49"/>
        <v>49.601240050155049</v>
      </c>
      <c r="P111" s="3" t="b">
        <f t="shared" si="50"/>
        <v>0</v>
      </c>
    </row>
    <row r="112" spans="1:20" x14ac:dyDescent="0.4">
      <c r="A112" s="1">
        <v>0.42059999999999997</v>
      </c>
      <c r="B112" s="1">
        <v>403.2</v>
      </c>
      <c r="C112" s="1">
        <v>0.49709999999999999</v>
      </c>
      <c r="D112" s="1">
        <v>412100</v>
      </c>
      <c r="F112">
        <v>0.50898990700000002</v>
      </c>
      <c r="G112">
        <f t="shared" si="48"/>
        <v>2.3918541540937505E-2</v>
      </c>
      <c r="H112">
        <f t="shared" si="51"/>
        <v>12.929021317326908</v>
      </c>
      <c r="I112">
        <v>0.95024971735628905</v>
      </c>
      <c r="J112">
        <v>-3.8178594586287702E-2</v>
      </c>
      <c r="K112">
        <v>-6.0105333202569701E-2</v>
      </c>
      <c r="M112">
        <f t="shared" si="52"/>
        <v>8.3265206743007456E-2</v>
      </c>
      <c r="N112" s="8">
        <f t="shared" si="53"/>
        <v>7.8758679390946051E-2</v>
      </c>
      <c r="O112" s="8">
        <f t="shared" si="49"/>
        <v>5.4122574462230091</v>
      </c>
      <c r="P112" s="3"/>
    </row>
    <row r="113" spans="1:20" x14ac:dyDescent="0.4">
      <c r="A113" s="5">
        <v>0.6</v>
      </c>
      <c r="B113" s="5">
        <v>403.2</v>
      </c>
      <c r="C113" s="5">
        <v>0.57599999999999996</v>
      </c>
      <c r="D113" s="5">
        <v>421500</v>
      </c>
      <c r="E113" s="3"/>
      <c r="F113" s="3">
        <v>0.60828525600000005</v>
      </c>
      <c r="G113" s="3">
        <f t="shared" si="48"/>
        <v>5.6050791666666835E-2</v>
      </c>
      <c r="H113" s="3">
        <f t="shared" si="51"/>
        <v>12.951575056424048</v>
      </c>
      <c r="I113" s="3">
        <v>0.95116172027522705</v>
      </c>
      <c r="J113" s="3">
        <v>-4.1519060906177803E-2</v>
      </c>
      <c r="K113" s="3">
        <v>-5.8506839177461703E-2</v>
      </c>
      <c r="L113" s="3"/>
      <c r="M113" s="3">
        <f t="shared" si="52"/>
        <v>5.3192780889479506E-2</v>
      </c>
      <c r="N113" s="3">
        <f t="shared" si="53"/>
        <v>0.10613650608429928</v>
      </c>
      <c r="O113" s="3">
        <f t="shared" si="49"/>
        <v>99.531786662597682</v>
      </c>
      <c r="P113" s="3" t="b">
        <f t="shared" si="50"/>
        <v>0</v>
      </c>
    </row>
    <row r="114" spans="1:20" x14ac:dyDescent="0.4">
      <c r="A114" s="5">
        <v>0.71450000000000002</v>
      </c>
      <c r="B114" s="5">
        <v>403.2</v>
      </c>
      <c r="C114" s="5">
        <v>0.61240000000000006</v>
      </c>
      <c r="D114" s="5">
        <v>414100</v>
      </c>
      <c r="E114" s="3"/>
      <c r="F114" s="3">
        <v>0.64414580499999996</v>
      </c>
      <c r="G114" s="3">
        <f t="shared" si="48"/>
        <v>5.1838349118223222E-2</v>
      </c>
      <c r="H114" s="3">
        <f t="shared" si="51"/>
        <v>12.933862769533659</v>
      </c>
      <c r="I114" s="3">
        <v>0.95199817144394705</v>
      </c>
      <c r="J114" s="3">
        <v>-4.2074094885953497E-2</v>
      </c>
      <c r="K114" s="3">
        <v>-5.7057798174800903E-2</v>
      </c>
      <c r="L114" s="3"/>
      <c r="M114" s="3">
        <f t="shared" si="52"/>
        <v>-4.5697334598524993E-2</v>
      </c>
      <c r="N114" s="3">
        <f t="shared" si="53"/>
        <v>2.0860667722518881E-2</v>
      </c>
      <c r="O114" s="3">
        <f t="shared" si="49"/>
        <v>-145.64963778695358</v>
      </c>
      <c r="P114" s="3" t="b">
        <f t="shared" si="50"/>
        <v>0</v>
      </c>
    </row>
    <row r="115" spans="1:20" x14ac:dyDescent="0.4">
      <c r="A115" s="5">
        <v>0.83140000000000003</v>
      </c>
      <c r="B115" s="5">
        <v>403.2</v>
      </c>
      <c r="C115" s="5">
        <v>0.63619999999999999</v>
      </c>
      <c r="D115" s="5">
        <v>412100</v>
      </c>
      <c r="E115" s="3"/>
      <c r="F115" s="3">
        <v>0.65350067899999997</v>
      </c>
      <c r="G115" s="3">
        <f t="shared" si="48"/>
        <v>2.719377397044952E-2</v>
      </c>
      <c r="H115" s="3">
        <f t="shared" si="51"/>
        <v>12.929021317326908</v>
      </c>
      <c r="I115" s="3">
        <v>0.95234532362201096</v>
      </c>
      <c r="J115" s="3">
        <v>-4.2083324915606297E-2</v>
      </c>
      <c r="K115" s="3">
        <v>-5.6504510437451499E-2</v>
      </c>
      <c r="L115" s="3"/>
      <c r="M115" s="3">
        <f t="shared" si="52"/>
        <v>-1.3308004966330479E-2</v>
      </c>
      <c r="N115" s="3">
        <f t="shared" si="53"/>
        <v>3.3892614836546095E-4</v>
      </c>
      <c r="O115" s="3">
        <f t="shared" si="49"/>
        <v>-102.54678405383038</v>
      </c>
      <c r="P115" s="3" t="b">
        <f t="shared" si="50"/>
        <v>0</v>
      </c>
    </row>
    <row r="116" spans="1:20" x14ac:dyDescent="0.4">
      <c r="A116" s="5">
        <v>0.87229999999999996</v>
      </c>
      <c r="B116" s="5">
        <v>403.2</v>
      </c>
      <c r="C116" s="5">
        <v>0.64939999999999998</v>
      </c>
      <c r="D116" s="5">
        <v>401200</v>
      </c>
      <c r="E116" s="3"/>
      <c r="F116" s="3">
        <v>0.65008523100000004</v>
      </c>
      <c r="G116" s="3">
        <f t="shared" si="48"/>
        <v>1.0551755466585524E-3</v>
      </c>
      <c r="H116" s="3">
        <f t="shared" si="51"/>
        <v>12.902215335069917</v>
      </c>
      <c r="I116" s="3">
        <v>0.95213498062010105</v>
      </c>
      <c r="J116" s="3">
        <v>-4.2153045442170099E-2</v>
      </c>
      <c r="K116" s="3">
        <v>-5.68070848930287E-2</v>
      </c>
      <c r="L116" s="3"/>
      <c r="M116" s="3">
        <f t="shared" si="52"/>
        <v>-7.6457450818573053E-2</v>
      </c>
      <c r="N116" s="3">
        <f t="shared" si="53"/>
        <v>2.7206238845111624E-3</v>
      </c>
      <c r="O116" s="3">
        <f t="shared" si="49"/>
        <v>-103.55835023975226</v>
      </c>
      <c r="P116" s="3" t="b">
        <f t="shared" si="50"/>
        <v>0</v>
      </c>
    </row>
    <row r="117" spans="1:20" x14ac:dyDescent="0.4">
      <c r="A117" s="5">
        <v>0.93079999999999996</v>
      </c>
      <c r="B117" s="5">
        <v>403.2</v>
      </c>
      <c r="C117" s="5">
        <v>0.66649999999999998</v>
      </c>
      <c r="D117" s="5">
        <v>391500</v>
      </c>
      <c r="E117" s="3"/>
      <c r="F117" s="3">
        <v>0.65154463299999998</v>
      </c>
      <c r="G117" s="3">
        <f t="shared" si="48"/>
        <v>2.2438660165041258E-2</v>
      </c>
      <c r="H117" s="3">
        <f t="shared" si="51"/>
        <v>12.877740794412995</v>
      </c>
      <c r="I117" s="3">
        <v>0.95226736739999296</v>
      </c>
      <c r="J117" s="3">
        <v>-4.2087000223784699E-2</v>
      </c>
      <c r="K117" s="3">
        <v>-5.6627276786414202E-2</v>
      </c>
      <c r="L117" s="3"/>
      <c r="M117" s="3">
        <f t="shared" si="52"/>
        <v>-7.338692850651142E-2</v>
      </c>
      <c r="N117" s="3">
        <f t="shared" si="53"/>
        <v>-2.5957410376180002E-3</v>
      </c>
      <c r="O117" s="3">
        <f t="shared" si="49"/>
        <v>-96.462938168358292</v>
      </c>
      <c r="P117" s="3" t="b">
        <f t="shared" si="50"/>
        <v>0</v>
      </c>
    </row>
    <row r="118" spans="1:20" x14ac:dyDescent="0.4">
      <c r="A118" s="5">
        <v>0.97409999999999997</v>
      </c>
      <c r="B118" s="5">
        <v>403.2</v>
      </c>
      <c r="C118" s="5">
        <v>0.75319999999999998</v>
      </c>
      <c r="D118" s="5">
        <v>353500</v>
      </c>
      <c r="E118" s="3"/>
      <c r="F118" s="3">
        <v>0.72084594899999999</v>
      </c>
      <c r="G118" s="3">
        <f t="shared" si="48"/>
        <v>4.2955458045671795E-2</v>
      </c>
      <c r="H118" s="3">
        <f t="shared" si="51"/>
        <v>12.775638764318764</v>
      </c>
      <c r="I118" s="3">
        <v>0.95742984375664297</v>
      </c>
      <c r="J118" s="3">
        <v>-3.9451034929800899E-2</v>
      </c>
      <c r="K118" s="3">
        <v>-4.9272921485933797E-2</v>
      </c>
      <c r="L118" s="3"/>
      <c r="M118" s="3">
        <f t="shared" si="52"/>
        <v>-0.41370352550336897</v>
      </c>
      <c r="N118" s="3">
        <f t="shared" si="53"/>
        <v>-0.16020737209950056</v>
      </c>
      <c r="O118" s="3">
        <f t="shared" si="49"/>
        <v>-61.274835184309808</v>
      </c>
      <c r="P118" s="3" t="b">
        <f t="shared" si="50"/>
        <v>0</v>
      </c>
    </row>
    <row r="119" spans="1:20" x14ac:dyDescent="0.4">
      <c r="A119" s="1">
        <v>0.99219999999999997</v>
      </c>
      <c r="B119" s="1">
        <v>403.2</v>
      </c>
      <c r="C119" s="1">
        <v>0.85340000000000005</v>
      </c>
      <c r="D119" s="1">
        <v>310500</v>
      </c>
      <c r="F119">
        <v>0.85808413100000003</v>
      </c>
      <c r="G119">
        <f t="shared" si="48"/>
        <v>5.488787204124654E-3</v>
      </c>
      <c r="H119">
        <f t="shared" si="51"/>
        <v>12.64593918035567</v>
      </c>
      <c r="I119">
        <v>0.96497949209185596</v>
      </c>
      <c r="J119">
        <v>-3.4493338805096599E-2</v>
      </c>
      <c r="K119">
        <v>-3.7306325022113299E-2</v>
      </c>
      <c r="M119">
        <f t="shared" si="52"/>
        <v>-0.88471748951632667</v>
      </c>
      <c r="N119" s="8">
        <f t="shared" si="53"/>
        <v>-0.85638479744638274</v>
      </c>
      <c r="O119" s="8">
        <f t="shared" si="49"/>
        <v>-3.2024564231722557</v>
      </c>
      <c r="P119" s="3"/>
    </row>
    <row r="120" spans="1:20" x14ac:dyDescent="0.4">
      <c r="A120" s="1">
        <v>0.99760000000000004</v>
      </c>
      <c r="B120" s="1">
        <v>403.2</v>
      </c>
      <c r="C120" s="1">
        <v>0.94799999999999995</v>
      </c>
      <c r="D120" s="1">
        <v>283400</v>
      </c>
      <c r="F120">
        <v>0.94603758900000001</v>
      </c>
      <c r="G120">
        <f t="shared" si="48"/>
        <v>2.0700537974682929E-3</v>
      </c>
      <c r="H120">
        <f t="shared" si="51"/>
        <v>12.554614606238717</v>
      </c>
      <c r="I120">
        <v>0.96836103833599296</v>
      </c>
      <c r="J120">
        <v>-3.16317654616972E-2</v>
      </c>
      <c r="K120">
        <v>-3.1163450231097099E-2</v>
      </c>
      <c r="M120">
        <f>(1/(1-C120))*(H120-H119)</f>
        <v>-1.7562418099414074</v>
      </c>
      <c r="N120" s="8">
        <f>(F120/((1-F120)*(I120-1)))*(J120-J119)+(I120-1)*(K120-K119)</f>
        <v>-1.5858165134557485</v>
      </c>
      <c r="O120" s="8">
        <f t="shared" si="49"/>
        <v>-9.703976725810028</v>
      </c>
      <c r="P120" s="3"/>
    </row>
    <row r="121" spans="1:20" x14ac:dyDescent="0.4">
      <c r="P121" t="s">
        <v>45</v>
      </c>
      <c r="Q121">
        <v>3</v>
      </c>
    </row>
    <row r="123" spans="1:20" x14ac:dyDescent="0.4">
      <c r="A123" s="7"/>
      <c r="B123" s="7"/>
      <c r="C123" s="7"/>
      <c r="D123" s="7"/>
      <c r="P123" t="s">
        <v>5</v>
      </c>
      <c r="Q123" s="3">
        <v>1.006025E-2</v>
      </c>
      <c r="T123" t="s">
        <v>50</v>
      </c>
    </row>
    <row r="124" spans="1:20" x14ac:dyDescent="0.4">
      <c r="A124" s="5">
        <v>7.0000000000003404E-4</v>
      </c>
      <c r="B124" s="5">
        <v>413.2</v>
      </c>
      <c r="C124" s="5">
        <v>2.1999999999999802E-3</v>
      </c>
      <c r="D124" s="5">
        <v>408000</v>
      </c>
      <c r="E124" s="3"/>
      <c r="F124" s="3">
        <v>1.356283E-3</v>
      </c>
      <c r="G124" s="3">
        <f t="shared" ref="G124:G135" si="54">ABS(F124-C124)/C124</f>
        <v>0.3835077272727217</v>
      </c>
      <c r="H124" s="3">
        <f>LN(D124)</f>
        <v>12.919022453386299</v>
      </c>
      <c r="I124" s="3">
        <v>0.934308073838376</v>
      </c>
      <c r="J124" s="3">
        <v>-1.1982238115286301E-2</v>
      </c>
      <c r="K124" s="3">
        <v>-6.4078473793810098E-2</v>
      </c>
      <c r="L124" s="3"/>
      <c r="M124" s="3">
        <f>(1/(1-C124))*(H124-H125)</f>
        <v>-0.11760594392769362</v>
      </c>
      <c r="N124" s="3">
        <f>(F124/((1-F124)*(I124-1)))*(J124-J125)+(I124-1)*(K124-K125)</f>
        <v>-5.3252743598133717E-4</v>
      </c>
      <c r="O124" s="3">
        <f t="shared" ref="O124:O135" si="55">100*ABS(N124-M124)/M124</f>
        <v>-99.547193434110142</v>
      </c>
      <c r="P124" s="3" t="b">
        <f t="shared" ref="P124:P135" si="56">IF(ABS(O124)&gt;20,FALSE,)</f>
        <v>0</v>
      </c>
    </row>
    <row r="125" spans="1:20" x14ac:dyDescent="0.4">
      <c r="A125" s="5">
        <v>9.0700000000000003E-2</v>
      </c>
      <c r="B125" s="5">
        <v>413.2</v>
      </c>
      <c r="C125" s="5">
        <v>0.184</v>
      </c>
      <c r="D125" s="5">
        <v>458800</v>
      </c>
      <c r="E125" s="3"/>
      <c r="F125" s="3">
        <v>0.156038281</v>
      </c>
      <c r="G125" s="3">
        <f t="shared" si="54"/>
        <v>0.15196586413043475</v>
      </c>
      <c r="H125" s="3">
        <f t="shared" ref="H125:H135" si="57">LN(D125)</f>
        <v>13.036369664237352</v>
      </c>
      <c r="I125" s="3">
        <v>0.93675899352045799</v>
      </c>
      <c r="J125" s="3">
        <v>-2.23816084463015E-2</v>
      </c>
      <c r="K125" s="3">
        <v>-6.8912085322681796E-2</v>
      </c>
      <c r="L125" s="3"/>
      <c r="M125" s="3">
        <f t="shared" ref="M125:M134" si="58">(1/(1-C125))*(H125-H124)</f>
        <v>0.1438078564351136</v>
      </c>
      <c r="N125" s="3">
        <f t="shared" ref="N125:N134" si="59">(F125/((1-F125)*(I125-1)))*(J125-J124)+(I125-1)*(K125-K124)</f>
        <v>3.070869930847972E-2</v>
      </c>
      <c r="O125" s="3">
        <f t="shared" si="55"/>
        <v>78.646021107799811</v>
      </c>
      <c r="P125" s="3" t="b">
        <f t="shared" si="56"/>
        <v>0</v>
      </c>
    </row>
    <row r="126" spans="1:20" x14ac:dyDescent="0.4">
      <c r="A126" s="5">
        <v>0.20499999999999999</v>
      </c>
      <c r="B126" s="5">
        <v>413.2</v>
      </c>
      <c r="C126" s="5">
        <v>0.31769999999999998</v>
      </c>
      <c r="D126" s="5">
        <v>501100</v>
      </c>
      <c r="E126" s="3"/>
      <c r="F126" s="3">
        <v>0.30805158599999999</v>
      </c>
      <c r="G126" s="3">
        <f t="shared" si="54"/>
        <v>3.0369575070821511E-2</v>
      </c>
      <c r="H126" s="3">
        <f t="shared" si="57"/>
        <v>13.124560960947816</v>
      </c>
      <c r="I126" s="3">
        <v>0.93848210633280504</v>
      </c>
      <c r="J126" s="3">
        <v>-3.2149624914886099E-2</v>
      </c>
      <c r="K126" s="3">
        <v>-7.2460052071636402E-2</v>
      </c>
      <c r="L126" s="3"/>
      <c r="M126" s="3">
        <f t="shared" si="58"/>
        <v>0.12925589434334506</v>
      </c>
      <c r="N126" s="3">
        <f t="shared" si="59"/>
        <v>7.0907722276932636E-2</v>
      </c>
      <c r="O126" s="3">
        <f t="shared" si="55"/>
        <v>45.141594789805858</v>
      </c>
      <c r="P126" s="3" t="b">
        <f t="shared" si="56"/>
        <v>0</v>
      </c>
    </row>
    <row r="127" spans="1:20" x14ac:dyDescent="0.4">
      <c r="A127" s="1">
        <v>0.31680000000000003</v>
      </c>
      <c r="B127" s="1">
        <v>413.2</v>
      </c>
      <c r="C127" s="1">
        <v>0.4249</v>
      </c>
      <c r="D127" s="1">
        <v>526200</v>
      </c>
      <c r="F127">
        <v>0.42230087599999999</v>
      </c>
      <c r="G127">
        <f t="shared" si="54"/>
        <v>6.1170251823958769E-3</v>
      </c>
      <c r="H127">
        <f t="shared" si="57"/>
        <v>13.17343664758833</v>
      </c>
      <c r="I127">
        <v>0.93947256359016995</v>
      </c>
      <c r="J127">
        <v>-3.8962531866507999E-2</v>
      </c>
      <c r="K127">
        <v>-7.3943573436597396E-2</v>
      </c>
      <c r="M127">
        <f t="shared" si="58"/>
        <v>8.4986413911518011E-2</v>
      </c>
      <c r="N127" s="8">
        <f t="shared" si="59"/>
        <v>8.2370962266639647E-2</v>
      </c>
      <c r="O127" s="8">
        <f t="shared" si="55"/>
        <v>3.0774938304861195</v>
      </c>
      <c r="P127" s="3"/>
    </row>
    <row r="128" spans="1:20" x14ac:dyDescent="0.4">
      <c r="A128" s="1">
        <v>0.40789999999999998</v>
      </c>
      <c r="B128" s="1">
        <v>413.2</v>
      </c>
      <c r="C128" s="1">
        <v>0.48470000000000002</v>
      </c>
      <c r="D128" s="1">
        <v>544200</v>
      </c>
      <c r="F128">
        <v>0.49632194699999999</v>
      </c>
      <c r="G128">
        <f t="shared" si="54"/>
        <v>2.3977608830204177E-2</v>
      </c>
      <c r="H128">
        <f t="shared" si="57"/>
        <v>13.207072105331283</v>
      </c>
      <c r="I128">
        <v>0.940145082580637</v>
      </c>
      <c r="J128">
        <v>-4.2921091283820302E-2</v>
      </c>
      <c r="K128">
        <v>-7.4055360054764194E-2</v>
      </c>
      <c r="M128">
        <f t="shared" si="58"/>
        <v>6.5273545008641909E-2</v>
      </c>
      <c r="N128" s="8">
        <f t="shared" si="59"/>
        <v>6.5176700481147737E-2</v>
      </c>
      <c r="O128" s="8">
        <f t="shared" si="55"/>
        <v>0.14836719452168606</v>
      </c>
      <c r="P128" s="3"/>
    </row>
    <row r="129" spans="1:20" x14ac:dyDescent="0.4">
      <c r="A129" s="5">
        <v>0.59819999999999995</v>
      </c>
      <c r="B129" s="5">
        <v>413.2</v>
      </c>
      <c r="C129" s="5">
        <v>0.57789999999999997</v>
      </c>
      <c r="D129" s="5">
        <v>552400</v>
      </c>
      <c r="E129" s="3"/>
      <c r="F129" s="3">
        <v>0.60663095300000003</v>
      </c>
      <c r="G129" s="3">
        <f t="shared" si="54"/>
        <v>4.9716132548883997E-2</v>
      </c>
      <c r="H129" s="3">
        <f t="shared" si="57"/>
        <v>13.222027700517273</v>
      </c>
      <c r="I129" s="3">
        <v>0.94187066422913002</v>
      </c>
      <c r="J129" s="3">
        <v>-4.7418365218420397E-2</v>
      </c>
      <c r="K129" s="3">
        <v>-7.2024187104941795E-2</v>
      </c>
      <c r="L129" s="3"/>
      <c r="M129" s="3">
        <f t="shared" si="58"/>
        <v>3.5431402951883149E-2</v>
      </c>
      <c r="N129" s="3">
        <f t="shared" si="59"/>
        <v>0.11919234635278719</v>
      </c>
      <c r="O129" s="3">
        <f t="shared" si="55"/>
        <v>236.40312384653177</v>
      </c>
      <c r="P129" s="3" t="b">
        <f t="shared" si="56"/>
        <v>0</v>
      </c>
    </row>
    <row r="130" spans="1:20" x14ac:dyDescent="0.4">
      <c r="A130" s="5">
        <v>0.7238</v>
      </c>
      <c r="B130" s="5">
        <v>413.2</v>
      </c>
      <c r="C130" s="5">
        <v>0.61799999999999999</v>
      </c>
      <c r="D130" s="5">
        <v>553800</v>
      </c>
      <c r="E130" s="3"/>
      <c r="F130" s="3">
        <v>0.64785551900000005</v>
      </c>
      <c r="G130" s="3">
        <f t="shared" si="54"/>
        <v>4.830990129449847E-2</v>
      </c>
      <c r="H130" s="3">
        <f t="shared" si="57"/>
        <v>13.224558889718999</v>
      </c>
      <c r="I130" s="3">
        <v>0.94323150487903196</v>
      </c>
      <c r="J130" s="3">
        <v>-4.817985588596E-2</v>
      </c>
      <c r="K130" s="3">
        <v>-6.9966767424458606E-2</v>
      </c>
      <c r="L130" s="3"/>
      <c r="M130" s="3">
        <f t="shared" si="58"/>
        <v>6.6261497427373842E-3</v>
      </c>
      <c r="N130" s="3">
        <f t="shared" si="59"/>
        <v>2.4561460234656815E-2</v>
      </c>
      <c r="O130" s="3">
        <f t="shared" si="55"/>
        <v>270.67469327232595</v>
      </c>
      <c r="P130" s="3" t="b">
        <f t="shared" si="56"/>
        <v>0</v>
      </c>
    </row>
    <row r="131" spans="1:20" x14ac:dyDescent="0.4">
      <c r="A131" s="5">
        <v>0.81879999999999997</v>
      </c>
      <c r="B131" s="5">
        <v>413.2</v>
      </c>
      <c r="C131" s="5">
        <v>0.63859999999999995</v>
      </c>
      <c r="D131" s="5">
        <v>542600</v>
      </c>
      <c r="E131" s="3"/>
      <c r="F131" s="3">
        <v>0.659073358</v>
      </c>
      <c r="G131" s="3">
        <f t="shared" si="54"/>
        <v>3.20597525837771E-2</v>
      </c>
      <c r="H131" s="3">
        <f t="shared" si="57"/>
        <v>13.204127679206968</v>
      </c>
      <c r="I131" s="3">
        <v>0.94381599081743295</v>
      </c>
      <c r="J131" s="3">
        <v>-4.8167694162838899E-2</v>
      </c>
      <c r="K131" s="3">
        <v>-6.9105203389978803E-2</v>
      </c>
      <c r="L131" s="3"/>
      <c r="M131" s="3">
        <f t="shared" si="58"/>
        <v>-5.6533509994552367E-2</v>
      </c>
      <c r="N131" s="3">
        <f t="shared" si="59"/>
        <v>-4.6686732625856198E-4</v>
      </c>
      <c r="O131" s="3">
        <f t="shared" si="55"/>
        <v>-99.174175942191539</v>
      </c>
      <c r="P131" s="3" t="b">
        <f t="shared" si="56"/>
        <v>0</v>
      </c>
    </row>
    <row r="132" spans="1:20" x14ac:dyDescent="0.4">
      <c r="A132" s="5">
        <v>0.87880000000000003</v>
      </c>
      <c r="B132" s="5">
        <v>413.2</v>
      </c>
      <c r="C132" s="5">
        <v>0.65590000000000004</v>
      </c>
      <c r="D132" s="5">
        <v>535100</v>
      </c>
      <c r="E132" s="3"/>
      <c r="F132" s="3">
        <v>0.65761687099999999</v>
      </c>
      <c r="G132" s="3">
        <f t="shared" si="54"/>
        <v>2.6175804238450268E-3</v>
      </c>
      <c r="H132" s="3">
        <f t="shared" si="57"/>
        <v>13.190208924299396</v>
      </c>
      <c r="I132" s="3">
        <v>0.94370197823309299</v>
      </c>
      <c r="J132" s="3">
        <v>-4.8202100201190298E-2</v>
      </c>
      <c r="K132" s="3">
        <v>-6.9264923551454305E-2</v>
      </c>
      <c r="L132" s="3"/>
      <c r="M132" s="3">
        <f t="shared" si="58"/>
        <v>-4.0449738179515957E-2</v>
      </c>
      <c r="N132" s="3">
        <f t="shared" si="59"/>
        <v>1.1828136031735391E-3</v>
      </c>
      <c r="O132" s="3">
        <f t="shared" si="55"/>
        <v>-102.92415638866241</v>
      </c>
      <c r="P132" s="3" t="b">
        <f t="shared" si="56"/>
        <v>0</v>
      </c>
    </row>
    <row r="133" spans="1:20" x14ac:dyDescent="0.4">
      <c r="A133" s="5">
        <v>0.97470000000000001</v>
      </c>
      <c r="B133" s="5">
        <v>413.2</v>
      </c>
      <c r="C133" s="5">
        <v>0.76480000000000004</v>
      </c>
      <c r="D133" s="5">
        <v>464000</v>
      </c>
      <c r="E133" s="3"/>
      <c r="F133" s="3">
        <v>0.73790140299999996</v>
      </c>
      <c r="G133" s="3">
        <f t="shared" si="54"/>
        <v>3.517075967573232E-2</v>
      </c>
      <c r="H133" s="3">
        <f t="shared" si="57"/>
        <v>13.047639831208393</v>
      </c>
      <c r="I133" s="3">
        <v>0.95086861414822699</v>
      </c>
      <c r="J133" s="3">
        <v>-4.4849448467752198E-2</v>
      </c>
      <c r="K133" s="3">
        <v>-5.9081927898416597E-2</v>
      </c>
      <c r="L133" s="3"/>
      <c r="M133" s="3">
        <f t="shared" si="58"/>
        <v>-0.60616111008079643</v>
      </c>
      <c r="N133" s="3">
        <f t="shared" si="59"/>
        <v>-0.19261609759397802</v>
      </c>
      <c r="O133" s="3">
        <f t="shared" si="55"/>
        <v>-68.22361342707984</v>
      </c>
      <c r="P133" s="3" t="b">
        <f t="shared" si="56"/>
        <v>0</v>
      </c>
    </row>
    <row r="134" spans="1:20" x14ac:dyDescent="0.4">
      <c r="A134" s="5">
        <v>0.98499999999999999</v>
      </c>
      <c r="B134" s="5">
        <v>413.2</v>
      </c>
      <c r="C134" s="5">
        <v>0.82389999999999997</v>
      </c>
      <c r="D134" s="5">
        <v>436100</v>
      </c>
      <c r="E134" s="3"/>
      <c r="F134" s="3">
        <v>0.79748554500000002</v>
      </c>
      <c r="G134" s="3">
        <f t="shared" si="54"/>
        <v>3.2060268236436401E-2</v>
      </c>
      <c r="H134" s="3">
        <f t="shared" si="57"/>
        <v>12.985626853830858</v>
      </c>
      <c r="I134" s="3">
        <v>0.95523321168992803</v>
      </c>
      <c r="J134" s="3">
        <v>-4.2357846581218203E-2</v>
      </c>
      <c r="K134" s="3">
        <v>-5.2408433759640299E-2</v>
      </c>
      <c r="L134" s="3"/>
      <c r="M134" s="3">
        <f t="shared" si="58"/>
        <v>-0.35214637920235453</v>
      </c>
      <c r="N134" s="3">
        <f t="shared" si="59"/>
        <v>-0.2194729888986858</v>
      </c>
      <c r="O134" s="3">
        <f t="shared" si="55"/>
        <v>-37.675636649789425</v>
      </c>
      <c r="P134" s="3" t="b">
        <f t="shared" si="56"/>
        <v>0</v>
      </c>
    </row>
    <row r="135" spans="1:20" x14ac:dyDescent="0.4">
      <c r="A135" s="5">
        <v>0.99490000000000001</v>
      </c>
      <c r="B135" s="5">
        <v>413.2</v>
      </c>
      <c r="C135" s="5">
        <v>0.92220000000000002</v>
      </c>
      <c r="D135" s="5">
        <v>388400</v>
      </c>
      <c r="E135" s="3"/>
      <c r="F135" s="3">
        <v>0.90508793799999998</v>
      </c>
      <c r="G135" s="3">
        <f t="shared" si="54"/>
        <v>1.8555695076989849E-2</v>
      </c>
      <c r="H135" s="3">
        <f t="shared" si="57"/>
        <v>12.869791015399306</v>
      </c>
      <c r="I135" s="3">
        <v>0.96132249124448799</v>
      </c>
      <c r="J135" s="3">
        <v>-3.8139989360125401E-2</v>
      </c>
      <c r="K135" s="3">
        <v>-4.21866714309376E-2</v>
      </c>
      <c r="L135" s="3"/>
      <c r="M135" s="3">
        <f>(1/(1-C135))*(H135-H134)</f>
        <v>-1.488892524827151</v>
      </c>
      <c r="N135" s="3">
        <f>(F135/((1-F135)*(I135-1)))*(J135-J134)+(I135-1)*(K135-K134)</f>
        <v>-1.040322102199194</v>
      </c>
      <c r="O135" s="3">
        <f t="shared" si="55"/>
        <v>-30.127790632841858</v>
      </c>
      <c r="P135" s="3" t="b">
        <f t="shared" si="56"/>
        <v>0</v>
      </c>
    </row>
    <row r="136" spans="1:20" x14ac:dyDescent="0.4">
      <c r="P136" t="s">
        <v>45</v>
      </c>
      <c r="Q136">
        <v>2</v>
      </c>
    </row>
    <row r="138" spans="1:20" x14ac:dyDescent="0.4">
      <c r="A138" s="7"/>
      <c r="B138" s="7"/>
      <c r="C138" s="7"/>
      <c r="D138" s="7"/>
      <c r="P138" t="s">
        <v>5</v>
      </c>
      <c r="Q138" s="3">
        <v>1.2500590000000001E-2</v>
      </c>
      <c r="T138" t="s">
        <v>50</v>
      </c>
    </row>
    <row r="139" spans="1:20" x14ac:dyDescent="0.4">
      <c r="A139" s="5">
        <v>7.0000000000003404E-4</v>
      </c>
      <c r="B139" s="5">
        <v>423.2</v>
      </c>
      <c r="C139" s="5">
        <v>2.6000000000000502E-3</v>
      </c>
      <c r="D139" s="5">
        <v>546100</v>
      </c>
      <c r="E139" s="3"/>
      <c r="F139" s="3">
        <v>1.320161E-3</v>
      </c>
      <c r="G139" s="3">
        <f t="shared" ref="G139:G150" si="60">ABS(F139-C139)/C139</f>
        <v>0.49224576923077901</v>
      </c>
      <c r="H139" s="3">
        <f>LN(D139)</f>
        <v>13.210557388140245</v>
      </c>
      <c r="I139" s="3">
        <v>0.91952687700000002</v>
      </c>
      <c r="J139" s="3">
        <v>-1.1692668999999999E-2</v>
      </c>
      <c r="K139" s="3">
        <v>-7.8045729999999994E-2</v>
      </c>
      <c r="L139" s="3"/>
      <c r="M139" s="3">
        <f>(1/(1-C139))*(H139-H140)</f>
        <v>-0.11127397546065992</v>
      </c>
      <c r="N139" s="3">
        <f>(F139/((1-F139)*(I139-1)))*(J139-J140)+(I139-1)*(K139-K140)</f>
        <v>-8.6366317811752786E-4</v>
      </c>
      <c r="O139" s="3">
        <f t="shared" ref="O139:O150" si="61">100*ABS(N139-M139)/M139</f>
        <v>-99.223840817637665</v>
      </c>
      <c r="P139" s="3" t="b">
        <f t="shared" ref="P139:P150" si="62">IF(ABS(O139)&gt;20,FALSE,)</f>
        <v>0</v>
      </c>
    </row>
    <row r="140" spans="1:20" x14ac:dyDescent="0.4">
      <c r="A140" s="5">
        <v>0.1231</v>
      </c>
      <c r="B140" s="5">
        <v>423.2</v>
      </c>
      <c r="C140" s="5">
        <v>0.2082</v>
      </c>
      <c r="D140" s="5">
        <v>610200</v>
      </c>
      <c r="E140" s="3"/>
      <c r="F140" s="3">
        <v>0.19962667200000001</v>
      </c>
      <c r="G140" s="3">
        <f t="shared" si="60"/>
        <v>4.1178328530259323E-2</v>
      </c>
      <c r="H140" s="3">
        <f t="shared" ref="H140:H150" si="63">LN(D140)</f>
        <v>13.321542051264707</v>
      </c>
      <c r="I140" s="3">
        <v>0.92383245000000003</v>
      </c>
      <c r="J140" s="3">
        <v>-2.7764800999999999E-2</v>
      </c>
      <c r="K140" s="3">
        <v>-8.5497303999999996E-2</v>
      </c>
      <c r="L140" s="3"/>
      <c r="M140" s="3">
        <f t="shared" ref="M140:M149" si="64">(1/(1-C140))*(H140-H139)</f>
        <v>0.1401675462546883</v>
      </c>
      <c r="N140" s="3">
        <f t="shared" ref="N140:N149" si="65">(F140/((1-F140)*(I140-1)))*(J140-J139)+(I140-1)*(K140-K139)</f>
        <v>5.3197094706931326E-2</v>
      </c>
      <c r="O140" s="3">
        <f t="shared" si="61"/>
        <v>62.047495209575317</v>
      </c>
      <c r="P140" s="3" t="b">
        <f t="shared" si="62"/>
        <v>0</v>
      </c>
    </row>
    <row r="141" spans="1:20" x14ac:dyDescent="0.4">
      <c r="A141" s="5">
        <v>0.18740000000000001</v>
      </c>
      <c r="B141" s="5">
        <v>423.2</v>
      </c>
      <c r="C141" s="5">
        <v>0.30590000000000001</v>
      </c>
      <c r="D141" s="5">
        <v>652000</v>
      </c>
      <c r="E141" s="3"/>
      <c r="F141" s="3">
        <v>0.28274169100000002</v>
      </c>
      <c r="G141" s="3">
        <f t="shared" si="60"/>
        <v>7.5705488721804465E-2</v>
      </c>
      <c r="H141" s="3">
        <f t="shared" si="63"/>
        <v>13.387799840908791</v>
      </c>
      <c r="I141" s="3">
        <v>0.92525534399999998</v>
      </c>
      <c r="J141" s="3">
        <v>-3.4162202000000003E-2</v>
      </c>
      <c r="K141" s="3">
        <v>-8.7838765999999999E-2</v>
      </c>
      <c r="L141" s="3"/>
      <c r="M141" s="3">
        <f t="shared" si="64"/>
        <v>9.545856453549012E-2</v>
      </c>
      <c r="N141" s="3">
        <f t="shared" si="65"/>
        <v>3.391443775081375E-2</v>
      </c>
      <c r="O141" s="3">
        <f t="shared" si="61"/>
        <v>64.472084913653973</v>
      </c>
      <c r="P141" s="3" t="b">
        <f t="shared" si="62"/>
        <v>0</v>
      </c>
    </row>
    <row r="142" spans="1:20" x14ac:dyDescent="0.4">
      <c r="A142" s="1">
        <v>0.35170000000000001</v>
      </c>
      <c r="B142" s="1">
        <v>423.2</v>
      </c>
      <c r="C142" s="1">
        <v>0.4491</v>
      </c>
      <c r="D142" s="1">
        <v>700400</v>
      </c>
      <c r="F142">
        <v>0.44842580300000001</v>
      </c>
      <c r="G142">
        <f t="shared" si="60"/>
        <v>1.5012179915386049E-3</v>
      </c>
      <c r="H142">
        <f t="shared" si="63"/>
        <v>13.459406879393834</v>
      </c>
      <c r="I142">
        <v>0.927726783</v>
      </c>
      <c r="J142">
        <v>-4.5877758999999997E-2</v>
      </c>
      <c r="K142">
        <v>-9.0386118000000001E-2</v>
      </c>
      <c r="M142">
        <f t="shared" si="64"/>
        <v>0.12998191774377002</v>
      </c>
      <c r="N142" s="8">
        <f t="shared" si="65"/>
        <v>0.1319709949698416</v>
      </c>
      <c r="O142" s="8">
        <f t="shared" si="61"/>
        <v>1.5302722567862095</v>
      </c>
      <c r="P142" s="3"/>
    </row>
    <row r="143" spans="1:20" x14ac:dyDescent="0.4">
      <c r="A143" s="5">
        <v>0.39939999999999998</v>
      </c>
      <c r="B143" s="5">
        <v>423.2</v>
      </c>
      <c r="C143" s="5">
        <v>0.4733</v>
      </c>
      <c r="D143" s="5">
        <v>703300</v>
      </c>
      <c r="E143" s="3"/>
      <c r="F143" s="3">
        <v>0.48649115100000001</v>
      </c>
      <c r="G143" s="3">
        <f t="shared" si="60"/>
        <v>2.7870591590957134E-2</v>
      </c>
      <c r="H143" s="3">
        <f t="shared" si="63"/>
        <v>13.46353882229611</v>
      </c>
      <c r="I143" s="3">
        <v>0.92832928299999995</v>
      </c>
      <c r="J143" s="3">
        <v>-4.8250242999999998E-2</v>
      </c>
      <c r="K143" s="3">
        <v>-9.0391417000000002E-2</v>
      </c>
      <c r="L143" s="3"/>
      <c r="M143" s="3">
        <f t="shared" si="64"/>
        <v>7.8449646901013192E-3</v>
      </c>
      <c r="N143" s="3">
        <f t="shared" si="65"/>
        <v>3.1361282566306478E-2</v>
      </c>
      <c r="O143" s="3">
        <f t="shared" si="61"/>
        <v>299.76320869713743</v>
      </c>
      <c r="P143" s="3" t="b">
        <f t="shared" si="62"/>
        <v>0</v>
      </c>
    </row>
    <row r="144" spans="1:20" x14ac:dyDescent="0.4">
      <c r="A144" s="5">
        <v>0.59740000000000004</v>
      </c>
      <c r="B144" s="5">
        <v>423.2</v>
      </c>
      <c r="C144" s="5">
        <v>0.57740000000000002</v>
      </c>
      <c r="D144" s="5">
        <v>722100</v>
      </c>
      <c r="E144" s="3"/>
      <c r="F144" s="3">
        <v>0.60582359100000005</v>
      </c>
      <c r="G144" s="3">
        <f t="shared" si="60"/>
        <v>4.9226863526151757E-2</v>
      </c>
      <c r="H144" s="3">
        <f t="shared" si="63"/>
        <v>13.489918912439274</v>
      </c>
      <c r="I144" s="3">
        <v>0.93106040700000003</v>
      </c>
      <c r="J144" s="3">
        <v>-5.4086616999999997E-2</v>
      </c>
      <c r="K144" s="3">
        <v>-8.7909921000000002E-2</v>
      </c>
      <c r="L144" s="3"/>
      <c r="M144" s="3">
        <f t="shared" si="64"/>
        <v>6.2423308431527852E-2</v>
      </c>
      <c r="N144" s="3">
        <f t="shared" si="65"/>
        <v>0.12994470118130455</v>
      </c>
      <c r="O144" s="3">
        <f t="shared" si="61"/>
        <v>108.16695629620614</v>
      </c>
      <c r="P144" s="3" t="b">
        <f t="shared" si="62"/>
        <v>0</v>
      </c>
    </row>
    <row r="145" spans="1:20" x14ac:dyDescent="0.4">
      <c r="A145" s="5">
        <v>0.73540000000000005</v>
      </c>
      <c r="B145" s="5">
        <v>423.2</v>
      </c>
      <c r="C145" s="5">
        <v>0.62670000000000003</v>
      </c>
      <c r="D145" s="5">
        <v>710200</v>
      </c>
      <c r="E145" s="3"/>
      <c r="F145" s="3">
        <v>0.653153977</v>
      </c>
      <c r="G145" s="3">
        <f t="shared" si="60"/>
        <v>4.2211547790011107E-2</v>
      </c>
      <c r="H145" s="3">
        <f t="shared" si="63"/>
        <v>13.473301899491124</v>
      </c>
      <c r="I145" s="3">
        <v>0.93309529499999999</v>
      </c>
      <c r="J145" s="3">
        <v>-5.5091117000000002E-2</v>
      </c>
      <c r="K145" s="3">
        <v>-8.5110486999999999E-2</v>
      </c>
      <c r="L145" s="3"/>
      <c r="M145" s="3">
        <f t="shared" si="64"/>
        <v>-4.4513830560271431E-2</v>
      </c>
      <c r="N145" s="3">
        <f t="shared" si="65"/>
        <v>2.8085720590894009E-2</v>
      </c>
      <c r="O145" s="3">
        <f t="shared" si="61"/>
        <v>-163.0943691823289</v>
      </c>
      <c r="P145" s="3" t="b">
        <f t="shared" si="62"/>
        <v>0</v>
      </c>
    </row>
    <row r="146" spans="1:20" x14ac:dyDescent="0.4">
      <c r="A146" s="5">
        <v>0.81299999999999994</v>
      </c>
      <c r="B146" s="5">
        <v>423.2</v>
      </c>
      <c r="C146" s="5">
        <v>0.6452</v>
      </c>
      <c r="D146" s="5">
        <v>711800</v>
      </c>
      <c r="E146" s="3"/>
      <c r="F146" s="3">
        <v>0.664736671</v>
      </c>
      <c r="G146" s="3">
        <f t="shared" si="60"/>
        <v>3.0280023248605091E-2</v>
      </c>
      <c r="H146" s="3">
        <f t="shared" si="63"/>
        <v>13.475552252058229</v>
      </c>
      <c r="I146" s="3">
        <v>0.93375786100000002</v>
      </c>
      <c r="J146" s="3">
        <v>-5.5076794999999998E-2</v>
      </c>
      <c r="K146" s="3">
        <v>-8.4180498000000006E-2</v>
      </c>
      <c r="L146" s="3"/>
      <c r="M146" s="3">
        <f t="shared" si="64"/>
        <v>6.3425946085244799E-3</v>
      </c>
      <c r="N146" s="3">
        <f t="shared" si="65"/>
        <v>-4.9028414917674454E-4</v>
      </c>
      <c r="O146" s="3">
        <f t="shared" si="61"/>
        <v>107.73002500455885</v>
      </c>
      <c r="P146" s="3" t="b">
        <f t="shared" si="62"/>
        <v>0</v>
      </c>
    </row>
    <row r="147" spans="1:20" x14ac:dyDescent="0.4">
      <c r="A147" s="5">
        <v>0.94059999999999999</v>
      </c>
      <c r="B147" s="5">
        <v>423.2</v>
      </c>
      <c r="C147" s="5">
        <v>0.71030000000000004</v>
      </c>
      <c r="D147" s="5">
        <v>658900</v>
      </c>
      <c r="E147" s="3"/>
      <c r="F147" s="3">
        <v>0.68345608300000005</v>
      </c>
      <c r="G147" s="3">
        <f t="shared" si="60"/>
        <v>3.7792365197803733E-2</v>
      </c>
      <c r="H147" s="3">
        <f t="shared" si="63"/>
        <v>13.398327056901911</v>
      </c>
      <c r="I147" s="3">
        <v>0.93520740700000005</v>
      </c>
      <c r="J147" s="3">
        <v>-5.4550827000000003E-2</v>
      </c>
      <c r="K147" s="3">
        <v>-8.2203470000000001E-2</v>
      </c>
      <c r="L147" s="3"/>
      <c r="M147" s="3">
        <f t="shared" si="64"/>
        <v>-0.26656953799212324</v>
      </c>
      <c r="N147" s="3">
        <f t="shared" si="65"/>
        <v>-1.7655218491846286E-2</v>
      </c>
      <c r="O147" s="3">
        <f t="shared" si="61"/>
        <v>-93.376880710065237</v>
      </c>
      <c r="P147" s="3" t="b">
        <f t="shared" si="62"/>
        <v>0</v>
      </c>
    </row>
    <row r="148" spans="1:20" x14ac:dyDescent="0.4">
      <c r="A148" s="5">
        <v>0.98899999999999999</v>
      </c>
      <c r="B148" s="5">
        <v>423.2</v>
      </c>
      <c r="C148" s="5">
        <v>0.86539999999999995</v>
      </c>
      <c r="D148" s="5">
        <v>550000</v>
      </c>
      <c r="E148" s="3"/>
      <c r="F148" s="3">
        <v>0.84519146700000003</v>
      </c>
      <c r="G148" s="3">
        <f t="shared" si="60"/>
        <v>2.3351667437023247E-2</v>
      </c>
      <c r="H148" s="3">
        <f t="shared" si="63"/>
        <v>13.217673557208654</v>
      </c>
      <c r="I148" s="3">
        <v>0.95062659900000002</v>
      </c>
      <c r="J148" s="3">
        <v>-4.6891254E-2</v>
      </c>
      <c r="K148" s="3">
        <v>-5.9295161999999998E-2</v>
      </c>
      <c r="L148" s="3"/>
      <c r="M148" s="3">
        <f t="shared" si="64"/>
        <v>-1.3421508149573318</v>
      </c>
      <c r="N148" s="3">
        <f t="shared" si="65"/>
        <v>-0.84810827030514035</v>
      </c>
      <c r="O148" s="3">
        <f t="shared" si="61"/>
        <v>-36.809763787082119</v>
      </c>
      <c r="P148" s="3" t="b">
        <f t="shared" si="62"/>
        <v>0</v>
      </c>
    </row>
    <row r="149" spans="1:20" x14ac:dyDescent="0.4">
      <c r="A149" s="5">
        <v>0.98939999999999995</v>
      </c>
      <c r="B149" s="5">
        <v>423.2</v>
      </c>
      <c r="C149" s="5">
        <v>0.78680000000000005</v>
      </c>
      <c r="D149" s="5">
        <v>593600</v>
      </c>
      <c r="E149" s="3"/>
      <c r="F149" s="3">
        <v>0.84901665100000001</v>
      </c>
      <c r="G149" s="3">
        <f t="shared" si="60"/>
        <v>7.9075560498220579E-2</v>
      </c>
      <c r="H149" s="3">
        <f t="shared" si="63"/>
        <v>13.293960970835307</v>
      </c>
      <c r="I149" s="3">
        <v>0.95091444999999997</v>
      </c>
      <c r="J149" s="3">
        <v>-4.6711533E-2</v>
      </c>
      <c r="K149" s="3">
        <v>-5.8822985000000001E-2</v>
      </c>
      <c r="L149" s="3"/>
      <c r="M149" s="3">
        <f t="shared" si="64"/>
        <v>0.35782088943083301</v>
      </c>
      <c r="N149" s="3">
        <f t="shared" si="65"/>
        <v>-2.0612037908430109E-2</v>
      </c>
      <c r="O149" s="3">
        <f t="shared" si="61"/>
        <v>105.76043448475481</v>
      </c>
      <c r="P149" s="3" t="b">
        <f t="shared" si="62"/>
        <v>0</v>
      </c>
    </row>
    <row r="150" spans="1:20" x14ac:dyDescent="0.4">
      <c r="A150" s="5">
        <v>0.99590000000000001</v>
      </c>
      <c r="B150" s="5">
        <v>423.2</v>
      </c>
      <c r="C150" s="5">
        <v>0.92449999999999999</v>
      </c>
      <c r="D150" s="5">
        <v>517000</v>
      </c>
      <c r="E150" s="3"/>
      <c r="F150" s="3">
        <v>0.92768113399999996</v>
      </c>
      <c r="G150" s="3">
        <f t="shared" si="60"/>
        <v>3.44092374256352E-3</v>
      </c>
      <c r="H150" s="3">
        <f t="shared" si="63"/>
        <v>13.155798153490567</v>
      </c>
      <c r="I150" s="3">
        <v>0.95614807700000004</v>
      </c>
      <c r="J150" s="3">
        <v>-4.3103279000000001E-2</v>
      </c>
      <c r="K150" s="3">
        <v>-4.9803643000000002E-2</v>
      </c>
      <c r="L150" s="3"/>
      <c r="M150" s="3">
        <f t="shared" ref="M150" si="66">(1/(1-C150))*(H150-H149)</f>
        <v>-1.8299710906588167</v>
      </c>
      <c r="N150" s="3">
        <f>(F150/((1-F150)*(I150-1)))*(J150-J149)+(I150-1)*(K150-K149)</f>
        <v>-1.0558890464677133</v>
      </c>
      <c r="O150" s="3">
        <f t="shared" si="61"/>
        <v>-42.300233492345626</v>
      </c>
      <c r="P150" s="3" t="b">
        <f t="shared" si="62"/>
        <v>0</v>
      </c>
    </row>
    <row r="151" spans="1:20" x14ac:dyDescent="0.4">
      <c r="P151" t="s">
        <v>45</v>
      </c>
      <c r="Q151">
        <v>1</v>
      </c>
    </row>
    <row r="155" spans="1:20" x14ac:dyDescent="0.4">
      <c r="S155" t="s">
        <v>59</v>
      </c>
      <c r="T155">
        <f>COUNT(B3:B150)</f>
        <v>121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E317-E769-4BF1-9DD5-9472E0C03849}">
  <dimension ref="A1:T118"/>
  <sheetViews>
    <sheetView workbookViewId="0">
      <selection activeCell="D6" sqref="D6"/>
    </sheetView>
  </sheetViews>
  <sheetFormatPr defaultRowHeight="13.9" x14ac:dyDescent="0.4"/>
  <cols>
    <col min="1" max="1" width="12.9296875" bestFit="1" customWidth="1"/>
    <col min="2" max="2" width="11.6640625" bestFit="1" customWidth="1"/>
    <col min="3" max="3" width="12.9296875" bestFit="1" customWidth="1"/>
    <col min="4" max="4" width="9.19921875" bestFit="1" customWidth="1"/>
    <col min="6" max="11" width="9.19921875" bestFit="1" customWidth="1"/>
    <col min="13" max="15" width="9.19921875" bestFit="1" customWidth="1"/>
  </cols>
  <sheetData>
    <row r="1" spans="1:20" x14ac:dyDescent="0.4">
      <c r="A1" t="s">
        <v>4</v>
      </c>
      <c r="G1" t="s">
        <v>5</v>
      </c>
      <c r="H1" s="3">
        <v>-5.3147899999999998E-3</v>
      </c>
      <c r="T1" t="s">
        <v>34</v>
      </c>
    </row>
    <row r="2" spans="1:20" x14ac:dyDescent="0.4">
      <c r="A2" s="2" t="s">
        <v>0</v>
      </c>
      <c r="B2" s="2" t="s">
        <v>1</v>
      </c>
      <c r="C2" s="2" t="s">
        <v>2</v>
      </c>
      <c r="D2" s="2" t="s">
        <v>3</v>
      </c>
      <c r="F2" s="2" t="s">
        <v>7</v>
      </c>
      <c r="G2" s="2" t="s">
        <v>14</v>
      </c>
      <c r="H2" s="2" t="s">
        <v>8</v>
      </c>
      <c r="I2" s="2" t="s">
        <v>9</v>
      </c>
      <c r="J2" s="2" t="s">
        <v>10</v>
      </c>
      <c r="K2" s="2" t="s">
        <v>11</v>
      </c>
      <c r="M2" s="2" t="s">
        <v>12</v>
      </c>
      <c r="N2" s="2" t="s">
        <v>13</v>
      </c>
      <c r="O2" s="2" t="s">
        <v>15</v>
      </c>
      <c r="P2" s="2" t="s">
        <v>18</v>
      </c>
    </row>
    <row r="3" spans="1:20" x14ac:dyDescent="0.4">
      <c r="A3" s="5">
        <v>6.5999999999999906E-2</v>
      </c>
      <c r="B3" s="5">
        <v>473.15300000000002</v>
      </c>
      <c r="C3" s="5">
        <v>8.3000000000000004E-2</v>
      </c>
      <c r="D3" s="5">
        <v>2613110</v>
      </c>
      <c r="E3" s="3"/>
      <c r="F3" s="3">
        <v>7.4587158025750097E-2</v>
      </c>
      <c r="G3" s="3">
        <f>ABS(F3-C3)/C3</f>
        <v>0.10135954185843261</v>
      </c>
      <c r="H3" s="3">
        <f>LN(D3)</f>
        <v>14.776051640822963</v>
      </c>
      <c r="I3" s="3">
        <v>0.74522823699999996</v>
      </c>
      <c r="J3" s="3">
        <v>-6.3650926999999996E-2</v>
      </c>
      <c r="K3" s="3">
        <v>-0.241964652</v>
      </c>
      <c r="L3" s="3"/>
      <c r="M3" s="3">
        <f>(1-C3)*(H3-H4)</f>
        <v>-2.3882415046652925E-2</v>
      </c>
      <c r="N3" s="3">
        <f>(F3/((1-F3)*(I3-1)))*(J3-J4)+(I3-1)*(K3-K4)</f>
        <v>-4.1626253353000374E-3</v>
      </c>
      <c r="O3" s="3">
        <f>100*ABS(N3-M3)/M3</f>
        <v>-82.570333330324473</v>
      </c>
      <c r="P3" s="3" t="b">
        <f>IF(ABS(O3) &gt;20,FALSE,)</f>
        <v>0</v>
      </c>
    </row>
    <row r="4" spans="1:20" x14ac:dyDescent="0.4">
      <c r="A4" s="5">
        <v>0.13800000000000001</v>
      </c>
      <c r="B4" s="5">
        <v>473.15300000000002</v>
      </c>
      <c r="C4" s="5">
        <v>0.16300000000000001</v>
      </c>
      <c r="D4" s="5">
        <v>2682060</v>
      </c>
      <c r="E4" s="3"/>
      <c r="F4" s="3">
        <v>0.15160938336815</v>
      </c>
      <c r="G4" s="3">
        <f t="shared" ref="G4:G20" si="0">ABS(F4-C4)/C4</f>
        <v>6.9881083630981652E-2</v>
      </c>
      <c r="H4" s="3">
        <f t="shared" ref="H4:H20" si="1">LN(D4)</f>
        <v>14.802095713938179</v>
      </c>
      <c r="I4" s="3">
        <v>0.75739463500000004</v>
      </c>
      <c r="J4" s="3">
        <v>-7.5078385999999997E-2</v>
      </c>
      <c r="K4" s="3">
        <v>-0.244113518</v>
      </c>
      <c r="L4" s="3"/>
      <c r="M4" s="3">
        <f t="shared" ref="M4:M19" si="2">(1-C4)*(H4-H3)</f>
        <v>2.1798889197435656E-2</v>
      </c>
      <c r="N4" s="3">
        <f t="shared" ref="N4:N19" si="3">(F4/((1-F4)*(I4-1)))*(J4-J3)+(I4-1)*(K4-K3)</f>
        <v>8.9387560819098114E-3</v>
      </c>
      <c r="O4" s="3">
        <f t="shared" ref="O4:O20" si="4">100*ABS(N4-M4)/M4</f>
        <v>58.994442327082723</v>
      </c>
      <c r="P4" s="3" t="b">
        <f t="shared" ref="P4:P20" si="5">IF(ABS(O4) &gt;20,FALSE,)</f>
        <v>0</v>
      </c>
    </row>
    <row r="5" spans="1:20" x14ac:dyDescent="0.4">
      <c r="A5" s="1">
        <v>0.21199999999999999</v>
      </c>
      <c r="B5" s="1">
        <v>473.15300000000002</v>
      </c>
      <c r="C5" s="1">
        <v>0.23799999999999999</v>
      </c>
      <c r="D5" s="1">
        <v>2737220</v>
      </c>
      <c r="F5">
        <v>0.22595111512452501</v>
      </c>
      <c r="G5">
        <f t="shared" si="0"/>
        <v>5.0625566703676392E-2</v>
      </c>
      <c r="H5">
        <f t="shared" si="1"/>
        <v>14.822453364770597</v>
      </c>
      <c r="I5">
        <v>0.76932756499999999</v>
      </c>
      <c r="J5">
        <v>-8.5075516000000004E-2</v>
      </c>
      <c r="K5">
        <v>-0.24462835999999999</v>
      </c>
      <c r="M5">
        <f t="shared" si="2"/>
        <v>1.5512529934302454E-2</v>
      </c>
      <c r="N5">
        <f t="shared" si="3"/>
        <v>1.2769785593180481E-2</v>
      </c>
      <c r="O5">
        <f t="shared" si="4"/>
        <v>17.680831900005</v>
      </c>
    </row>
    <row r="6" spans="1:20" x14ac:dyDescent="0.4">
      <c r="A6" s="5">
        <v>0.29399999999999998</v>
      </c>
      <c r="B6" s="5">
        <v>473.15300000000002</v>
      </c>
      <c r="C6" s="5">
        <v>0.309</v>
      </c>
      <c r="D6" s="5">
        <v>2785480</v>
      </c>
      <c r="E6" s="3"/>
      <c r="F6" s="3">
        <v>0.30247855930072598</v>
      </c>
      <c r="G6" s="3">
        <f t="shared" si="0"/>
        <v>2.1104986081792936E-2</v>
      </c>
      <c r="H6" s="3">
        <f t="shared" si="1"/>
        <v>14.839930768377741</v>
      </c>
      <c r="I6" s="3">
        <v>0.781903456</v>
      </c>
      <c r="J6" s="3">
        <v>-9.4133587000000005E-2</v>
      </c>
      <c r="K6" s="3">
        <v>-0.24332085000000001</v>
      </c>
      <c r="L6" s="3"/>
      <c r="M6" s="3">
        <f t="shared" si="2"/>
        <v>1.2076885892536278E-2</v>
      </c>
      <c r="N6" s="3">
        <f t="shared" si="3"/>
        <v>1.7725261992040497E-2</v>
      </c>
      <c r="O6" s="3">
        <f t="shared" si="4"/>
        <v>46.770137184081634</v>
      </c>
      <c r="P6" s="3" t="b">
        <f t="shared" si="5"/>
        <v>0</v>
      </c>
    </row>
    <row r="7" spans="1:20" x14ac:dyDescent="0.4">
      <c r="A7" s="5">
        <v>0.318</v>
      </c>
      <c r="B7" s="5">
        <v>473.15300000000002</v>
      </c>
      <c r="C7" s="5">
        <v>0.32700000000000001</v>
      </c>
      <c r="D7" s="5">
        <v>2778590</v>
      </c>
      <c r="E7" s="3"/>
      <c r="F7" s="3">
        <v>0.32368610103026901</v>
      </c>
      <c r="G7" s="3">
        <f t="shared" si="0"/>
        <v>1.0134247613856267E-2</v>
      </c>
      <c r="H7" s="3">
        <f t="shared" si="1"/>
        <v>14.837454162755707</v>
      </c>
      <c r="I7" s="3">
        <v>0.785460983</v>
      </c>
      <c r="J7" s="3">
        <v>-9.6392226999999997E-2</v>
      </c>
      <c r="K7" s="3">
        <v>-0.24258654800000001</v>
      </c>
      <c r="L7" s="3"/>
      <c r="M7" s="3">
        <f t="shared" si="2"/>
        <v>-1.6667555836288824E-3</v>
      </c>
      <c r="N7" s="3">
        <f t="shared" si="3"/>
        <v>4.881139969498377E-3</v>
      </c>
      <c r="O7" s="3">
        <f t="shared" si="4"/>
        <v>-392.8527744224557</v>
      </c>
      <c r="P7" s="3" t="b">
        <f t="shared" si="5"/>
        <v>0</v>
      </c>
    </row>
    <row r="8" spans="1:20" x14ac:dyDescent="0.4">
      <c r="A8" s="5">
        <v>0.35</v>
      </c>
      <c r="B8" s="5">
        <v>473.15300000000002</v>
      </c>
      <c r="C8" s="5">
        <v>0.35199999999999998</v>
      </c>
      <c r="D8" s="5">
        <v>2799270</v>
      </c>
      <c r="E8" s="3"/>
      <c r="F8" s="3">
        <v>0.35110654905877597</v>
      </c>
      <c r="G8" s="3">
        <f t="shared" si="0"/>
        <v>2.5382129012045613E-3</v>
      </c>
      <c r="H8" s="3">
        <f t="shared" si="1"/>
        <v>14.844869226867841</v>
      </c>
      <c r="I8" s="3">
        <v>0.790120453</v>
      </c>
      <c r="J8" s="3">
        <v>-9.9132980999999995E-2</v>
      </c>
      <c r="K8" s="3">
        <v>-0.24137275999999999</v>
      </c>
      <c r="L8" s="3"/>
      <c r="M8" s="3">
        <f t="shared" si="2"/>
        <v>4.8049615446629735E-3</v>
      </c>
      <c r="N8" s="3">
        <f t="shared" si="3"/>
        <v>6.8111180373575742E-3</v>
      </c>
      <c r="O8" s="3">
        <f t="shared" si="4"/>
        <v>41.751769999551897</v>
      </c>
      <c r="P8" s="3" t="b">
        <f t="shared" si="5"/>
        <v>0</v>
      </c>
    </row>
    <row r="9" spans="1:20" x14ac:dyDescent="0.4">
      <c r="A9" s="5">
        <v>0.39</v>
      </c>
      <c r="B9" s="5">
        <v>473.15300000000002</v>
      </c>
      <c r="C9" s="5">
        <v>0.38200000000000001</v>
      </c>
      <c r="D9" s="5">
        <v>2785480</v>
      </c>
      <c r="E9" s="3"/>
      <c r="F9" s="3">
        <v>0.38398253252554598</v>
      </c>
      <c r="G9" s="3">
        <f t="shared" si="0"/>
        <v>5.189875721324547E-3</v>
      </c>
      <c r="H9" s="3">
        <f t="shared" si="1"/>
        <v>14.839930768377741</v>
      </c>
      <c r="I9" s="3">
        <v>0.79581262600000002</v>
      </c>
      <c r="J9" s="3">
        <v>-0.102131024</v>
      </c>
      <c r="K9" s="3">
        <v>-0.23949429799999999</v>
      </c>
      <c r="L9" s="3"/>
      <c r="M9" s="3">
        <f t="shared" si="2"/>
        <v>-3.0519673468819342E-3</v>
      </c>
      <c r="N9" s="3">
        <f t="shared" si="3"/>
        <v>8.7686820975828167E-3</v>
      </c>
      <c r="O9" s="3">
        <f t="shared" si="4"/>
        <v>-387.31244803590073</v>
      </c>
      <c r="P9" s="3" t="b">
        <f t="shared" si="5"/>
        <v>0</v>
      </c>
    </row>
    <row r="10" spans="1:20" x14ac:dyDescent="0.4">
      <c r="A10" s="5">
        <v>0.40100000000000002</v>
      </c>
      <c r="B10" s="5">
        <v>473.15300000000002</v>
      </c>
      <c r="C10" s="5">
        <v>0.38700000000000001</v>
      </c>
      <c r="D10" s="5">
        <v>2806170</v>
      </c>
      <c r="E10" s="3"/>
      <c r="F10" s="3">
        <v>0.39274635613622999</v>
      </c>
      <c r="G10" s="3">
        <f t="shared" si="0"/>
        <v>1.4848465468294521E-2</v>
      </c>
      <c r="H10" s="3">
        <f t="shared" si="1"/>
        <v>14.847331122271246</v>
      </c>
      <c r="I10" s="3">
        <v>0.79735257000000004</v>
      </c>
      <c r="J10" s="3">
        <v>-0.102873465</v>
      </c>
      <c r="K10" s="3">
        <v>-0.23891025099999999</v>
      </c>
      <c r="L10" s="3"/>
      <c r="M10" s="3">
        <f t="shared" si="2"/>
        <v>4.5364169367187127E-3</v>
      </c>
      <c r="N10" s="3">
        <f t="shared" si="3"/>
        <v>2.2511780321062659E-3</v>
      </c>
      <c r="O10" s="3">
        <f t="shared" si="4"/>
        <v>50.375416027465256</v>
      </c>
      <c r="P10" s="3" t="b">
        <f t="shared" si="5"/>
        <v>0</v>
      </c>
    </row>
    <row r="11" spans="1:20" x14ac:dyDescent="0.4">
      <c r="A11" s="5">
        <v>0.47899999999999998</v>
      </c>
      <c r="B11" s="5">
        <v>473.15300000000002</v>
      </c>
      <c r="C11" s="5">
        <v>0.436</v>
      </c>
      <c r="D11" s="5">
        <v>2771690</v>
      </c>
      <c r="E11" s="3"/>
      <c r="F11" s="3">
        <v>0.45135704842937602</v>
      </c>
      <c r="G11" s="3">
        <f t="shared" si="0"/>
        <v>3.5222588140770686E-2</v>
      </c>
      <c r="H11" s="3">
        <f t="shared" si="1"/>
        <v>14.834967800426366</v>
      </c>
      <c r="I11" s="3">
        <v>0.80795927999999995</v>
      </c>
      <c r="J11" s="3">
        <v>-0.107152634</v>
      </c>
      <c r="K11" s="3">
        <v>-0.23399737400000001</v>
      </c>
      <c r="L11" s="3"/>
      <c r="M11" s="3">
        <f t="shared" si="2"/>
        <v>-6.972913520512436E-3</v>
      </c>
      <c r="N11" s="3">
        <f t="shared" si="3"/>
        <v>1.7387965710744028E-2</v>
      </c>
      <c r="O11" s="3">
        <f t="shared" si="4"/>
        <v>-349.36442506555272</v>
      </c>
      <c r="P11" s="3" t="b">
        <f t="shared" si="5"/>
        <v>0</v>
      </c>
    </row>
    <row r="12" spans="1:20" x14ac:dyDescent="0.4">
      <c r="A12" s="5">
        <v>0.61099999999999999</v>
      </c>
      <c r="B12" s="5">
        <v>473.15300000000002</v>
      </c>
      <c r="C12" s="5">
        <v>0.505</v>
      </c>
      <c r="D12" s="5">
        <v>2716530</v>
      </c>
      <c r="E12" s="3"/>
      <c r="F12" s="3">
        <v>0.535421681604068</v>
      </c>
      <c r="G12" s="3">
        <f t="shared" si="0"/>
        <v>6.0240953671421772E-2</v>
      </c>
      <c r="H12" s="3">
        <f t="shared" si="1"/>
        <v>14.814865888535042</v>
      </c>
      <c r="I12" s="3">
        <v>0.82456495399999996</v>
      </c>
      <c r="J12" s="3">
        <v>-0.110731104</v>
      </c>
      <c r="K12" s="3">
        <v>-0.22317751299999999</v>
      </c>
      <c r="L12" s="3"/>
      <c r="M12" s="3">
        <f t="shared" si="2"/>
        <v>-9.9504463862052361E-3</v>
      </c>
      <c r="N12" s="3">
        <f t="shared" si="3"/>
        <v>2.1609944911976344E-2</v>
      </c>
      <c r="O12" s="3">
        <f t="shared" si="4"/>
        <v>-317.17563286341817</v>
      </c>
      <c r="P12" s="3" t="b">
        <f t="shared" si="5"/>
        <v>0</v>
      </c>
    </row>
    <row r="13" spans="1:20" x14ac:dyDescent="0.4">
      <c r="A13" s="5">
        <v>0.79900000000000004</v>
      </c>
      <c r="B13" s="5">
        <v>473.15300000000002</v>
      </c>
      <c r="C13" s="5">
        <v>0.58699999999999997</v>
      </c>
      <c r="D13" s="5">
        <v>2544170</v>
      </c>
      <c r="E13" s="3"/>
      <c r="F13" s="3">
        <v>0.61608223705240805</v>
      </c>
      <c r="G13" s="3">
        <f t="shared" si="0"/>
        <v>4.9543845063727582E-2</v>
      </c>
      <c r="H13" s="3">
        <f t="shared" si="1"/>
        <v>14.749315025108904</v>
      </c>
      <c r="I13" s="3">
        <v>0.84370396700000005</v>
      </c>
      <c r="J13" s="3">
        <v>-0.109808041</v>
      </c>
      <c r="K13" s="3">
        <v>-0.20619072999999999</v>
      </c>
      <c r="L13" s="3"/>
      <c r="M13" s="3">
        <f t="shared" si="2"/>
        <v>-2.7072506594994869E-2</v>
      </c>
      <c r="N13" s="3">
        <f t="shared" si="3"/>
        <v>-1.2132250225569368E-2</v>
      </c>
      <c r="O13" s="3">
        <f t="shared" si="4"/>
        <v>-55.186084513458525</v>
      </c>
      <c r="P13" s="3" t="b">
        <f t="shared" si="5"/>
        <v>0</v>
      </c>
    </row>
    <row r="14" spans="1:20" x14ac:dyDescent="0.4">
      <c r="A14" s="5">
        <v>0.84899999999999998</v>
      </c>
      <c r="B14" s="5">
        <v>473.15300000000002</v>
      </c>
      <c r="C14" s="5">
        <v>0.61</v>
      </c>
      <c r="D14" s="5">
        <v>2489010</v>
      </c>
      <c r="E14" s="3"/>
      <c r="F14" s="3">
        <v>0.62971536812052098</v>
      </c>
      <c r="G14" s="3">
        <f t="shared" si="0"/>
        <v>3.2320275607411464E-2</v>
      </c>
      <c r="H14" s="3">
        <f t="shared" si="1"/>
        <v>14.72739559901944</v>
      </c>
      <c r="I14" s="3">
        <v>0.84761652499999995</v>
      </c>
      <c r="J14" s="3">
        <v>-0.10892941</v>
      </c>
      <c r="K14" s="3">
        <v>-0.20216968799999999</v>
      </c>
      <c r="L14" s="3"/>
      <c r="M14" s="3">
        <f t="shared" si="2"/>
        <v>-8.5485761748912027E-3</v>
      </c>
      <c r="N14" s="3">
        <f t="shared" si="3"/>
        <v>-1.0418409905213236E-2</v>
      </c>
      <c r="O14" s="3">
        <f t="shared" si="4"/>
        <v>-21.873042856120197</v>
      </c>
      <c r="P14" s="3" t="b">
        <f t="shared" si="5"/>
        <v>0</v>
      </c>
    </row>
    <row r="15" spans="1:20" x14ac:dyDescent="0.4">
      <c r="A15" s="5">
        <v>0.89500000000000002</v>
      </c>
      <c r="B15" s="5">
        <v>473.15300000000002</v>
      </c>
      <c r="C15" s="5">
        <v>0.63700000000000001</v>
      </c>
      <c r="D15" s="5">
        <v>2406270</v>
      </c>
      <c r="E15" s="3"/>
      <c r="F15" s="3">
        <v>0.643778898838132</v>
      </c>
      <c r="G15" s="3">
        <f t="shared" si="0"/>
        <v>1.0641913403660889E-2</v>
      </c>
      <c r="H15" s="3">
        <f t="shared" si="1"/>
        <v>14.693588388672001</v>
      </c>
      <c r="I15" s="3">
        <v>0.85195621499999996</v>
      </c>
      <c r="J15" s="3">
        <v>-0.107714768</v>
      </c>
      <c r="K15" s="3">
        <v>-0.19753084000000001</v>
      </c>
      <c r="L15" s="3"/>
      <c r="M15" s="3">
        <f t="shared" si="2"/>
        <v>-1.2272017356120175E-2</v>
      </c>
      <c r="N15" s="3">
        <f t="shared" si="3"/>
        <v>-1.5514501074117679E-2</v>
      </c>
      <c r="O15" s="3">
        <f t="shared" si="4"/>
        <v>-26.421766070762978</v>
      </c>
      <c r="P15" s="3" t="b">
        <f t="shared" si="5"/>
        <v>0</v>
      </c>
    </row>
    <row r="16" spans="1:20" x14ac:dyDescent="0.4">
      <c r="A16" s="5">
        <v>0.92800000000000005</v>
      </c>
      <c r="B16" s="5">
        <v>473.15300000000002</v>
      </c>
      <c r="C16" s="5">
        <v>0.66400000000000003</v>
      </c>
      <c r="D16" s="5">
        <v>2337320</v>
      </c>
      <c r="E16" s="3"/>
      <c r="F16" s="3">
        <v>0.66312780702456597</v>
      </c>
      <c r="G16" s="3">
        <f t="shared" si="0"/>
        <v>1.3135436377018986E-3</v>
      </c>
      <c r="H16" s="3">
        <f t="shared" si="1"/>
        <v>14.664515531832322</v>
      </c>
      <c r="I16" s="3">
        <v>0.85808102799999997</v>
      </c>
      <c r="J16" s="3">
        <v>-0.10574078100000001</v>
      </c>
      <c r="K16" s="3">
        <v>-0.19077254900000001</v>
      </c>
      <c r="L16" s="3"/>
      <c r="M16" s="3">
        <f t="shared" si="2"/>
        <v>-9.7684798981322839E-3</v>
      </c>
      <c r="N16" s="3">
        <f t="shared" si="3"/>
        <v>-2.8339285032268902E-2</v>
      </c>
      <c r="O16" s="3">
        <f t="shared" si="4"/>
        <v>-190.10946767354585</v>
      </c>
      <c r="P16" s="3" t="b">
        <f t="shared" si="5"/>
        <v>0</v>
      </c>
    </row>
    <row r="17" spans="1:19" x14ac:dyDescent="0.4">
      <c r="A17" s="5">
        <v>0.94799999999999995</v>
      </c>
      <c r="B17" s="5">
        <v>473.15300000000002</v>
      </c>
      <c r="C17" s="5">
        <v>0.70299999999999996</v>
      </c>
      <c r="D17" s="5">
        <v>2213220</v>
      </c>
      <c r="E17" s="3"/>
      <c r="F17" s="3">
        <v>0.68727391455465203</v>
      </c>
      <c r="G17" s="3">
        <f t="shared" si="0"/>
        <v>2.2369965071618671E-2</v>
      </c>
      <c r="H17" s="3">
        <f t="shared" si="1"/>
        <v>14.609959026654218</v>
      </c>
      <c r="I17" s="3">
        <v>0.86547570500000004</v>
      </c>
      <c r="J17" s="3">
        <v>-0.10311767300000001</v>
      </c>
      <c r="K17" s="3">
        <v>-0.18238273099999999</v>
      </c>
      <c r="L17" s="3"/>
      <c r="M17" s="3">
        <f t="shared" si="2"/>
        <v>-1.6203282037896779E-2</v>
      </c>
      <c r="N17" s="3">
        <f t="shared" si="3"/>
        <v>-4.3981631230424076E-2</v>
      </c>
      <c r="O17" s="3">
        <f t="shared" si="4"/>
        <v>-171.43655913387403</v>
      </c>
      <c r="P17" s="3" t="b">
        <f t="shared" si="5"/>
        <v>0</v>
      </c>
    </row>
    <row r="18" spans="1:19" x14ac:dyDescent="0.4">
      <c r="A18" s="5">
        <v>0.96399999999999997</v>
      </c>
      <c r="B18" s="5">
        <v>473.15300000000002</v>
      </c>
      <c r="C18" s="5">
        <v>0.747</v>
      </c>
      <c r="D18" s="5">
        <v>2102900</v>
      </c>
      <c r="E18" s="3"/>
      <c r="F18" s="3">
        <v>0.72287179465861995</v>
      </c>
      <c r="G18" s="3">
        <f t="shared" si="0"/>
        <v>3.2300141019250397E-2</v>
      </c>
      <c r="H18" s="3">
        <f t="shared" si="1"/>
        <v>14.558827902436795</v>
      </c>
      <c r="I18" s="3">
        <v>0.87552753900000002</v>
      </c>
      <c r="J18" s="3">
        <v>-9.9223602999999994E-2</v>
      </c>
      <c r="K18" s="3">
        <v>-0.17062269299999999</v>
      </c>
      <c r="L18" s="3"/>
      <c r="M18" s="3">
        <f t="shared" si="2"/>
        <v>-1.2936174427008201E-2</v>
      </c>
      <c r="N18" s="3">
        <f t="shared" si="3"/>
        <v>-8.3067722135711536E-2</v>
      </c>
      <c r="O18" s="3">
        <f t="shared" si="4"/>
        <v>-542.1351428462682</v>
      </c>
      <c r="P18" s="3" t="b">
        <f t="shared" si="5"/>
        <v>0</v>
      </c>
    </row>
    <row r="19" spans="1:19" x14ac:dyDescent="0.4">
      <c r="A19" s="5">
        <v>0.97599999999999998</v>
      </c>
      <c r="B19" s="5">
        <v>473.15300000000002</v>
      </c>
      <c r="C19" s="5">
        <v>0.80200000000000005</v>
      </c>
      <c r="D19" s="5">
        <v>1971900</v>
      </c>
      <c r="E19" s="3"/>
      <c r="F19" s="3">
        <v>0.768810125244902</v>
      </c>
      <c r="G19" s="3">
        <f t="shared" si="0"/>
        <v>4.138388373453622E-2</v>
      </c>
      <c r="H19" s="3">
        <f t="shared" si="1"/>
        <v>14.494508102919777</v>
      </c>
      <c r="I19" s="3">
        <v>0.88695905100000005</v>
      </c>
      <c r="J19" s="3">
        <v>-9.4350143999999997E-2</v>
      </c>
      <c r="K19" s="3">
        <v>-0.15674306800000001</v>
      </c>
      <c r="L19" s="3"/>
      <c r="M19" s="3">
        <f t="shared" si="2"/>
        <v>-1.2735320304369416E-2</v>
      </c>
      <c r="N19" s="3">
        <f t="shared" si="3"/>
        <v>-0.14493682724349033</v>
      </c>
      <c r="O19" s="3">
        <f t="shared" si="4"/>
        <v>-1038.0697444552168</v>
      </c>
      <c r="P19" s="3" t="b">
        <f t="shared" si="5"/>
        <v>0</v>
      </c>
    </row>
    <row r="20" spans="1:19" x14ac:dyDescent="0.4">
      <c r="A20" s="5">
        <v>0.98299999999999998</v>
      </c>
      <c r="B20" s="5">
        <v>473.15300000000002</v>
      </c>
      <c r="C20" s="5">
        <v>0.85499999999999998</v>
      </c>
      <c r="D20" s="5">
        <v>1847790</v>
      </c>
      <c r="E20" s="3"/>
      <c r="F20" s="3">
        <v>0.80925796306693998</v>
      </c>
      <c r="G20" s="3">
        <f t="shared" si="0"/>
        <v>5.349945840123977E-2</v>
      </c>
      <c r="H20" s="3">
        <f t="shared" si="1"/>
        <v>14.42950088836303</v>
      </c>
      <c r="I20" s="3">
        <v>0.89573164299999997</v>
      </c>
      <c r="J20" s="3">
        <v>-9.0262316999999995E-2</v>
      </c>
      <c r="K20" s="3">
        <v>-0.14569646999999999</v>
      </c>
      <c r="L20" s="3"/>
      <c r="M20" s="3">
        <f>(1-C20)*(H20-H19)</f>
        <v>-9.4260461107283262E-3</v>
      </c>
      <c r="N20" s="3">
        <f>(F20/((1-F20)*(I20-1)))*(J20-J19)+(I20-1)*(K20-K19)</f>
        <v>-0.1674856235015818</v>
      </c>
      <c r="O20" s="3">
        <f t="shared" si="4"/>
        <v>-1676.8385761550303</v>
      </c>
      <c r="P20" s="3" t="b">
        <f t="shared" si="5"/>
        <v>0</v>
      </c>
    </row>
    <row r="21" spans="1:19" x14ac:dyDescent="0.4">
      <c r="P21" t="s">
        <v>45</v>
      </c>
      <c r="Q21">
        <v>1</v>
      </c>
    </row>
    <row r="23" spans="1:19" x14ac:dyDescent="0.4">
      <c r="A23" s="7"/>
      <c r="B23" s="7"/>
      <c r="C23" s="7"/>
      <c r="D23" s="7"/>
      <c r="P23" t="s">
        <v>5</v>
      </c>
      <c r="Q23" s="3">
        <v>-1.9679599999999999E-3</v>
      </c>
      <c r="S23" t="s">
        <v>34</v>
      </c>
    </row>
    <row r="24" spans="1:19" x14ac:dyDescent="0.4">
      <c r="A24" s="1">
        <v>0.58099999999999996</v>
      </c>
      <c r="B24" s="1">
        <v>548.17899999999997</v>
      </c>
      <c r="C24" s="1">
        <v>0.58099999999999996</v>
      </c>
      <c r="D24" s="1">
        <v>9294130</v>
      </c>
      <c r="F24">
        <v>0.553733527</v>
      </c>
      <c r="G24">
        <f>ABS(F24-C24)/C24</f>
        <v>4.6930246127366543E-2</v>
      </c>
      <c r="H24">
        <f>LN(D24)</f>
        <v>16.044893576048064</v>
      </c>
      <c r="I24">
        <v>0.56607087</v>
      </c>
      <c r="J24">
        <v>-0.20824741099999999</v>
      </c>
      <c r="K24">
        <v>-0.50804614599999998</v>
      </c>
      <c r="M24">
        <f>(1-C24)*(H24-H25)</f>
        <v>-6.2122304352948997E-4</v>
      </c>
      <c r="N24">
        <f>(F24/((1-F24)*(I24-1)))*(J24-J25)+(I24-1)*(K24-K25)</f>
        <v>-6.0938755114821243E-4</v>
      </c>
      <c r="O24">
        <f t="shared" ref="O24:O41" si="6">100*ABS(N24-M24)/M24</f>
        <v>-1.9051921052435492</v>
      </c>
      <c r="P24" s="3"/>
    </row>
    <row r="25" spans="1:19" x14ac:dyDescent="0.4">
      <c r="A25" s="5">
        <v>0.63100000000000001</v>
      </c>
      <c r="B25" s="5">
        <v>548.17899999999997</v>
      </c>
      <c r="C25" s="5">
        <v>0.60599999999999998</v>
      </c>
      <c r="D25" s="5">
        <v>9307920</v>
      </c>
      <c r="E25" s="3"/>
      <c r="F25" s="3">
        <v>0.59057071900000002</v>
      </c>
      <c r="G25" s="3">
        <f t="shared" ref="G25:G41" si="7">ABS(F25-C25)/C25</f>
        <v>2.5460859735973534E-2</v>
      </c>
      <c r="H25" s="3">
        <f t="shared" ref="H25:H41" si="8">LN(D25)</f>
        <v>16.046376208610187</v>
      </c>
      <c r="I25" s="3">
        <v>0.59299425400000005</v>
      </c>
      <c r="J25" s="3">
        <v>-0.210393576</v>
      </c>
      <c r="K25" s="3">
        <v>-0.49530780299999999</v>
      </c>
      <c r="L25" s="3"/>
      <c r="M25" s="3">
        <f t="shared" ref="M25:M40" si="9">(1-C25)*(H25-H24)</f>
        <v>5.8415722947641766E-4</v>
      </c>
      <c r="N25" s="3">
        <f t="shared" ref="N25:N40" si="10">(F25/((1-F25)*(I25-1)))*(J25-J24)+(I25-1)*(K25-K24)</f>
        <v>2.4214082131329036E-3</v>
      </c>
      <c r="O25" s="3">
        <f t="shared" si="6"/>
        <v>314.51309526772803</v>
      </c>
      <c r="P25" s="3" t="b">
        <f t="shared" ref="P25:P41" si="11">IF(ABS(O25) &gt;20,FALSE,)</f>
        <v>0</v>
      </c>
    </row>
    <row r="26" spans="1:19" x14ac:dyDescent="0.4">
      <c r="A26" s="5">
        <v>0.64700000000000002</v>
      </c>
      <c r="B26" s="5">
        <v>548.17899999999997</v>
      </c>
      <c r="C26" s="5">
        <v>0.60499999999999998</v>
      </c>
      <c r="D26" s="5">
        <v>9273450</v>
      </c>
      <c r="E26" s="3"/>
      <c r="F26" s="3">
        <v>0.60173286500000001</v>
      </c>
      <c r="G26" s="3">
        <f t="shared" si="7"/>
        <v>5.4002231404958294E-3</v>
      </c>
      <c r="H26" s="3">
        <f t="shared" si="8"/>
        <v>16.042666036589388</v>
      </c>
      <c r="I26" s="3">
        <v>0.60104451400000003</v>
      </c>
      <c r="J26" s="3">
        <v>-0.21077805699999999</v>
      </c>
      <c r="K26" s="3">
        <v>-0.49102160099999997</v>
      </c>
      <c r="L26" s="3"/>
      <c r="M26" s="3">
        <f t="shared" si="9"/>
        <v>-1.4655179482157088E-3</v>
      </c>
      <c r="N26" s="3">
        <f t="shared" si="10"/>
        <v>-2.5394235205541092E-4</v>
      </c>
      <c r="O26" s="3">
        <f t="shared" si="6"/>
        <v>-82.672177275986982</v>
      </c>
      <c r="P26" s="3" t="b">
        <f t="shared" si="11"/>
        <v>0</v>
      </c>
    </row>
    <row r="27" spans="1:19" x14ac:dyDescent="0.4">
      <c r="A27" s="5">
        <v>0.69</v>
      </c>
      <c r="B27" s="5">
        <v>548.17899999999997</v>
      </c>
      <c r="C27" s="5">
        <v>0.621</v>
      </c>
      <c r="D27" s="5">
        <v>9135550</v>
      </c>
      <c r="E27" s="3"/>
      <c r="F27" s="3">
        <v>0.63018744100000001</v>
      </c>
      <c r="G27" s="3">
        <f t="shared" si="7"/>
        <v>1.4794590982286665E-2</v>
      </c>
      <c r="H27" s="3">
        <f t="shared" si="8"/>
        <v>16.027683953973057</v>
      </c>
      <c r="I27" s="3">
        <v>0.62145911799999998</v>
      </c>
      <c r="J27" s="3">
        <v>-0.211131175</v>
      </c>
      <c r="K27" s="3">
        <v>-0.47909418100000001</v>
      </c>
      <c r="L27" s="3"/>
      <c r="M27" s="3">
        <f t="shared" si="9"/>
        <v>-5.6782093115895944E-3</v>
      </c>
      <c r="N27" s="3">
        <f t="shared" si="10"/>
        <v>-2.9253893663687301E-3</v>
      </c>
      <c r="O27" s="3">
        <f t="shared" si="6"/>
        <v>-48.480423918191605</v>
      </c>
      <c r="P27" s="3" t="b">
        <f t="shared" si="11"/>
        <v>0</v>
      </c>
    </row>
    <row r="28" spans="1:19" x14ac:dyDescent="0.4">
      <c r="A28" s="5">
        <v>0.70499999999999996</v>
      </c>
      <c r="B28" s="5">
        <v>548.17899999999997</v>
      </c>
      <c r="C28" s="5">
        <v>0.621</v>
      </c>
      <c r="D28" s="5">
        <v>9121760</v>
      </c>
      <c r="E28" s="3"/>
      <c r="F28" s="3">
        <v>0.63958189200000004</v>
      </c>
      <c r="G28" s="3">
        <f t="shared" si="7"/>
        <v>2.9922531400966255E-2</v>
      </c>
      <c r="H28" s="3">
        <f t="shared" si="8"/>
        <v>16.026173325887935</v>
      </c>
      <c r="I28" s="3">
        <v>0.62818764500000002</v>
      </c>
      <c r="J28" s="3">
        <v>-0.21103385699999999</v>
      </c>
      <c r="K28" s="3">
        <v>-0.47481664200000001</v>
      </c>
      <c r="L28" s="3"/>
      <c r="M28" s="3">
        <f t="shared" si="9"/>
        <v>-5.7252804426099861E-4</v>
      </c>
      <c r="N28" s="3">
        <f t="shared" si="10"/>
        <v>-2.0549131826136774E-3</v>
      </c>
      <c r="O28" s="3">
        <f t="shared" si="6"/>
        <v>-258.91921858013006</v>
      </c>
      <c r="P28" s="3" t="b">
        <f t="shared" si="11"/>
        <v>0</v>
      </c>
    </row>
    <row r="29" spans="1:19" x14ac:dyDescent="0.4">
      <c r="A29" s="5">
        <v>0.70899999999999996</v>
      </c>
      <c r="B29" s="5">
        <v>548.17899999999997</v>
      </c>
      <c r="C29" s="5">
        <v>0.63400000000000001</v>
      </c>
      <c r="D29" s="5">
        <v>9087290</v>
      </c>
      <c r="E29" s="3"/>
      <c r="F29" s="3">
        <v>0.64204099100000001</v>
      </c>
      <c r="G29" s="3">
        <f t="shared" si="7"/>
        <v>1.2682951104100943E-2</v>
      </c>
      <c r="H29" s="3">
        <f t="shared" si="8"/>
        <v>16.022387291891153</v>
      </c>
      <c r="I29" s="3">
        <v>0.629949392</v>
      </c>
      <c r="J29" s="3">
        <v>-0.210989659</v>
      </c>
      <c r="K29" s="3">
        <v>-0.47366740400000001</v>
      </c>
      <c r="L29" s="3"/>
      <c r="M29" s="3">
        <f t="shared" si="9"/>
        <v>-1.3856884428222571E-3</v>
      </c>
      <c r="N29" s="3">
        <f t="shared" si="10"/>
        <v>-6.3950161688282022E-4</v>
      </c>
      <c r="O29" s="3">
        <f t="shared" si="6"/>
        <v>-53.849538098164729</v>
      </c>
      <c r="P29" s="3" t="b">
        <f t="shared" si="11"/>
        <v>0</v>
      </c>
    </row>
    <row r="30" spans="1:19" x14ac:dyDescent="0.4">
      <c r="A30" s="1">
        <v>0.72</v>
      </c>
      <c r="B30" s="1">
        <v>548.17899999999997</v>
      </c>
      <c r="C30" s="1">
        <v>0.64100000000000001</v>
      </c>
      <c r="D30" s="1">
        <v>9032130</v>
      </c>
      <c r="F30">
        <v>0.64870451100000004</v>
      </c>
      <c r="G30">
        <f t="shared" si="7"/>
        <v>1.2019517940717667E-2</v>
      </c>
      <c r="H30">
        <f t="shared" si="8"/>
        <v>16.016298777976431</v>
      </c>
      <c r="I30">
        <v>0.63472553899999995</v>
      </c>
      <c r="J30">
        <v>-0.21082962999999999</v>
      </c>
      <c r="K30">
        <v>-0.47048996599999998</v>
      </c>
      <c r="M30">
        <f t="shared" si="9"/>
        <v>-2.1857764953853512E-3</v>
      </c>
      <c r="N30">
        <f t="shared" si="10"/>
        <v>-1.9696466508109891E-3</v>
      </c>
      <c r="O30">
        <f t="shared" si="6"/>
        <v>-9.8880121106004726</v>
      </c>
      <c r="P30" s="3"/>
    </row>
    <row r="31" spans="1:19" x14ac:dyDescent="0.4">
      <c r="A31" s="1">
        <v>0.73799999999999999</v>
      </c>
      <c r="B31" s="1">
        <v>548.17899999999997</v>
      </c>
      <c r="C31" s="1">
        <v>0.64700000000000002</v>
      </c>
      <c r="D31" s="1">
        <v>8935610</v>
      </c>
      <c r="F31">
        <v>0.65930118000000004</v>
      </c>
      <c r="G31">
        <f t="shared" si="7"/>
        <v>1.9012642967542539E-2</v>
      </c>
      <c r="H31">
        <f t="shared" si="8"/>
        <v>16.005554975090309</v>
      </c>
      <c r="I31">
        <v>0.64233139500000003</v>
      </c>
      <c r="J31">
        <v>-0.21044997900000001</v>
      </c>
      <c r="K31">
        <v>-0.46524124900000002</v>
      </c>
      <c r="M31">
        <f t="shared" si="9"/>
        <v>-3.7925624188009798E-3</v>
      </c>
      <c r="N31">
        <f t="shared" si="10"/>
        <v>-3.9313793809938142E-3</v>
      </c>
      <c r="O31">
        <f t="shared" si="6"/>
        <v>-3.6602419911317243</v>
      </c>
      <c r="P31" s="3"/>
    </row>
    <row r="32" spans="1:19" x14ac:dyDescent="0.4">
      <c r="A32" s="5">
        <v>0.753</v>
      </c>
      <c r="B32" s="5">
        <v>548.17899999999997</v>
      </c>
      <c r="C32" s="5">
        <v>0.65800000000000003</v>
      </c>
      <c r="D32" s="5">
        <v>8887340</v>
      </c>
      <c r="E32" s="3"/>
      <c r="F32" s="3">
        <v>0.66785156300000004</v>
      </c>
      <c r="G32" s="3">
        <f t="shared" si="7"/>
        <v>1.4971980243161105E-2</v>
      </c>
      <c r="H32" s="3">
        <f t="shared" si="8"/>
        <v>16.00013835011864</v>
      </c>
      <c r="I32" s="3">
        <v>0.64848191200000005</v>
      </c>
      <c r="J32" s="3">
        <v>-0.21002683699999999</v>
      </c>
      <c r="K32" s="3">
        <v>-0.46082480300000001</v>
      </c>
      <c r="L32" s="3"/>
      <c r="M32" s="3">
        <f t="shared" si="9"/>
        <v>-1.8524857403109322E-3</v>
      </c>
      <c r="N32" s="3">
        <f t="shared" si="10"/>
        <v>-3.9728553392843194E-3</v>
      </c>
      <c r="O32" s="3">
        <f t="shared" si="6"/>
        <v>-114.46077844666657</v>
      </c>
      <c r="P32" s="3" t="b">
        <f t="shared" si="11"/>
        <v>0</v>
      </c>
    </row>
    <row r="33" spans="1:19" x14ac:dyDescent="0.4">
      <c r="A33" s="5">
        <v>0.77700000000000002</v>
      </c>
      <c r="B33" s="5">
        <v>548.17899999999997</v>
      </c>
      <c r="C33" s="5">
        <v>0.67</v>
      </c>
      <c r="D33" s="5">
        <v>8790820</v>
      </c>
      <c r="E33" s="3"/>
      <c r="F33" s="3">
        <v>0.68104753799999995</v>
      </c>
      <c r="G33" s="3">
        <f t="shared" si="7"/>
        <v>1.6488862686567032E-2</v>
      </c>
      <c r="H33" s="3">
        <f t="shared" si="8"/>
        <v>15.989218553137396</v>
      </c>
      <c r="I33" s="3">
        <v>0.65800422000000003</v>
      </c>
      <c r="J33" s="3">
        <v>-0.20915878900000001</v>
      </c>
      <c r="K33" s="3">
        <v>-0.453679322</v>
      </c>
      <c r="L33" s="3"/>
      <c r="M33" s="3">
        <f t="shared" si="9"/>
        <v>-3.6035330038102303E-3</v>
      </c>
      <c r="N33" s="3">
        <f t="shared" si="10"/>
        <v>-7.8634145473286399E-3</v>
      </c>
      <c r="O33" s="3">
        <f t="shared" si="6"/>
        <v>-118.21402881600314</v>
      </c>
      <c r="P33" s="3" t="b">
        <f t="shared" si="11"/>
        <v>0</v>
      </c>
    </row>
    <row r="34" spans="1:19" x14ac:dyDescent="0.4">
      <c r="A34" s="5">
        <v>0.8</v>
      </c>
      <c r="B34" s="5">
        <v>548.17899999999997</v>
      </c>
      <c r="C34" s="5">
        <v>0.68100000000000005</v>
      </c>
      <c r="D34" s="5">
        <v>8694290</v>
      </c>
      <c r="E34" s="3"/>
      <c r="F34" s="3">
        <v>0.69323021500000004</v>
      </c>
      <c r="G34" s="3">
        <f t="shared" si="7"/>
        <v>1.7959199706314224E-2</v>
      </c>
      <c r="H34" s="3">
        <f t="shared" si="8"/>
        <v>15.978177046312268</v>
      </c>
      <c r="I34" s="3">
        <v>0.66683150599999996</v>
      </c>
      <c r="J34" s="3">
        <v>-0.208115408</v>
      </c>
      <c r="K34" s="3">
        <v>-0.44671812500000002</v>
      </c>
      <c r="L34" s="3"/>
      <c r="M34" s="3">
        <f t="shared" si="9"/>
        <v>-3.5222406772158848E-3</v>
      </c>
      <c r="N34" s="3">
        <f t="shared" si="10"/>
        <v>-9.3961652241068318E-3</v>
      </c>
      <c r="O34" s="3">
        <f t="shared" si="6"/>
        <v>-166.76670009767543</v>
      </c>
      <c r="P34" s="3" t="b">
        <f t="shared" si="11"/>
        <v>0</v>
      </c>
    </row>
    <row r="35" spans="1:19" x14ac:dyDescent="0.4">
      <c r="A35" s="5">
        <v>0.84199999999999997</v>
      </c>
      <c r="B35" s="5">
        <v>548.17899999999997</v>
      </c>
      <c r="C35" s="5">
        <v>0.70699999999999996</v>
      </c>
      <c r="D35" s="5">
        <v>8494340</v>
      </c>
      <c r="E35" s="3"/>
      <c r="F35" s="3">
        <v>0.71499365699999995</v>
      </c>
      <c r="G35" s="3">
        <f t="shared" si="7"/>
        <v>1.1306445544554438E-2</v>
      </c>
      <c r="H35" s="3">
        <f t="shared" si="8"/>
        <v>15.954910617309483</v>
      </c>
      <c r="I35" s="3">
        <v>0.68268019800000002</v>
      </c>
      <c r="J35" s="3">
        <v>-0.20565285899999999</v>
      </c>
      <c r="K35" s="3">
        <v>-0.43340853299999998</v>
      </c>
      <c r="L35" s="3"/>
      <c r="M35" s="3">
        <f t="shared" si="9"/>
        <v>-6.8170636978159647E-3</v>
      </c>
      <c r="N35" s="3">
        <f t="shared" si="10"/>
        <v>-2.3692026120571391E-2</v>
      </c>
      <c r="O35" s="3">
        <f t="shared" si="6"/>
        <v>-247.54004320308451</v>
      </c>
      <c r="P35" s="3" t="b">
        <f t="shared" si="11"/>
        <v>0</v>
      </c>
    </row>
    <row r="36" spans="1:19" x14ac:dyDescent="0.4">
      <c r="A36" s="5">
        <v>0.88100000000000001</v>
      </c>
      <c r="B36" s="5">
        <v>548.17899999999997</v>
      </c>
      <c r="C36" s="5">
        <v>0.73</v>
      </c>
      <c r="D36" s="5">
        <v>8204760</v>
      </c>
      <c r="E36" s="3"/>
      <c r="F36" s="3">
        <v>0.736768541</v>
      </c>
      <c r="G36" s="3">
        <f t="shared" si="7"/>
        <v>9.2719739726027633E-3</v>
      </c>
      <c r="H36" s="3">
        <f t="shared" si="8"/>
        <v>15.920225031621486</v>
      </c>
      <c r="I36" s="3">
        <v>0.69859676100000001</v>
      </c>
      <c r="J36" s="3">
        <v>-0.202439271</v>
      </c>
      <c r="K36" s="3">
        <v>-0.41903785700000001</v>
      </c>
      <c r="L36" s="3"/>
      <c r="M36" s="3">
        <f t="shared" si="9"/>
        <v>-9.3651081357592689E-3</v>
      </c>
      <c r="N36" s="3">
        <f t="shared" si="10"/>
        <v>-3.4173893185202017E-2</v>
      </c>
      <c r="O36" s="3">
        <f t="shared" si="6"/>
        <v>-264.90655195655569</v>
      </c>
      <c r="P36" s="3" t="b">
        <f t="shared" si="11"/>
        <v>0</v>
      </c>
    </row>
    <row r="37" spans="1:19" x14ac:dyDescent="0.4">
      <c r="A37" s="5">
        <v>0.91300000000000003</v>
      </c>
      <c r="B37" s="5">
        <v>548.17899999999997</v>
      </c>
      <c r="C37" s="5">
        <v>0.75700000000000001</v>
      </c>
      <c r="D37" s="5">
        <v>7970340</v>
      </c>
      <c r="E37" s="3"/>
      <c r="F37" s="3">
        <v>0.75983485299999998</v>
      </c>
      <c r="G37" s="3">
        <f t="shared" si="7"/>
        <v>3.7448520475561039E-3</v>
      </c>
      <c r="H37" s="3">
        <f t="shared" si="8"/>
        <v>15.891237709831392</v>
      </c>
      <c r="I37" s="3">
        <v>0.71538079700000001</v>
      </c>
      <c r="J37" s="3">
        <v>-0.19834169099999999</v>
      </c>
      <c r="K37" s="3">
        <v>-0.40291265199999998</v>
      </c>
      <c r="L37" s="3"/>
      <c r="M37" s="3">
        <f t="shared" si="9"/>
        <v>-7.0439191949928422E-3</v>
      </c>
      <c r="N37" s="3">
        <f t="shared" si="10"/>
        <v>-5.0137874327909879E-2</v>
      </c>
      <c r="O37" s="3">
        <f t="shared" si="6"/>
        <v>-611.78945896412756</v>
      </c>
      <c r="P37" s="3" t="b">
        <f t="shared" si="11"/>
        <v>0</v>
      </c>
    </row>
    <row r="38" spans="1:19" x14ac:dyDescent="0.4">
      <c r="A38" s="5">
        <v>0.93300000000000005</v>
      </c>
      <c r="B38" s="5">
        <v>548.17899999999997</v>
      </c>
      <c r="C38" s="5">
        <v>0.78900000000000003</v>
      </c>
      <c r="D38" s="5">
        <v>7735920</v>
      </c>
      <c r="E38" s="3"/>
      <c r="F38" s="3">
        <v>0.78028856300000005</v>
      </c>
      <c r="G38" s="3">
        <f t="shared" si="7"/>
        <v>1.1041111533586804E-2</v>
      </c>
      <c r="H38" s="3">
        <f t="shared" si="8"/>
        <v>15.861384974800162</v>
      </c>
      <c r="I38" s="3">
        <v>0.72992256600000005</v>
      </c>
      <c r="J38" s="3">
        <v>-0.19429403000000001</v>
      </c>
      <c r="K38" s="3">
        <v>-0.38823809999999997</v>
      </c>
      <c r="L38" s="3"/>
      <c r="M38" s="3">
        <f t="shared" si="9"/>
        <v>-6.2989270915896423E-3</v>
      </c>
      <c r="N38" s="3">
        <f t="shared" si="10"/>
        <v>-5.7188601178428902E-2</v>
      </c>
      <c r="O38" s="3">
        <f t="shared" si="6"/>
        <v>-807.91019401998471</v>
      </c>
      <c r="P38" s="3" t="b">
        <f t="shared" si="11"/>
        <v>0</v>
      </c>
    </row>
    <row r="39" spans="1:19" x14ac:dyDescent="0.4">
      <c r="A39" s="5">
        <v>0.95</v>
      </c>
      <c r="B39" s="5">
        <v>548.17899999999997</v>
      </c>
      <c r="C39" s="5">
        <v>0.81599999999999995</v>
      </c>
      <c r="D39" s="5">
        <v>7480810</v>
      </c>
      <c r="E39" s="3"/>
      <c r="F39" s="3">
        <v>0.80502995099999997</v>
      </c>
      <c r="G39" s="3">
        <f t="shared" si="7"/>
        <v>1.3443687499999978E-2</v>
      </c>
      <c r="H39" s="3">
        <f t="shared" si="8"/>
        <v>15.827851632857907</v>
      </c>
      <c r="I39" s="3">
        <v>0.74670338199999997</v>
      </c>
      <c r="J39" s="3">
        <v>-0.189116015</v>
      </c>
      <c r="K39" s="3">
        <v>-0.37056889300000001</v>
      </c>
      <c r="L39" s="3"/>
      <c r="M39" s="3">
        <f t="shared" si="9"/>
        <v>-6.1701349173747975E-3</v>
      </c>
      <c r="N39" s="3">
        <f t="shared" si="10"/>
        <v>-8.8882469894498106E-2</v>
      </c>
      <c r="O39" s="3">
        <f t="shared" si="6"/>
        <v>-1340.5271697416117</v>
      </c>
      <c r="P39" s="3" t="b">
        <f t="shared" si="11"/>
        <v>0</v>
      </c>
    </row>
    <row r="40" spans="1:19" x14ac:dyDescent="0.4">
      <c r="A40" s="5">
        <v>0.96599999999999997</v>
      </c>
      <c r="B40" s="5">
        <v>548.17899999999997</v>
      </c>
      <c r="C40" s="5">
        <v>0.85199999999999998</v>
      </c>
      <c r="D40" s="5">
        <v>7218810</v>
      </c>
      <c r="E40" s="3"/>
      <c r="F40" s="3">
        <v>0.83935580099999996</v>
      </c>
      <c r="G40" s="3">
        <f t="shared" si="7"/>
        <v>1.4840609154929605E-2</v>
      </c>
      <c r="H40" s="3">
        <f t="shared" si="8"/>
        <v>15.79220067734011</v>
      </c>
      <c r="I40" s="3">
        <v>0.76812305299999994</v>
      </c>
      <c r="J40" s="3">
        <v>-0.181756625</v>
      </c>
      <c r="K40" s="3">
        <v>-0.346928929</v>
      </c>
      <c r="L40" s="3"/>
      <c r="M40" s="3">
        <f t="shared" si="9"/>
        <v>-5.2763414166339334E-3</v>
      </c>
      <c r="N40" s="3">
        <f t="shared" si="10"/>
        <v>-0.17131239999467093</v>
      </c>
      <c r="O40" s="3">
        <f t="shared" si="6"/>
        <v>-3146.8027837357135</v>
      </c>
      <c r="P40" s="3" t="b">
        <f t="shared" si="11"/>
        <v>0</v>
      </c>
    </row>
    <row r="41" spans="1:19" x14ac:dyDescent="0.4">
      <c r="A41" s="5">
        <v>0.97399999999999998</v>
      </c>
      <c r="B41" s="5">
        <v>548.17899999999997</v>
      </c>
      <c r="C41" s="5">
        <v>0.88600000000000001</v>
      </c>
      <c r="D41" s="5">
        <v>6901650</v>
      </c>
      <c r="E41" s="3"/>
      <c r="F41" s="3">
        <v>0.86296872300000005</v>
      </c>
      <c r="G41" s="3">
        <f t="shared" si="7"/>
        <v>2.599466930022569E-2</v>
      </c>
      <c r="H41" s="3">
        <f t="shared" si="8"/>
        <v>15.747271071415145</v>
      </c>
      <c r="I41" s="3">
        <v>0.78154907200000001</v>
      </c>
      <c r="J41" s="3">
        <v>-0.176710699</v>
      </c>
      <c r="K41" s="3">
        <v>-0.33150114600000002</v>
      </c>
      <c r="L41" s="3"/>
      <c r="M41" s="3">
        <f t="shared" ref="M41" si="12">(1-C41)*(H41-H40)</f>
        <v>-5.1219750754460192E-3</v>
      </c>
      <c r="N41" s="3">
        <f t="shared" ref="N41" si="13">(F41/((1-F41)*(I41-1)))*(J41-J40)+(I41-1)*(K41-K40)</f>
        <v>-0.14883649388325099</v>
      </c>
      <c r="O41" s="3">
        <f t="shared" si="6"/>
        <v>-2805.8418225569048</v>
      </c>
      <c r="P41" s="3" t="b">
        <f t="shared" si="11"/>
        <v>0</v>
      </c>
    </row>
    <row r="42" spans="1:19" x14ac:dyDescent="0.4">
      <c r="P42" t="s">
        <v>45</v>
      </c>
      <c r="Q42">
        <v>3</v>
      </c>
    </row>
    <row r="44" spans="1:19" x14ac:dyDescent="0.4">
      <c r="A44" s="7"/>
      <c r="B44" s="7"/>
      <c r="C44" s="7"/>
      <c r="D44" s="7"/>
      <c r="P44" t="s">
        <v>5</v>
      </c>
      <c r="Q44" s="3">
        <v>-4.5999999999999999E-2</v>
      </c>
      <c r="S44" t="s">
        <v>51</v>
      </c>
    </row>
    <row r="45" spans="1:19" x14ac:dyDescent="0.4">
      <c r="A45" s="5">
        <v>6.3739949153000006E-2</v>
      </c>
      <c r="B45" s="5">
        <v>303.13400000000001</v>
      </c>
      <c r="C45" s="5">
        <v>0.110776513324</v>
      </c>
      <c r="D45" s="5">
        <v>8426</v>
      </c>
      <c r="E45" s="3"/>
      <c r="F45" s="3">
        <v>9.9768451999999994E-2</v>
      </c>
      <c r="G45" s="3">
        <f t="shared" ref="G45:G54" si="14">ABS(F45-C45)/C45</f>
        <v>9.9371798169920228E-2</v>
      </c>
      <c r="H45" s="3">
        <f>LN(D45)</f>
        <v>9.0390774425389626</v>
      </c>
      <c r="I45" s="3">
        <v>0.99502733200000004</v>
      </c>
      <c r="J45" s="3">
        <v>-6.2197049999999999E-3</v>
      </c>
      <c r="K45" s="3">
        <v>-4.8744950000000004E-3</v>
      </c>
      <c r="L45" s="3"/>
      <c r="M45" s="3">
        <f>(1-C45)*(H45-H46)</f>
        <v>-3.4496384349785546E-2</v>
      </c>
      <c r="N45" s="3">
        <f>(F45/((1-F45)*(I45-1)))*(J45-J46)+(I45-1)*(K45-K46)</f>
        <v>-8.3851202793327733E-3</v>
      </c>
      <c r="O45" s="3">
        <f t="shared" ref="O45:O54" si="15">100*ABS(N45-M45)/M45</f>
        <v>-75.69275610362655</v>
      </c>
      <c r="P45" s="3" t="b">
        <f t="shared" ref="P45:P53" si="16">IF(ABS(O45) &gt;20,FALSE,)</f>
        <v>0</v>
      </c>
    </row>
    <row r="46" spans="1:19" x14ac:dyDescent="0.4">
      <c r="A46" s="5">
        <v>0.17554939517599999</v>
      </c>
      <c r="B46" s="5">
        <v>303.13400000000001</v>
      </c>
      <c r="C46" s="5">
        <v>0.224852535933</v>
      </c>
      <c r="D46" s="5">
        <v>8759.2999999999993</v>
      </c>
      <c r="E46" s="3"/>
      <c r="F46" s="3">
        <v>0.24050211799999999</v>
      </c>
      <c r="G46" s="3">
        <f t="shared" si="14"/>
        <v>6.9599313176806413E-2</v>
      </c>
      <c r="H46" s="3">
        <f t="shared" ref="H46:H54" si="17">LN(D46)</f>
        <v>9.0778712720617705</v>
      </c>
      <c r="I46" s="3">
        <v>0.99481666499999999</v>
      </c>
      <c r="J46" s="3">
        <v>-6.5959419999999996E-3</v>
      </c>
      <c r="K46" s="3">
        <v>-4.8677119999999997E-3</v>
      </c>
      <c r="L46" s="3"/>
      <c r="M46" s="3">
        <f t="shared" ref="M46:M54" si="18">(1-C46)*(H46-H45)</f>
        <v>3.0070938576052024E-2</v>
      </c>
      <c r="N46" s="3">
        <f t="shared" ref="N46:N53" si="19">(F46/((1-F46)*(I46-1)))*(J46-J45)+(I46-1)*(K46-K45)</f>
        <v>2.2984967737942702E-2</v>
      </c>
      <c r="O46" s="3">
        <f t="shared" si="15"/>
        <v>23.564182475343376</v>
      </c>
      <c r="P46" s="3" t="b">
        <f t="shared" si="16"/>
        <v>0</v>
      </c>
    </row>
    <row r="47" spans="1:19" x14ac:dyDescent="0.4">
      <c r="A47" s="5">
        <v>0.24579469802000001</v>
      </c>
      <c r="B47" s="5">
        <v>303.13400000000001</v>
      </c>
      <c r="C47" s="5">
        <v>0.27042131835799998</v>
      </c>
      <c r="D47" s="5">
        <v>8905.9</v>
      </c>
      <c r="E47" s="3"/>
      <c r="F47" s="3">
        <v>0.31111008400000001</v>
      </c>
      <c r="G47" s="3">
        <f t="shared" si="14"/>
        <v>0.15046434167639769</v>
      </c>
      <c r="H47" s="3">
        <f t="shared" si="17"/>
        <v>9.09446925743325</v>
      </c>
      <c r="I47" s="3">
        <v>0.994696947</v>
      </c>
      <c r="J47" s="3">
        <v>-6.7671420000000003E-3</v>
      </c>
      <c r="K47" s="3">
        <v>-4.8288269999999999E-3</v>
      </c>
      <c r="L47" s="3"/>
      <c r="M47" s="3">
        <f t="shared" si="18"/>
        <v>1.2109536285237213E-2</v>
      </c>
      <c r="N47" s="3">
        <f t="shared" si="19"/>
        <v>1.4579274422653899E-2</v>
      </c>
      <c r="O47" s="3">
        <f t="shared" si="15"/>
        <v>20.394985235128736</v>
      </c>
      <c r="P47" s="3" t="b">
        <f t="shared" si="16"/>
        <v>0</v>
      </c>
    </row>
    <row r="48" spans="1:19" x14ac:dyDescent="0.4">
      <c r="A48" s="5">
        <v>0.36318056183699998</v>
      </c>
      <c r="B48" s="5">
        <v>303.13400000000001</v>
      </c>
      <c r="C48" s="5">
        <v>0.35382441289099997</v>
      </c>
      <c r="D48" s="5">
        <v>8919.2999999999993</v>
      </c>
      <c r="E48" s="3"/>
      <c r="F48" s="3">
        <v>0.40434797099999997</v>
      </c>
      <c r="G48" s="3">
        <f t="shared" si="14"/>
        <v>0.14279274201626221</v>
      </c>
      <c r="H48" s="3">
        <f t="shared" si="17"/>
        <v>9.0959727471583811</v>
      </c>
      <c r="I48" s="3">
        <v>0.99453223800000001</v>
      </c>
      <c r="J48" s="3">
        <v>-6.9484309999999997E-3</v>
      </c>
      <c r="K48" s="3">
        <v>-4.7143009999999997E-3</v>
      </c>
      <c r="L48" s="3"/>
      <c r="M48" s="3">
        <f t="shared" si="18"/>
        <v>9.7151835584896758E-4</v>
      </c>
      <c r="N48" s="3">
        <f t="shared" si="19"/>
        <v>2.2506730495497888E-2</v>
      </c>
      <c r="O48" s="3">
        <f t="shared" si="15"/>
        <v>2216.6551985351052</v>
      </c>
      <c r="P48" s="3" t="b">
        <f t="shared" si="16"/>
        <v>0</v>
      </c>
    </row>
    <row r="49" spans="1:19" x14ac:dyDescent="0.4">
      <c r="A49" s="5">
        <v>0.49910683431500003</v>
      </c>
      <c r="B49" s="5">
        <v>303.13400000000001</v>
      </c>
      <c r="C49" s="5">
        <v>0.390296087046</v>
      </c>
      <c r="D49" s="5">
        <v>8879.2999999999993</v>
      </c>
      <c r="E49" s="3"/>
      <c r="F49" s="3">
        <v>0.47810603000000002</v>
      </c>
      <c r="G49" s="3">
        <f t="shared" si="14"/>
        <v>0.22498289341970987</v>
      </c>
      <c r="H49" s="3">
        <f t="shared" si="17"/>
        <v>9.0914780040502308</v>
      </c>
      <c r="I49" s="3">
        <v>0.99441621700000005</v>
      </c>
      <c r="J49" s="3">
        <v>-7.0065600000000002E-3</v>
      </c>
      <c r="K49" s="3">
        <v>-4.5214390000000004E-3</v>
      </c>
      <c r="L49" s="3"/>
      <c r="M49" s="3">
        <f t="shared" si="18"/>
        <v>-2.7404624607622898E-3</v>
      </c>
      <c r="N49" s="3">
        <f t="shared" si="19"/>
        <v>9.535801865014135E-3</v>
      </c>
      <c r="O49" s="3">
        <f t="shared" si="15"/>
        <v>-447.96323618903529</v>
      </c>
      <c r="P49" s="3" t="b">
        <f t="shared" si="16"/>
        <v>0</v>
      </c>
    </row>
    <row r="50" spans="1:19" x14ac:dyDescent="0.4">
      <c r="A50" s="5">
        <v>0.55233658316900003</v>
      </c>
      <c r="B50" s="5">
        <v>303.13400000000001</v>
      </c>
      <c r="C50" s="5">
        <v>0.41101413942699999</v>
      </c>
      <c r="D50" s="5">
        <v>8772.6</v>
      </c>
      <c r="E50" s="3"/>
      <c r="F50" s="3">
        <v>0.49692565100000002</v>
      </c>
      <c r="G50" s="3">
        <f t="shared" si="14"/>
        <v>0.20902325086132159</v>
      </c>
      <c r="H50" s="3">
        <f t="shared" si="17"/>
        <v>9.0793885066514477</v>
      </c>
      <c r="I50" s="3">
        <v>0.99439654600000005</v>
      </c>
      <c r="J50" s="3">
        <v>-6.9894830000000003E-3</v>
      </c>
      <c r="K50" s="3">
        <v>-4.4341199999999997E-3</v>
      </c>
      <c r="L50" s="3"/>
      <c r="M50" s="3">
        <f t="shared" si="18"/>
        <v>-7.1205430293172899E-3</v>
      </c>
      <c r="N50" s="3">
        <f t="shared" si="19"/>
        <v>-3.010825541375964E-3</v>
      </c>
      <c r="O50" s="3">
        <f t="shared" si="15"/>
        <v>-57.716349315220157</v>
      </c>
      <c r="P50" s="3" t="b">
        <f t="shared" si="16"/>
        <v>0</v>
      </c>
    </row>
    <row r="51" spans="1:19" x14ac:dyDescent="0.4">
      <c r="A51" s="1">
        <v>0.60426161619200003</v>
      </c>
      <c r="B51" s="1">
        <v>303.13400000000001</v>
      </c>
      <c r="C51" s="1">
        <v>0.40931928221199998</v>
      </c>
      <c r="D51" s="1">
        <v>8679.2999999999993</v>
      </c>
      <c r="F51">
        <v>0.50911699499999996</v>
      </c>
      <c r="G51">
        <f t="shared" si="14"/>
        <v>0.24381385662723665</v>
      </c>
      <c r="H51">
        <f t="shared" si="17"/>
        <v>9.0686961592411102</v>
      </c>
      <c r="I51">
        <v>0.99439182100000001</v>
      </c>
      <c r="J51">
        <v>-6.954549E-3</v>
      </c>
      <c r="K51">
        <v>-4.346094E-3</v>
      </c>
      <c r="M51">
        <f t="shared" si="18"/>
        <v>-6.3157634431768367E-3</v>
      </c>
      <c r="N51">
        <f t="shared" si="19"/>
        <v>-6.460992420801729E-3</v>
      </c>
      <c r="O51">
        <f t="shared" si="15"/>
        <v>-2.2994682896457883</v>
      </c>
      <c r="P51" s="3"/>
    </row>
    <row r="52" spans="1:19" x14ac:dyDescent="0.4">
      <c r="A52" s="5">
        <v>0.68803164998599997</v>
      </c>
      <c r="B52" s="5">
        <v>303.13400000000001</v>
      </c>
      <c r="C52" s="5">
        <v>0.43416350556200001</v>
      </c>
      <c r="D52" s="5">
        <v>8586</v>
      </c>
      <c r="E52" s="3"/>
      <c r="F52" s="3">
        <v>0.51319150300000005</v>
      </c>
      <c r="G52" s="3">
        <f t="shared" si="14"/>
        <v>0.18202358426165458</v>
      </c>
      <c r="H52" s="3">
        <f t="shared" si="17"/>
        <v>9.057888248784506</v>
      </c>
      <c r="I52" s="3">
        <v>0.99441142000000005</v>
      </c>
      <c r="J52" s="3">
        <v>-6.8702299999999997E-3</v>
      </c>
      <c r="K52" s="3">
        <v>-4.2072209999999997E-3</v>
      </c>
      <c r="L52" s="3"/>
      <c r="M52" s="3">
        <f t="shared" si="18"/>
        <v>-6.1155101649646784E-3</v>
      </c>
      <c r="N52" s="3">
        <f t="shared" si="19"/>
        <v>-1.5906201249603329E-2</v>
      </c>
      <c r="O52" s="3">
        <f t="shared" si="15"/>
        <v>-160.09606427815004</v>
      </c>
      <c r="P52" s="3" t="b">
        <f t="shared" si="16"/>
        <v>0</v>
      </c>
    </row>
    <row r="53" spans="1:19" x14ac:dyDescent="0.4">
      <c r="A53" s="5">
        <v>0.77289648614999995</v>
      </c>
      <c r="B53" s="5">
        <v>303.13400000000001</v>
      </c>
      <c r="C53" s="5">
        <v>0.43898765070399998</v>
      </c>
      <c r="D53" s="5">
        <v>8466</v>
      </c>
      <c r="E53" s="3"/>
      <c r="F53" s="3">
        <v>0.49042523700000001</v>
      </c>
      <c r="G53" s="3">
        <f t="shared" si="14"/>
        <v>0.1171731965888109</v>
      </c>
      <c r="H53" s="3">
        <f t="shared" si="17"/>
        <v>9.0438134210808698</v>
      </c>
      <c r="I53" s="3">
        <v>0.99445252799999995</v>
      </c>
      <c r="J53" s="3">
        <v>-6.775072E-3</v>
      </c>
      <c r="K53" s="3">
        <v>-4.0906359999999999E-3</v>
      </c>
      <c r="L53" s="3"/>
      <c r="M53" s="3">
        <f t="shared" si="18"/>
        <v>-7.8961521559533787E-3</v>
      </c>
      <c r="N53" s="3">
        <f t="shared" si="19"/>
        <v>-1.6509430786563816E-2</v>
      </c>
      <c r="O53" s="3">
        <f t="shared" si="15"/>
        <v>-109.08197385882913</v>
      </c>
      <c r="P53" s="3" t="b">
        <f t="shared" si="16"/>
        <v>0</v>
      </c>
    </row>
    <row r="54" spans="1:19" x14ac:dyDescent="0.4">
      <c r="A54" s="1">
        <v>0.80304084957199995</v>
      </c>
      <c r="B54" s="1">
        <v>303.13400000000001</v>
      </c>
      <c r="C54" s="1">
        <v>0.44534746817600002</v>
      </c>
      <c r="D54" s="1">
        <v>8386</v>
      </c>
      <c r="F54">
        <v>0.47345224400000002</v>
      </c>
      <c r="G54">
        <f t="shared" si="14"/>
        <v>6.3107523523392037E-2</v>
      </c>
      <c r="H54">
        <f t="shared" si="17"/>
        <v>9.0343189277307072</v>
      </c>
      <c r="I54">
        <v>0.99446714300000005</v>
      </c>
      <c r="J54">
        <v>-6.7468989999999998E-3</v>
      </c>
      <c r="K54">
        <v>-4.0606619999999996E-3</v>
      </c>
      <c r="M54">
        <f t="shared" si="18"/>
        <v>-5.2661447750538253E-3</v>
      </c>
      <c r="N54">
        <f t="shared" ref="N54" si="20">(F54/((1-F54)*(I54-1)))*(J54-J53)+(I54-1)*(K54-K53)</f>
        <v>-4.578653655070257E-3</v>
      </c>
      <c r="O54">
        <f t="shared" si="15"/>
        <v>-13.054922516378058</v>
      </c>
      <c r="P54" s="3"/>
    </row>
    <row r="55" spans="1:19" x14ac:dyDescent="0.4">
      <c r="A55" s="1"/>
      <c r="B55" s="1"/>
      <c r="C55" s="1"/>
      <c r="D55" s="1"/>
      <c r="P55" t="s">
        <v>45</v>
      </c>
      <c r="Q55">
        <v>2</v>
      </c>
    </row>
    <row r="56" spans="1:19" x14ac:dyDescent="0.4">
      <c r="A56" s="1"/>
      <c r="B56" s="1"/>
      <c r="C56" s="1"/>
      <c r="D56" s="1"/>
    </row>
    <row r="57" spans="1:19" x14ac:dyDescent="0.4">
      <c r="A57" s="7"/>
      <c r="B57" s="7"/>
      <c r="C57" s="7"/>
      <c r="D57" s="7"/>
      <c r="P57" t="s">
        <v>5</v>
      </c>
      <c r="Q57" s="3">
        <v>-3.2357219999999999E-2</v>
      </c>
      <c r="S57" t="s">
        <v>51</v>
      </c>
    </row>
    <row r="58" spans="1:19" x14ac:dyDescent="0.4">
      <c r="A58" s="5">
        <v>6.3739949153000006E-2</v>
      </c>
      <c r="B58" s="5">
        <v>333.12400000000002</v>
      </c>
      <c r="C58" s="5">
        <v>0.110776513324</v>
      </c>
      <c r="D58" s="5">
        <v>40410</v>
      </c>
      <c r="E58" s="3"/>
      <c r="F58" s="3">
        <v>7.1036363087415705E-2</v>
      </c>
      <c r="G58" s="3">
        <f t="shared" ref="G58:G68" si="21">ABS(F58-C58)/C58</f>
        <v>0.35874165961833443</v>
      </c>
      <c r="H58" s="3">
        <f>LN(D58)</f>
        <v>10.606832558072519</v>
      </c>
      <c r="I58" s="3">
        <v>0.98606477800000003</v>
      </c>
      <c r="J58" s="3">
        <v>-1.2938231999999999E-2</v>
      </c>
      <c r="K58" s="3">
        <v>-1.395471E-2</v>
      </c>
      <c r="L58" s="3"/>
      <c r="M58" s="3">
        <f>(1-C58)*(H58-H59)</f>
        <v>-3.1983117889758779E-2</v>
      </c>
      <c r="N58" s="3">
        <f t="shared" ref="N58:N70" si="22">(F58/((1-F58)*(I58-1)))*(J58-J57)+(I58-1)*(K58-K57)</f>
        <v>7.1191960368539808E-2</v>
      </c>
      <c r="O58" s="3">
        <f t="shared" ref="O58:O71" si="23">100*ABS(N58-M58)/M58</f>
        <v>-322.59230827315923</v>
      </c>
      <c r="P58" s="3" t="b">
        <f t="shared" ref="P58:P71" si="24">IF(ABS(O58) &gt;20,FALSE,)</f>
        <v>0</v>
      </c>
    </row>
    <row r="59" spans="1:19" x14ac:dyDescent="0.4">
      <c r="A59" s="5">
        <v>0.17039594542299999</v>
      </c>
      <c r="B59" s="5">
        <v>333.12400000000002</v>
      </c>
      <c r="C59" s="5">
        <v>0.20069587470200001</v>
      </c>
      <c r="D59" s="5">
        <v>41889.9</v>
      </c>
      <c r="E59" s="3"/>
      <c r="F59" s="3">
        <v>0.17773868877882401</v>
      </c>
      <c r="G59" s="3">
        <f t="shared" si="21"/>
        <v>0.11438793127792786</v>
      </c>
      <c r="H59" s="3">
        <f t="shared" ref="H59:H68" si="25">LN(D59)</f>
        <v>10.642800026733648</v>
      </c>
      <c r="I59" s="3">
        <v>0.986008993</v>
      </c>
      <c r="J59" s="3">
        <v>-1.387102E-2</v>
      </c>
      <c r="K59" s="3">
        <v>-1.3964801000000001E-2</v>
      </c>
      <c r="L59" s="3"/>
      <c r="M59" s="3">
        <f t="shared" ref="M59:M70" si="26">(1-C59)*(H59-H58)</f>
        <v>2.8748946077366843E-2</v>
      </c>
      <c r="N59" s="3">
        <f t="shared" si="22"/>
        <v>1.4411538511333581E-2</v>
      </c>
      <c r="O59" s="3">
        <f t="shared" si="23"/>
        <v>49.87107189059936</v>
      </c>
      <c r="P59" s="3" t="b">
        <f t="shared" si="24"/>
        <v>0</v>
      </c>
    </row>
    <row r="60" spans="1:19" x14ac:dyDescent="0.4">
      <c r="A60" s="5">
        <v>0.31266453700699998</v>
      </c>
      <c r="B60" s="5">
        <v>333.12400000000002</v>
      </c>
      <c r="C60" s="5">
        <v>0.30652566864000003</v>
      </c>
      <c r="D60" s="5">
        <v>42583.199999999997</v>
      </c>
      <c r="E60" s="3"/>
      <c r="F60" s="3">
        <v>0.29899693385246101</v>
      </c>
      <c r="G60" s="3">
        <f t="shared" si="21"/>
        <v>2.4561514932640634E-2</v>
      </c>
      <c r="H60" s="3">
        <f t="shared" si="25"/>
        <v>10.659215088277479</v>
      </c>
      <c r="I60" s="3">
        <v>0.98597371700000003</v>
      </c>
      <c r="J60" s="3">
        <v>-1.465909E-2</v>
      </c>
      <c r="K60" s="3">
        <v>-1.371437E-2</v>
      </c>
      <c r="L60" s="3"/>
      <c r="M60" s="3">
        <f t="shared" si="26"/>
        <v>1.1383423828341907E-2</v>
      </c>
      <c r="N60" s="3">
        <f t="shared" si="22"/>
        <v>2.3961022868582572E-2</v>
      </c>
      <c r="O60" s="3">
        <f t="shared" si="23"/>
        <v>110.49047483346405</v>
      </c>
      <c r="P60" s="3" t="b">
        <f t="shared" si="24"/>
        <v>0</v>
      </c>
    </row>
    <row r="61" spans="1:19" x14ac:dyDescent="0.4">
      <c r="A61" s="5">
        <v>0.35193342017200002</v>
      </c>
      <c r="B61" s="5">
        <v>333.12400000000002</v>
      </c>
      <c r="C61" s="5">
        <v>0.32871103945699998</v>
      </c>
      <c r="D61" s="5">
        <v>42543.199999999997</v>
      </c>
      <c r="E61" s="3"/>
      <c r="F61" s="3">
        <v>0.32853167435096597</v>
      </c>
      <c r="G61" s="3">
        <f t="shared" si="21"/>
        <v>5.4566194774077639E-4</v>
      </c>
      <c r="H61" s="3">
        <f t="shared" si="25"/>
        <v>10.658275309244326</v>
      </c>
      <c r="I61" s="3">
        <v>0.98598146099999995</v>
      </c>
      <c r="J61" s="3">
        <v>-1.4792682999999999E-2</v>
      </c>
      <c r="K61" s="3">
        <v>-1.3601271E-2</v>
      </c>
      <c r="L61" s="3"/>
      <c r="M61" s="3">
        <f t="shared" si="26"/>
        <v>-6.3086329030561305E-4</v>
      </c>
      <c r="N61" s="3">
        <f t="shared" si="22"/>
        <v>4.6610628840071475E-3</v>
      </c>
      <c r="O61" s="3">
        <f t="shared" si="23"/>
        <v>-838.83881906477075</v>
      </c>
      <c r="P61" s="3" t="b">
        <f t="shared" si="24"/>
        <v>0</v>
      </c>
    </row>
    <row r="62" spans="1:19" x14ac:dyDescent="0.4">
      <c r="A62" s="5">
        <v>0.45473531281200003</v>
      </c>
      <c r="B62" s="5">
        <v>333.12400000000002</v>
      </c>
      <c r="C62" s="5">
        <v>0.37054895456300002</v>
      </c>
      <c r="D62" s="5">
        <v>42156.5</v>
      </c>
      <c r="E62" s="3"/>
      <c r="F62" s="3">
        <v>0.39796617086853497</v>
      </c>
      <c r="G62" s="3">
        <f t="shared" si="21"/>
        <v>7.3990807335751183E-2</v>
      </c>
      <c r="H62" s="3">
        <f t="shared" si="25"/>
        <v>10.649144162691337</v>
      </c>
      <c r="I62" s="3">
        <v>0.98605180100000001</v>
      </c>
      <c r="J62" s="3">
        <v>-1.4985655000000001E-2</v>
      </c>
      <c r="K62" s="3">
        <v>-1.3234095E-2</v>
      </c>
      <c r="L62" s="3"/>
      <c r="M62" s="3">
        <f t="shared" si="26"/>
        <v>-5.7476097438170139E-3</v>
      </c>
      <c r="N62" s="3">
        <f t="shared" si="22"/>
        <v>9.1402515734322377E-3</v>
      </c>
      <c r="O62" s="3">
        <f t="shared" si="23"/>
        <v>-259.02700393437209</v>
      </c>
      <c r="P62" s="3" t="b">
        <f t="shared" si="24"/>
        <v>0</v>
      </c>
    </row>
    <row r="63" spans="1:19" x14ac:dyDescent="0.4">
      <c r="A63" s="5">
        <v>0.51574301449399995</v>
      </c>
      <c r="B63" s="5">
        <v>333.12400000000002</v>
      </c>
      <c r="C63" s="5">
        <v>0.37419504531300002</v>
      </c>
      <c r="D63" s="5">
        <v>41863.199999999997</v>
      </c>
      <c r="E63" s="3"/>
      <c r="F63" s="3">
        <v>0.43362309236263902</v>
      </c>
      <c r="G63" s="3">
        <f t="shared" si="21"/>
        <v>0.1588156973054779</v>
      </c>
      <c r="H63" s="3">
        <f t="shared" si="25"/>
        <v>10.642162438372035</v>
      </c>
      <c r="I63" s="3">
        <v>0.98613143199999997</v>
      </c>
      <c r="J63" s="3">
        <v>-1.5001966E-2</v>
      </c>
      <c r="K63" s="3">
        <v>-1.2978933999999999E-2</v>
      </c>
      <c r="L63" s="3"/>
      <c r="M63" s="3">
        <f t="shared" si="26"/>
        <v>-4.3691976712784669E-3</v>
      </c>
      <c r="N63" s="3">
        <f t="shared" si="22"/>
        <v>8.9690346440527932E-4</v>
      </c>
      <c r="O63" s="3">
        <f t="shared" si="23"/>
        <v>-120.52787563952988</v>
      </c>
      <c r="P63" s="3" t="b">
        <f t="shared" si="24"/>
        <v>0</v>
      </c>
    </row>
    <row r="64" spans="1:19" x14ac:dyDescent="0.4">
      <c r="A64" s="5">
        <v>0.60867838647500006</v>
      </c>
      <c r="B64" s="5">
        <v>333.12400000000002</v>
      </c>
      <c r="C64" s="5">
        <v>0.40591256545299997</v>
      </c>
      <c r="D64" s="5">
        <v>41183.300000000003</v>
      </c>
      <c r="E64" s="3"/>
      <c r="F64" s="3">
        <v>0.47918755001754498</v>
      </c>
      <c r="G64" s="3">
        <f t="shared" si="21"/>
        <v>0.18051913343153062</v>
      </c>
      <c r="H64" s="3">
        <f t="shared" si="25"/>
        <v>10.625788113359407</v>
      </c>
      <c r="I64" s="3">
        <v>0.98630414399999999</v>
      </c>
      <c r="J64" s="3">
        <v>-1.4910522000000001E-2</v>
      </c>
      <c r="K64" s="3">
        <v>-1.2565819000000001E-2</v>
      </c>
      <c r="L64" s="3"/>
      <c r="M64" s="3">
        <f t="shared" si="26"/>
        <v>-9.7277807391905648E-3</v>
      </c>
      <c r="N64" s="3">
        <f t="shared" si="22"/>
        <v>-6.1487949856075868E-3</v>
      </c>
      <c r="O64" s="3">
        <f t="shared" si="23"/>
        <v>-36.791390035799473</v>
      </c>
      <c r="P64" s="3" t="b">
        <f t="shared" si="24"/>
        <v>0</v>
      </c>
    </row>
    <row r="65" spans="1:19" x14ac:dyDescent="0.4">
      <c r="A65" s="1">
        <v>0.67154701347800005</v>
      </c>
      <c r="B65" s="1">
        <v>333.12400000000002</v>
      </c>
      <c r="C65" s="1">
        <v>0.42106603076900001</v>
      </c>
      <c r="D65" s="1">
        <v>40610</v>
      </c>
      <c r="F65">
        <v>0.50308317583454099</v>
      </c>
      <c r="G65">
        <f t="shared" si="21"/>
        <v>0.19478452088797493</v>
      </c>
      <c r="H65">
        <f t="shared" si="25"/>
        <v>10.611769620680343</v>
      </c>
      <c r="I65">
        <v>0.98644411899999995</v>
      </c>
      <c r="J65">
        <v>-1.4793179E-2</v>
      </c>
      <c r="K65">
        <v>-1.229628E-2</v>
      </c>
      <c r="M65">
        <f t="shared" si="26"/>
        <v>-8.1157816093261528E-3</v>
      </c>
      <c r="N65">
        <f t="shared" si="22"/>
        <v>-8.7673140869600798E-3</v>
      </c>
      <c r="O65">
        <f t="shared" si="23"/>
        <v>-8.0279695659285153</v>
      </c>
      <c r="P65" s="3"/>
    </row>
    <row r="66" spans="1:19" x14ac:dyDescent="0.4">
      <c r="A66" s="5">
        <v>0.75707550547000002</v>
      </c>
      <c r="B66" s="5">
        <v>333.12400000000002</v>
      </c>
      <c r="C66" s="5">
        <v>0.42601783565500001</v>
      </c>
      <c r="D66" s="5">
        <v>39876.699999999997</v>
      </c>
      <c r="E66" s="3"/>
      <c r="F66" s="3">
        <v>0.52441294474062505</v>
      </c>
      <c r="G66" s="3">
        <f t="shared" si="21"/>
        <v>0.23096476450180337</v>
      </c>
      <c r="H66" s="3">
        <f t="shared" si="25"/>
        <v>10.593547472407215</v>
      </c>
      <c r="I66" s="3">
        <v>0.98662023799999998</v>
      </c>
      <c r="J66" s="3">
        <v>-1.4623755E-2</v>
      </c>
      <c r="K66" s="3">
        <v>-1.2006295E-2</v>
      </c>
      <c r="L66" s="3"/>
      <c r="M66" s="3">
        <f t="shared" si="26"/>
        <v>-1.0459188104825873E-2</v>
      </c>
      <c r="N66" s="3">
        <f t="shared" si="22"/>
        <v>-1.3966596451211706E-2</v>
      </c>
      <c r="O66" s="3">
        <f t="shared" si="23"/>
        <v>-33.534231445436127</v>
      </c>
      <c r="P66" s="3" t="b">
        <f t="shared" si="24"/>
        <v>0</v>
      </c>
    </row>
    <row r="67" spans="1:19" x14ac:dyDescent="0.4">
      <c r="A67" s="1">
        <v>0.80936672987000002</v>
      </c>
      <c r="B67" s="1">
        <v>333.12400000000002</v>
      </c>
      <c r="C67" s="1">
        <v>0.43898765070399998</v>
      </c>
      <c r="D67" s="1">
        <v>39423.4</v>
      </c>
      <c r="F67">
        <v>0.52985287914864398</v>
      </c>
      <c r="G67">
        <f t="shared" si="21"/>
        <v>0.20698811982278859</v>
      </c>
      <c r="H67">
        <f t="shared" si="25"/>
        <v>10.582114827621535</v>
      </c>
      <c r="I67">
        <v>0.98668068200000003</v>
      </c>
      <c r="J67">
        <v>-1.4562294999999999E-2</v>
      </c>
      <c r="K67">
        <v>-1.1918089E-2</v>
      </c>
      <c r="M67">
        <f t="shared" si="26"/>
        <v>-6.4138549098810395E-3</v>
      </c>
      <c r="N67">
        <f t="shared" si="22"/>
        <v>-5.2015189974128394E-3</v>
      </c>
      <c r="O67">
        <f t="shared" si="23"/>
        <v>-18.901829391252722</v>
      </c>
      <c r="P67" s="3"/>
    </row>
    <row r="68" spans="1:19" x14ac:dyDescent="0.4">
      <c r="A68" s="5">
        <v>0.88615322392100004</v>
      </c>
      <c r="B68" s="5">
        <v>333.12400000000002</v>
      </c>
      <c r="C68" s="5">
        <v>0.45473531281200003</v>
      </c>
      <c r="D68" s="5">
        <v>38050.199999999997</v>
      </c>
      <c r="E68" s="3"/>
      <c r="F68" s="3">
        <v>0.52894891373941999</v>
      </c>
      <c r="G68" s="3">
        <f t="shared" si="21"/>
        <v>0.16320175459542965</v>
      </c>
      <c r="H68" s="3">
        <f t="shared" si="25"/>
        <v>10.546661619517804</v>
      </c>
      <c r="I68" s="3">
        <v>0.98666544099999998</v>
      </c>
      <c r="J68" s="3">
        <v>-1.4578205E-2</v>
      </c>
      <c r="K68" s="3">
        <v>-1.1937424E-2</v>
      </c>
      <c r="L68" s="3"/>
      <c r="M68" s="3">
        <f t="shared" si="26"/>
        <v>-1.9331382426491517E-2</v>
      </c>
      <c r="N68" s="3">
        <f t="shared" si="22"/>
        <v>1.3400493981482336E-3</v>
      </c>
      <c r="O68" s="3">
        <f t="shared" si="23"/>
        <v>-106.93198949037314</v>
      </c>
      <c r="P68" s="3" t="b">
        <f t="shared" si="24"/>
        <v>0</v>
      </c>
    </row>
    <row r="69" spans="1:19" x14ac:dyDescent="0.4">
      <c r="A69" s="5">
        <v>0.96949239375410001</v>
      </c>
      <c r="B69" s="5">
        <v>333.12400000000002</v>
      </c>
      <c r="C69" s="5">
        <v>0.57315600260800004</v>
      </c>
      <c r="D69" s="5">
        <v>30357.5</v>
      </c>
      <c r="E69" s="3"/>
      <c r="F69" s="3">
        <v>0.599130651231088</v>
      </c>
      <c r="G69" s="3">
        <f>ABS(F69-C69)/C69</f>
        <v>4.5318636644991861E-2</v>
      </c>
      <c r="H69" s="3">
        <f>LN(D69)</f>
        <v>10.320798882927974</v>
      </c>
      <c r="I69" s="3">
        <v>0.987907164</v>
      </c>
      <c r="J69" s="3">
        <v>-1.3236322999999999E-2</v>
      </c>
      <c r="K69" s="3">
        <v>-1.040017E-2</v>
      </c>
      <c r="L69" s="3"/>
      <c r="M69" s="3">
        <f t="shared" si="26"/>
        <v>-9.6408153347899483E-2</v>
      </c>
      <c r="N69" s="3">
        <f t="shared" si="22"/>
        <v>-0.16586453277027724</v>
      </c>
      <c r="O69" s="3">
        <f t="shared" si="23"/>
        <v>-72.044092756072956</v>
      </c>
      <c r="P69" s="3" t="b">
        <f t="shared" si="24"/>
        <v>0</v>
      </c>
    </row>
    <row r="70" spans="1:19" x14ac:dyDescent="0.4">
      <c r="A70" s="5">
        <v>0.98955923580380001</v>
      </c>
      <c r="B70" s="5">
        <v>333.12400000000002</v>
      </c>
      <c r="C70" s="5">
        <v>0.83286068682600001</v>
      </c>
      <c r="D70" s="5">
        <v>23758</v>
      </c>
      <c r="E70" s="3"/>
      <c r="F70" s="3">
        <v>0.75090710692808305</v>
      </c>
      <c r="G70" s="3">
        <f>ABS(F70-C70)/C70</f>
        <v>9.8400106037228027E-2</v>
      </c>
      <c r="H70" s="3">
        <f>LN(D70)</f>
        <v>10.075674594849485</v>
      </c>
      <c r="I70" s="3">
        <v>0.98985081699999999</v>
      </c>
      <c r="J70" s="3">
        <v>-1.0933343E-2</v>
      </c>
      <c r="K70" s="3">
        <v>-7.8434639999999996E-3</v>
      </c>
      <c r="L70" s="3"/>
      <c r="M70" s="3">
        <f t="shared" si="26"/>
        <v>-4.0969905151704469E-2</v>
      </c>
      <c r="N70" s="3">
        <f t="shared" si="22"/>
        <v>-0.68406982736732502</v>
      </c>
      <c r="O70" s="3">
        <f t="shared" si="23"/>
        <v>-1569.6885795423075</v>
      </c>
      <c r="P70" s="3" t="b">
        <f t="shared" si="24"/>
        <v>0</v>
      </c>
    </row>
    <row r="71" spans="1:19" x14ac:dyDescent="0.4">
      <c r="A71" s="5">
        <v>0.99698115749611005</v>
      </c>
      <c r="B71" s="5">
        <v>333.12400000000002</v>
      </c>
      <c r="C71" s="5">
        <v>0.90694230942779996</v>
      </c>
      <c r="D71" s="5">
        <v>22358.2</v>
      </c>
      <c r="E71" s="3"/>
      <c r="F71" s="3">
        <v>0.89936285948570405</v>
      </c>
      <c r="G71" s="3">
        <f>ABS(F71-C71)/C71</f>
        <v>8.357146715183986E-3</v>
      </c>
      <c r="H71" s="3">
        <f>LN(D71)</f>
        <v>10.014948423134211</v>
      </c>
      <c r="I71" s="3">
        <v>0.99105763400000002</v>
      </c>
      <c r="J71" s="3">
        <v>-9.2838369999999996E-3</v>
      </c>
      <c r="K71" s="3">
        <v>-6.0686120000000001E-3</v>
      </c>
      <c r="L71" s="3"/>
      <c r="M71" s="3">
        <f>(1-C71)*(H71-H70)</f>
        <v>-5.6510372971142388E-3</v>
      </c>
      <c r="N71" s="3">
        <f>(F71/((1-F71)*(I71-1)))*(J71-J70)+(I71-1)*(K71-K70)</f>
        <v>-1.648474753984251</v>
      </c>
      <c r="O71" s="3">
        <f t="shared" si="23"/>
        <v>-29071.188709479266</v>
      </c>
      <c r="P71" s="3" t="b">
        <f t="shared" si="24"/>
        <v>0</v>
      </c>
    </row>
    <row r="72" spans="1:19" x14ac:dyDescent="0.4">
      <c r="P72" t="s">
        <v>45</v>
      </c>
      <c r="Q72">
        <v>2</v>
      </c>
    </row>
    <row r="74" spans="1:19" x14ac:dyDescent="0.4">
      <c r="A74" s="7"/>
      <c r="B74" s="7"/>
      <c r="C74" s="7"/>
      <c r="D74" s="7"/>
      <c r="P74" t="s">
        <v>5</v>
      </c>
      <c r="Q74" s="3">
        <v>-4.4602139999999998E-2</v>
      </c>
      <c r="S74" t="s">
        <v>52</v>
      </c>
    </row>
    <row r="75" spans="1:19" x14ac:dyDescent="0.4">
      <c r="A75" s="5">
        <v>0.14099999999999999</v>
      </c>
      <c r="B75" s="5">
        <v>308.15155199999998</v>
      </c>
      <c r="C75" s="5">
        <v>0.2</v>
      </c>
      <c r="D75" s="5">
        <v>11292.4</v>
      </c>
      <c r="E75" s="3"/>
      <c r="F75" s="3">
        <v>0.14758336799999999</v>
      </c>
      <c r="G75" s="3">
        <f t="shared" ref="G75:G97" si="27">ABS(F75-C75)/C75</f>
        <v>0.26208316000000009</v>
      </c>
      <c r="H75" s="3">
        <f>LN(D75)</f>
        <v>9.3318852120545266</v>
      </c>
      <c r="I75" s="3">
        <v>0.993862907464657</v>
      </c>
      <c r="J75" s="3">
        <v>-7.4587782919843301E-3</v>
      </c>
      <c r="K75" s="3">
        <v>-5.9030478432772499E-3</v>
      </c>
      <c r="L75" s="3"/>
      <c r="M75" s="3">
        <f>(1-C75)*(H75-H76)</f>
        <v>-1.682442575447567E-2</v>
      </c>
      <c r="N75" s="3">
        <f>(F75/((1-F75)*(I75-1)))*(J75-J76)+(I75-1)*(K75-K76)</f>
        <v>-7.7696362810469365E-3</v>
      </c>
      <c r="O75" s="3">
        <f t="shared" ref="O75:O80" si="28">100*ABS(N75-M75)/M75</f>
        <v>-53.819307746773823</v>
      </c>
      <c r="P75" s="3" t="b">
        <f t="shared" ref="P75:P79" si="29">IF(ABS(O75) &gt;20,FALSE,)</f>
        <v>0</v>
      </c>
    </row>
    <row r="76" spans="1:19" x14ac:dyDescent="0.4">
      <c r="A76" s="1">
        <v>0.23050000000000001</v>
      </c>
      <c r="B76" s="1">
        <v>308.15155199999998</v>
      </c>
      <c r="C76" s="1">
        <v>0.27689999999999998</v>
      </c>
      <c r="D76" s="1">
        <v>11532.4</v>
      </c>
      <c r="F76">
        <v>0.22939871000000001</v>
      </c>
      <c r="G76">
        <f t="shared" si="27"/>
        <v>0.1715467316720837</v>
      </c>
      <c r="H76">
        <f t="shared" ref="H76:H80" si="30">LN(D76)</f>
        <v>9.3529157442476212</v>
      </c>
      <c r="I76">
        <v>0.99371173986606998</v>
      </c>
      <c r="J76">
        <v>-7.7341976411046901E-3</v>
      </c>
      <c r="K76">
        <v>-5.8546867722389304E-3</v>
      </c>
      <c r="M76">
        <f t="shared" ref="M76:M79" si="31">(1-C76)*(H76-H75)</f>
        <v>1.5207177828826697E-2</v>
      </c>
      <c r="N76">
        <f t="shared" ref="N76:N79" si="32">(F76/((1-F76)*(I76-1)))*(J76-J75)+(I76-1)*(K76-K75)</f>
        <v>1.3038122535944587E-2</v>
      </c>
      <c r="O76">
        <f t="shared" si="28"/>
        <v>14.263365085206365</v>
      </c>
      <c r="P76" s="3"/>
    </row>
    <row r="77" spans="1:19" x14ac:dyDescent="0.4">
      <c r="A77" s="5">
        <v>0.39539999999999997</v>
      </c>
      <c r="B77" s="5">
        <v>308.15155199999998</v>
      </c>
      <c r="C77" s="5">
        <v>0.36109999999999998</v>
      </c>
      <c r="D77" s="5">
        <v>11599</v>
      </c>
      <c r="E77" s="3"/>
      <c r="F77" s="3">
        <v>0.35862580199999999</v>
      </c>
      <c r="G77" s="3">
        <f t="shared" si="27"/>
        <v>6.8518360564939996E-3</v>
      </c>
      <c r="H77" s="3">
        <f t="shared" si="30"/>
        <v>9.358674166481876</v>
      </c>
      <c r="I77" s="3">
        <v>0.99350342748696097</v>
      </c>
      <c r="J77" s="3">
        <v>-8.0094970385623694E-3</v>
      </c>
      <c r="K77" s="3">
        <v>-5.65251641248479E-3</v>
      </c>
      <c r="L77" s="3"/>
      <c r="M77" s="3">
        <f t="shared" si="31"/>
        <v>3.6790559654654065E-3</v>
      </c>
      <c r="N77" s="3">
        <f t="shared" si="32"/>
        <v>2.369337589182826E-2</v>
      </c>
      <c r="O77" s="3">
        <f t="shared" si="28"/>
        <v>544.00694401589544</v>
      </c>
      <c r="P77" s="3" t="b">
        <f t="shared" si="29"/>
        <v>0</v>
      </c>
    </row>
    <row r="78" spans="1:19" x14ac:dyDescent="0.4">
      <c r="A78" s="5">
        <v>0.5222</v>
      </c>
      <c r="B78" s="5">
        <v>308.15155199999998</v>
      </c>
      <c r="C78" s="5">
        <v>0.40389999999999998</v>
      </c>
      <c r="D78" s="5">
        <v>11452.4</v>
      </c>
      <c r="E78" s="3"/>
      <c r="F78" s="3">
        <v>0.43950465100000002</v>
      </c>
      <c r="G78" s="3">
        <f t="shared" si="27"/>
        <v>8.8152144095073146E-2</v>
      </c>
      <c r="H78" s="3">
        <f t="shared" si="30"/>
        <v>9.3459545940048105</v>
      </c>
      <c r="I78" s="3">
        <v>0.993432106577122</v>
      </c>
      <c r="J78" s="3">
        <v>-8.0355319764865898E-3</v>
      </c>
      <c r="K78" s="3">
        <v>-5.4234656011458004E-3</v>
      </c>
      <c r="L78" s="3"/>
      <c r="M78" s="3">
        <f t="shared" si="31"/>
        <v>-7.5821371535787184E-3</v>
      </c>
      <c r="N78" s="3">
        <f t="shared" si="32"/>
        <v>3.1067883423883205E-3</v>
      </c>
      <c r="O78" s="3">
        <f t="shared" si="28"/>
        <v>-140.97510081207034</v>
      </c>
      <c r="P78" s="3" t="b">
        <f t="shared" si="29"/>
        <v>0</v>
      </c>
    </row>
    <row r="79" spans="1:19" x14ac:dyDescent="0.4">
      <c r="A79" s="5">
        <v>0.71850000000000003</v>
      </c>
      <c r="B79" s="5">
        <v>308.15155199999998</v>
      </c>
      <c r="C79" s="5">
        <v>0.45400000000000001</v>
      </c>
      <c r="D79" s="5">
        <v>11079.1</v>
      </c>
      <c r="E79" s="3"/>
      <c r="F79" s="3">
        <v>0.52754347800000001</v>
      </c>
      <c r="G79" s="3">
        <f t="shared" si="27"/>
        <v>0.16199003964757708</v>
      </c>
      <c r="H79" s="3">
        <f t="shared" si="30"/>
        <v>9.3128157295653242</v>
      </c>
      <c r="I79" s="3">
        <v>0.99349116898809597</v>
      </c>
      <c r="J79" s="3">
        <v>-7.8406812581313899E-3</v>
      </c>
      <c r="K79" s="3">
        <v>-5.0341598925914E-3</v>
      </c>
      <c r="L79" s="3"/>
      <c r="M79" s="3">
        <f t="shared" si="31"/>
        <v>-1.8093819983959536E-2</v>
      </c>
      <c r="N79" s="3">
        <f t="shared" si="32"/>
        <v>-3.342938179036789E-2</v>
      </c>
      <c r="O79" s="3">
        <f t="shared" si="28"/>
        <v>-84.755799604525635</v>
      </c>
      <c r="P79" s="3" t="b">
        <f t="shared" si="29"/>
        <v>0</v>
      </c>
    </row>
    <row r="80" spans="1:19" x14ac:dyDescent="0.4">
      <c r="A80" s="1">
        <v>0.82489999999999997</v>
      </c>
      <c r="B80" s="1">
        <v>308.15155199999998</v>
      </c>
      <c r="C80" s="1">
        <v>0.48180000000000001</v>
      </c>
      <c r="D80" s="1">
        <v>10599.1</v>
      </c>
      <c r="F80">
        <v>0.54975035999999999</v>
      </c>
      <c r="G80">
        <f t="shared" si="27"/>
        <v>0.14103437110834369</v>
      </c>
      <c r="H80">
        <f t="shared" si="30"/>
        <v>9.2685243708350917</v>
      </c>
      <c r="I80">
        <v>0.99355999824364105</v>
      </c>
      <c r="J80">
        <v>-7.7189956172660501E-3</v>
      </c>
      <c r="K80">
        <v>-4.8924103507685E-3</v>
      </c>
      <c r="M80">
        <f t="shared" ref="M80" si="33">(1-C80)*(H80-H79)</f>
        <v>-2.2951782094006477E-2</v>
      </c>
      <c r="N80">
        <f t="shared" ref="N80" si="34">(F80/((1-F80)*(I80-1)))*(J80-J79)+(I80-1)*(K80-K79)</f>
        <v>-2.3071863828198674E-2</v>
      </c>
      <c r="O80">
        <f t="shared" si="28"/>
        <v>-0.52319133085336877</v>
      </c>
      <c r="P80" s="3"/>
    </row>
    <row r="81" spans="1:19" x14ac:dyDescent="0.4">
      <c r="A81" s="1"/>
      <c r="B81" s="1"/>
      <c r="C81" s="1"/>
      <c r="D81" s="1"/>
      <c r="P81" t="s">
        <v>45</v>
      </c>
      <c r="Q81">
        <v>2</v>
      </c>
    </row>
    <row r="82" spans="1:19" x14ac:dyDescent="0.4">
      <c r="A82" s="1"/>
      <c r="B82" s="1"/>
      <c r="C82" s="1"/>
      <c r="D82" s="1"/>
    </row>
    <row r="83" spans="1:19" x14ac:dyDescent="0.4">
      <c r="A83" s="7"/>
      <c r="B83" s="7"/>
      <c r="C83" s="7"/>
      <c r="D83" s="7"/>
      <c r="P83" t="s">
        <v>5</v>
      </c>
      <c r="Q83" s="3">
        <v>-2.4729770000000002E-2</v>
      </c>
      <c r="S83" t="s">
        <v>53</v>
      </c>
    </row>
    <row r="84" spans="1:19" x14ac:dyDescent="0.4">
      <c r="A84" s="5">
        <v>5.2699999999999997E-2</v>
      </c>
      <c r="B84" s="5">
        <v>353.12905499999999</v>
      </c>
      <c r="C84" s="5">
        <v>7.9200000000000007E-2</v>
      </c>
      <c r="D84" s="5">
        <v>94830</v>
      </c>
      <c r="E84" s="3"/>
      <c r="F84" s="3">
        <v>5.994911E-2</v>
      </c>
      <c r="G84" s="3">
        <f t="shared" si="27"/>
        <v>0.24306679292929298</v>
      </c>
      <c r="H84" s="3">
        <f>LN(D84)</f>
        <v>11.459841093877774</v>
      </c>
      <c r="I84" s="3">
        <v>0.97510418799999998</v>
      </c>
      <c r="J84" s="3">
        <v>-1.8653468999999999E-2</v>
      </c>
      <c r="K84" s="3">
        <v>-2.5078810999999999E-2</v>
      </c>
      <c r="L84" s="3"/>
      <c r="M84" s="3">
        <f>(1-C84)*(H84-H85)</f>
        <v>-3.0089498458660106E-2</v>
      </c>
      <c r="N84" s="3">
        <f>(F84/((1-F84)*(I84-1)))*(J84-J85)+(I84-1)*(K84-K85)</f>
        <v>-3.4464613632773974E-3</v>
      </c>
      <c r="O84" s="3">
        <f t="shared" ref="O84:O100" si="35">100*ABS(N84-M84)/M84</f>
        <v>-88.545966068485725</v>
      </c>
      <c r="P84" s="3" t="b">
        <f t="shared" ref="P84:P100" si="36">IF(ABS(O84) &gt;20,FALSE,)</f>
        <v>0</v>
      </c>
    </row>
    <row r="85" spans="1:19" x14ac:dyDescent="0.4">
      <c r="A85" s="5">
        <v>0.1333</v>
      </c>
      <c r="B85" s="5">
        <v>353.12905499999999</v>
      </c>
      <c r="C85" s="5">
        <v>0.1704</v>
      </c>
      <c r="D85" s="5">
        <v>97980</v>
      </c>
      <c r="E85" s="3"/>
      <c r="F85" s="3">
        <v>0.14398797399999999</v>
      </c>
      <c r="G85" s="3">
        <f t="shared" si="27"/>
        <v>0.15500015258215966</v>
      </c>
      <c r="H85" s="3">
        <f t="shared" ref="H85:H97" si="37">LN(D85)</f>
        <v>11.492518655192566</v>
      </c>
      <c r="I85" s="3">
        <v>0.97538033999999996</v>
      </c>
      <c r="J85" s="3">
        <v>-1.9997887999999998E-2</v>
      </c>
      <c r="K85" s="3">
        <v>-2.5185137999999999E-2</v>
      </c>
      <c r="L85" s="3"/>
      <c r="M85" s="3">
        <f t="shared" ref="M85:M99" si="38">(1-C85)*(H85-H84)</f>
        <v>2.7109304866751113E-2</v>
      </c>
      <c r="N85" s="3">
        <f>(F85/((1-F85)*(I85-1)))*(J85-J84)+(I85-1)*(K85-K84)</f>
        <v>9.1880361771138966E-3</v>
      </c>
      <c r="O85" s="3">
        <f t="shared" si="35"/>
        <v>66.107444575671153</v>
      </c>
      <c r="P85" s="3" t="b">
        <f t="shared" si="36"/>
        <v>0</v>
      </c>
    </row>
    <row r="86" spans="1:19" x14ac:dyDescent="0.4">
      <c r="A86" s="1">
        <v>0.19209999999999999</v>
      </c>
      <c r="B86" s="1">
        <v>353.12905499999999</v>
      </c>
      <c r="C86" s="1">
        <v>0.21909999999999999</v>
      </c>
      <c r="D86" s="1">
        <v>98980</v>
      </c>
      <c r="F86">
        <v>0.19992700399999999</v>
      </c>
      <c r="G86">
        <f t="shared" si="27"/>
        <v>8.7507968963943403E-2</v>
      </c>
      <c r="H86">
        <f t="shared" si="37"/>
        <v>11.502673088505878</v>
      </c>
      <c r="I86">
        <v>0.97556612899999995</v>
      </c>
      <c r="J86">
        <v>-2.0785701E-2</v>
      </c>
      <c r="K86">
        <v>-2.5138133999999999E-2</v>
      </c>
      <c r="M86">
        <f t="shared" si="38"/>
        <v>7.9295969743656061E-3</v>
      </c>
      <c r="N86">
        <f t="shared" ref="N86:N99" si="39">(F86/((1-F86)*(I86-1)))*(J86-J85)+(I86-1)*(K86-K85)</f>
        <v>8.0558394186941388E-3</v>
      </c>
      <c r="O86">
        <f t="shared" si="35"/>
        <v>1.592041118062403</v>
      </c>
      <c r="P86" s="3"/>
    </row>
    <row r="87" spans="1:19" x14ac:dyDescent="0.4">
      <c r="A87" s="5">
        <v>0.30520000000000003</v>
      </c>
      <c r="B87" s="5">
        <v>353.12905499999999</v>
      </c>
      <c r="C87" s="5">
        <v>0.2999</v>
      </c>
      <c r="D87" s="5">
        <v>100340</v>
      </c>
      <c r="E87" s="3"/>
      <c r="F87" s="3">
        <v>0.29584356699999997</v>
      </c>
      <c r="G87" s="3">
        <f t="shared" si="27"/>
        <v>1.3525951983994752E-2</v>
      </c>
      <c r="H87" s="3">
        <f t="shared" si="37"/>
        <v>11.516319698038243</v>
      </c>
      <c r="I87" s="3">
        <v>0.97593024299999998</v>
      </c>
      <c r="J87" s="3">
        <v>-2.1884114999999999E-2</v>
      </c>
      <c r="K87" s="3">
        <v>-2.4794772E-2</v>
      </c>
      <c r="L87" s="3"/>
      <c r="M87" s="3">
        <f t="shared" si="38"/>
        <v>9.5539913336090982E-3</v>
      </c>
      <c r="N87" s="3">
        <f t="shared" si="39"/>
        <v>1.9164614416778799E-2</v>
      </c>
      <c r="O87" s="3">
        <f t="shared" si="35"/>
        <v>100.59275487681658</v>
      </c>
      <c r="P87" s="3" t="b">
        <f t="shared" si="36"/>
        <v>0</v>
      </c>
    </row>
    <row r="88" spans="1:19" x14ac:dyDescent="0.4">
      <c r="A88" s="5">
        <v>0.44550000000000001</v>
      </c>
      <c r="B88" s="5">
        <v>353.12905499999999</v>
      </c>
      <c r="C88" s="5">
        <v>0.37730000000000002</v>
      </c>
      <c r="D88" s="5">
        <v>99610</v>
      </c>
      <c r="E88" s="3"/>
      <c r="F88" s="3">
        <v>0.39468715100000001</v>
      </c>
      <c r="G88" s="3">
        <f t="shared" si="27"/>
        <v>4.6083093029419528E-2</v>
      </c>
      <c r="H88" s="3">
        <f t="shared" si="37"/>
        <v>11.509017840139212</v>
      </c>
      <c r="I88" s="3">
        <v>0.97646803900000001</v>
      </c>
      <c r="J88" s="3">
        <v>-2.2562443000000001E-2</v>
      </c>
      <c r="K88" s="3">
        <v>-2.3996713999999999E-2</v>
      </c>
      <c r="L88" s="3"/>
      <c r="M88" s="3">
        <f t="shared" si="38"/>
        <v>-4.5468669137271123E-3</v>
      </c>
      <c r="N88" s="3">
        <f t="shared" si="39"/>
        <v>1.8776756325590619E-2</v>
      </c>
      <c r="O88" s="3">
        <f t="shared" si="35"/>
        <v>-512.96032371000547</v>
      </c>
      <c r="P88" s="3" t="b">
        <f t="shared" si="36"/>
        <v>0</v>
      </c>
    </row>
    <row r="89" spans="1:19" x14ac:dyDescent="0.4">
      <c r="A89" s="5">
        <v>0.53139999999999998</v>
      </c>
      <c r="B89" s="5">
        <v>353.12905499999999</v>
      </c>
      <c r="C89" s="5">
        <v>0.41020000000000001</v>
      </c>
      <c r="D89" s="5">
        <v>98480</v>
      </c>
      <c r="E89" s="3"/>
      <c r="F89" s="3">
        <v>0.44407769800000002</v>
      </c>
      <c r="G89" s="3">
        <f t="shared" si="27"/>
        <v>8.2588244758654339E-2</v>
      </c>
      <c r="H89" s="3">
        <f t="shared" si="37"/>
        <v>11.497608760858336</v>
      </c>
      <c r="I89" s="3">
        <v>0.97686724300000005</v>
      </c>
      <c r="J89" s="3">
        <v>-2.2652954999999999E-2</v>
      </c>
      <c r="K89" s="3">
        <v>-2.3367255999999999E-2</v>
      </c>
      <c r="L89" s="3"/>
      <c r="M89" s="3">
        <f t="shared" si="38"/>
        <v>-6.7290749598604548E-3</v>
      </c>
      <c r="N89" s="3">
        <f t="shared" si="39"/>
        <v>3.110968612057635E-3</v>
      </c>
      <c r="O89" s="3">
        <f t="shared" si="35"/>
        <v>-146.23174255919045</v>
      </c>
      <c r="P89" s="3" t="b">
        <f t="shared" si="36"/>
        <v>0</v>
      </c>
    </row>
    <row r="90" spans="1:19" x14ac:dyDescent="0.4">
      <c r="A90" s="5">
        <v>0.62019999999999997</v>
      </c>
      <c r="B90" s="5">
        <v>353.12905499999999</v>
      </c>
      <c r="C90" s="5">
        <v>0.43120000000000003</v>
      </c>
      <c r="D90" s="5">
        <v>96930</v>
      </c>
      <c r="E90" s="3"/>
      <c r="F90" s="3">
        <v>0.48520596500000002</v>
      </c>
      <c r="G90" s="3">
        <f t="shared" si="27"/>
        <v>0.12524574443413725</v>
      </c>
      <c r="H90" s="3">
        <f t="shared" si="37"/>
        <v>11.481744347486654</v>
      </c>
      <c r="I90" s="3">
        <v>0.977322939</v>
      </c>
      <c r="J90" s="3">
        <v>-2.254165E-2</v>
      </c>
      <c r="K90" s="3">
        <v>-2.2675061E-2</v>
      </c>
      <c r="L90" s="3"/>
      <c r="M90" s="3">
        <f t="shared" si="38"/>
        <v>-9.0236783258129012E-3</v>
      </c>
      <c r="N90" s="3">
        <f t="shared" si="39"/>
        <v>-4.6418556895217681E-3</v>
      </c>
      <c r="O90" s="3">
        <f t="shared" si="35"/>
        <v>-48.559162661601142</v>
      </c>
      <c r="P90" s="3" t="b">
        <f t="shared" si="36"/>
        <v>0</v>
      </c>
    </row>
    <row r="91" spans="1:19" x14ac:dyDescent="0.4">
      <c r="A91" s="1">
        <v>0.70740000000000003</v>
      </c>
      <c r="B91" s="1">
        <v>353.12905499999999</v>
      </c>
      <c r="C91" s="1">
        <v>0.44719999999999999</v>
      </c>
      <c r="D91" s="1">
        <v>95160</v>
      </c>
      <c r="F91">
        <v>0.51372865599999995</v>
      </c>
      <c r="G91">
        <f t="shared" si="27"/>
        <v>0.14876711985688723</v>
      </c>
      <c r="H91">
        <f t="shared" si="37"/>
        <v>11.463314964416893</v>
      </c>
      <c r="I91">
        <v>0.97775363000000004</v>
      </c>
      <c r="J91">
        <v>-2.2314387000000001E-2</v>
      </c>
      <c r="K91">
        <v>-2.2060495999999999E-2</v>
      </c>
      <c r="M91">
        <f t="shared" si="38"/>
        <v>-1.0187762960963418E-2</v>
      </c>
      <c r="N91">
        <f t="shared" si="39"/>
        <v>-1.0806237349143197E-2</v>
      </c>
      <c r="O91">
        <f t="shared" si="35"/>
        <v>-6.0707575406847933</v>
      </c>
      <c r="P91" s="3"/>
    </row>
    <row r="92" spans="1:19" x14ac:dyDescent="0.4">
      <c r="A92" s="1">
        <v>0.76559999999999995</v>
      </c>
      <c r="B92" s="1">
        <v>353.12905499999999</v>
      </c>
      <c r="C92" s="1">
        <v>0.45850000000000002</v>
      </c>
      <c r="D92" s="1">
        <v>93760</v>
      </c>
      <c r="F92">
        <v>0.52459031</v>
      </c>
      <c r="G92">
        <f t="shared" si="27"/>
        <v>0.14414462377317336</v>
      </c>
      <c r="H92">
        <f t="shared" si="37"/>
        <v>11.448493604810839</v>
      </c>
      <c r="I92">
        <v>0.97796492499999998</v>
      </c>
      <c r="J92">
        <v>-2.2172562999999999E-2</v>
      </c>
      <c r="K92">
        <v>-2.1775963999999998E-2</v>
      </c>
      <c r="M92">
        <f t="shared" si="38"/>
        <v>-8.0257662266786118E-3</v>
      </c>
      <c r="N92">
        <f t="shared" si="39"/>
        <v>-7.108380293157795E-3</v>
      </c>
      <c r="O92">
        <f t="shared" si="35"/>
        <v>-11.430509033160169</v>
      </c>
      <c r="P92" s="3"/>
    </row>
    <row r="93" spans="1:19" x14ac:dyDescent="0.4">
      <c r="A93" s="5">
        <v>0.8044</v>
      </c>
      <c r="B93" s="5">
        <v>353.12905499999999</v>
      </c>
      <c r="C93" s="5">
        <v>0.4657</v>
      </c>
      <c r="D93" s="5">
        <v>92760</v>
      </c>
      <c r="E93" s="3"/>
      <c r="F93" s="3">
        <v>0.52754874100000004</v>
      </c>
      <c r="G93" s="3">
        <f t="shared" si="27"/>
        <v>0.13280811896070441</v>
      </c>
      <c r="H93" s="3">
        <f t="shared" si="37"/>
        <v>11.437770791369468</v>
      </c>
      <c r="I93" s="3">
        <v>0.97803284599999996</v>
      </c>
      <c r="J93" s="3">
        <v>-2.2122767000000002E-2</v>
      </c>
      <c r="K93" s="3">
        <v>-2.1687913E-2</v>
      </c>
      <c r="L93" s="3"/>
      <c r="M93" s="3">
        <f t="shared" si="38"/>
        <v>-5.7291992217243142E-3</v>
      </c>
      <c r="N93" s="3">
        <f t="shared" si="39"/>
        <v>-2.5331329597952012E-3</v>
      </c>
      <c r="O93" s="3">
        <f t="shared" si="35"/>
        <v>-55.785566852171613</v>
      </c>
      <c r="P93" s="3" t="b">
        <f t="shared" si="36"/>
        <v>0</v>
      </c>
    </row>
    <row r="94" spans="1:19" x14ac:dyDescent="0.4">
      <c r="A94" s="5">
        <v>0.82650000000000001</v>
      </c>
      <c r="B94" s="5">
        <v>353.12905499999999</v>
      </c>
      <c r="C94" s="5">
        <v>0.4667</v>
      </c>
      <c r="D94" s="5">
        <v>92190</v>
      </c>
      <c r="E94" s="3"/>
      <c r="F94" s="3">
        <v>0.52765779000000002</v>
      </c>
      <c r="G94" s="3">
        <f t="shared" si="27"/>
        <v>0.13061450610670669</v>
      </c>
      <c r="H94" s="3">
        <f t="shared" si="37"/>
        <v>11.431606943792641</v>
      </c>
      <c r="I94" s="3">
        <v>0.97803548399999995</v>
      </c>
      <c r="J94" s="3">
        <v>-2.2120790000000001E-2</v>
      </c>
      <c r="K94" s="3">
        <v>-2.1684531999999999E-2</v>
      </c>
      <c r="L94" s="3"/>
      <c r="M94" s="3">
        <f t="shared" si="38"/>
        <v>-3.2871799127220033E-3</v>
      </c>
      <c r="N94" s="3">
        <f t="shared" si="39"/>
        <v>-1.0062392713071021E-4</v>
      </c>
      <c r="O94" s="3">
        <f t="shared" si="35"/>
        <v>-96.938898088867106</v>
      </c>
      <c r="P94" s="3" t="b">
        <f t="shared" si="36"/>
        <v>0</v>
      </c>
    </row>
    <row r="95" spans="1:19" x14ac:dyDescent="0.4">
      <c r="A95" s="5">
        <v>0.88129999999999997</v>
      </c>
      <c r="B95" s="5">
        <v>353.12905499999999</v>
      </c>
      <c r="C95" s="5">
        <v>0.49099999999999999</v>
      </c>
      <c r="D95" s="5">
        <v>90130</v>
      </c>
      <c r="E95" s="3"/>
      <c r="F95" s="3">
        <v>0.52450366400000004</v>
      </c>
      <c r="G95" s="3">
        <f t="shared" si="27"/>
        <v>6.8235568228106003E-2</v>
      </c>
      <c r="H95" s="3">
        <f t="shared" si="37"/>
        <v>11.409008351550456</v>
      </c>
      <c r="I95" s="3">
        <v>0.97794114399999998</v>
      </c>
      <c r="J95" s="3">
        <v>-2.2195744999999999E-2</v>
      </c>
      <c r="K95" s="3">
        <v>-2.1800178999999999E-2</v>
      </c>
      <c r="L95" s="3"/>
      <c r="M95" s="3">
        <f t="shared" si="38"/>
        <v>-1.1502683451271922E-2</v>
      </c>
      <c r="N95" s="3">
        <f t="shared" si="39"/>
        <v>3.7507184010951173E-3</v>
      </c>
      <c r="O95" s="3">
        <f t="shared" si="35"/>
        <v>-132.60733390590156</v>
      </c>
      <c r="P95" s="3" t="b">
        <f t="shared" si="36"/>
        <v>0</v>
      </c>
    </row>
    <row r="96" spans="1:19" x14ac:dyDescent="0.4">
      <c r="A96" s="5">
        <v>0.90239999999999998</v>
      </c>
      <c r="B96" s="5">
        <v>353.12905499999999</v>
      </c>
      <c r="C96" s="5">
        <v>0.49630000000000002</v>
      </c>
      <c r="D96" s="5">
        <v>88760</v>
      </c>
      <c r="E96" s="3"/>
      <c r="F96" s="3">
        <v>0.52390934199999994</v>
      </c>
      <c r="G96" s="3">
        <f t="shared" si="27"/>
        <v>5.5630348579488058E-2</v>
      </c>
      <c r="H96" s="3">
        <f t="shared" si="37"/>
        <v>11.39369137704653</v>
      </c>
      <c r="I96" s="3">
        <v>0.97792166400000002</v>
      </c>
      <c r="J96" s="3">
        <v>-2.2211514000000002E-2</v>
      </c>
      <c r="K96" s="3">
        <v>-2.1823654000000001E-2</v>
      </c>
      <c r="L96" s="3"/>
      <c r="M96" s="3">
        <f t="shared" si="38"/>
        <v>-7.7151600576279159E-3</v>
      </c>
      <c r="N96" s="3">
        <f t="shared" si="39"/>
        <v>7.8648526312897582E-4</v>
      </c>
      <c r="O96" s="3">
        <f t="shared" si="35"/>
        <v>-110.19402393799186</v>
      </c>
      <c r="P96" s="3" t="b">
        <f t="shared" si="36"/>
        <v>0</v>
      </c>
    </row>
    <row r="97" spans="1:20" x14ac:dyDescent="0.4">
      <c r="A97" s="5">
        <v>0.92059999999999997</v>
      </c>
      <c r="B97" s="5">
        <v>353.12905499999999</v>
      </c>
      <c r="C97" s="5">
        <v>0.50870000000000004</v>
      </c>
      <c r="D97" s="5">
        <v>87310</v>
      </c>
      <c r="E97" s="3"/>
      <c r="F97" s="3">
        <v>0.52599693199999997</v>
      </c>
      <c r="G97" s="3">
        <f t="shared" si="27"/>
        <v>3.4002225280125677E-2</v>
      </c>
      <c r="H97" s="3">
        <f t="shared" si="37"/>
        <v>11.377220282804853</v>
      </c>
      <c r="I97" s="3">
        <v>0.97799508899999998</v>
      </c>
      <c r="J97" s="3">
        <v>-2.2151056999999998E-2</v>
      </c>
      <c r="K97" s="3">
        <v>-2.1736223999999998E-2</v>
      </c>
      <c r="L97" s="3"/>
      <c r="M97" s="3">
        <f t="shared" si="38"/>
        <v>-8.0922486009358148E-3</v>
      </c>
      <c r="N97" s="3">
        <f t="shared" si="39"/>
        <v>-3.0507245845352499E-3</v>
      </c>
      <c r="O97" s="3">
        <f t="shared" si="35"/>
        <v>-62.300656653300862</v>
      </c>
      <c r="P97" s="3" t="b">
        <f t="shared" si="36"/>
        <v>0</v>
      </c>
    </row>
    <row r="98" spans="1:20" x14ac:dyDescent="0.4">
      <c r="A98" s="5">
        <v>0.96860000000000002</v>
      </c>
      <c r="B98" s="5">
        <v>353.12905499999999</v>
      </c>
      <c r="C98" s="5">
        <v>0.63980000000000004</v>
      </c>
      <c r="D98" s="5">
        <v>72120</v>
      </c>
      <c r="E98" s="3"/>
      <c r="F98" s="3">
        <v>0.58714515099999998</v>
      </c>
      <c r="G98" s="3">
        <f>ABS(F98-C98)/C98</f>
        <v>8.229891997499228E-2</v>
      </c>
      <c r="H98" s="3">
        <f>LN(D98)</f>
        <v>11.186086677317254</v>
      </c>
      <c r="I98" s="3">
        <v>0.98007667799999998</v>
      </c>
      <c r="J98" s="3">
        <v>-2.0359171999999998E-2</v>
      </c>
      <c r="K98" s="3">
        <v>-1.9241681E-2</v>
      </c>
      <c r="L98" s="3"/>
      <c r="M98" s="3">
        <f t="shared" si="38"/>
        <v>-6.8846324696632974E-2</v>
      </c>
      <c r="N98" s="3">
        <f t="shared" si="39"/>
        <v>-0.1279573345105334</v>
      </c>
      <c r="O98" s="3">
        <f t="shared" si="35"/>
        <v>-85.859354256555292</v>
      </c>
      <c r="P98" s="3" t="b">
        <f t="shared" si="36"/>
        <v>0</v>
      </c>
    </row>
    <row r="99" spans="1:20" x14ac:dyDescent="0.4">
      <c r="A99" s="5">
        <v>0.98699999999999999</v>
      </c>
      <c r="B99" s="5">
        <v>353.12905499999999</v>
      </c>
      <c r="C99" s="5">
        <v>0.77690000000000003</v>
      </c>
      <c r="D99" s="5">
        <v>60760</v>
      </c>
      <c r="E99" s="3"/>
      <c r="F99" s="3">
        <v>0.70983009399999997</v>
      </c>
      <c r="G99" s="3">
        <f>ABS(F99-C99)/C99</f>
        <v>8.6330166044536055E-2</v>
      </c>
      <c r="H99" s="3">
        <f>LN(D99)</f>
        <v>11.01468695670971</v>
      </c>
      <c r="I99" s="3">
        <v>0.98322919099999995</v>
      </c>
      <c r="J99" s="3">
        <v>-1.7394639E-2</v>
      </c>
      <c r="K99" s="3">
        <v>-1.5261844E-2</v>
      </c>
      <c r="L99" s="3"/>
      <c r="M99" s="3">
        <f t="shared" si="38"/>
        <v>-3.8239277667543148E-2</v>
      </c>
      <c r="N99" s="3">
        <f t="shared" si="39"/>
        <v>-0.43248529391471235</v>
      </c>
      <c r="O99" s="3">
        <f t="shared" si="35"/>
        <v>-1030.9975509338624</v>
      </c>
      <c r="P99" s="3" t="b">
        <f t="shared" si="36"/>
        <v>0</v>
      </c>
    </row>
    <row r="100" spans="1:20" x14ac:dyDescent="0.4">
      <c r="A100" s="5">
        <v>0.99639999999999995</v>
      </c>
      <c r="B100" s="5">
        <v>353.12905499999999</v>
      </c>
      <c r="C100" s="5">
        <v>0.91710000000000003</v>
      </c>
      <c r="D100" s="5">
        <v>51380</v>
      </c>
      <c r="E100" s="3"/>
      <c r="F100" s="3">
        <v>0.87906843899999998</v>
      </c>
      <c r="G100" s="3">
        <f>ABS(F100-C100)/C100</f>
        <v>4.1469371933267961E-2</v>
      </c>
      <c r="H100" s="3">
        <f>LN(D100)</f>
        <v>10.847004270663875</v>
      </c>
      <c r="I100" s="3">
        <v>0.98601118899999995</v>
      </c>
      <c r="J100" s="3">
        <v>-1.4375725000000001E-2</v>
      </c>
      <c r="K100" s="3">
        <v>-1.1383384999999999E-2</v>
      </c>
      <c r="L100" s="3"/>
      <c r="M100" s="3">
        <f>(1-C100)*(H100-H99)</f>
        <v>-1.3900894673199674E-2</v>
      </c>
      <c r="N100" s="3">
        <f>(F100/((1-F100)*(I100-1)))*(J100-J99)+(I100-1)*(K100-K99)</f>
        <v>-1.5688014706490832</v>
      </c>
      <c r="O100" s="3">
        <f t="shared" si="35"/>
        <v>-11185.615117087857</v>
      </c>
      <c r="P100" s="3" t="b">
        <f t="shared" si="36"/>
        <v>0</v>
      </c>
    </row>
    <row r="101" spans="1:20" x14ac:dyDescent="0.4">
      <c r="P101" t="s">
        <v>45</v>
      </c>
      <c r="Q101">
        <v>3</v>
      </c>
    </row>
    <row r="103" spans="1:20" x14ac:dyDescent="0.4">
      <c r="A103" s="7"/>
      <c r="B103" s="7"/>
      <c r="C103" s="7"/>
      <c r="D103" s="7"/>
      <c r="Q103" s="3"/>
      <c r="S103" t="s">
        <v>59</v>
      </c>
      <c r="T103">
        <f>COUNT(B3:B100)</f>
        <v>83</v>
      </c>
    </row>
    <row r="104" spans="1:20" x14ac:dyDescent="0.4">
      <c r="A104" s="1"/>
      <c r="B104" s="1"/>
      <c r="C104" s="1"/>
      <c r="D104" s="1"/>
      <c r="P104" s="3"/>
    </row>
    <row r="105" spans="1:20" x14ac:dyDescent="0.4">
      <c r="A105" s="1"/>
      <c r="B105" s="1"/>
      <c r="C105" s="1"/>
      <c r="D105" s="1"/>
      <c r="P105" s="3"/>
    </row>
    <row r="106" spans="1:20" x14ac:dyDescent="0.4">
      <c r="A106" s="1"/>
      <c r="B106" s="1"/>
      <c r="C106" s="1"/>
      <c r="D106" s="1"/>
      <c r="P106" s="3"/>
    </row>
    <row r="107" spans="1:20" x14ac:dyDescent="0.4">
      <c r="A107" s="1"/>
      <c r="B107" s="1"/>
      <c r="C107" s="1"/>
      <c r="D107" s="1"/>
      <c r="P107" s="3"/>
    </row>
    <row r="108" spans="1:20" x14ac:dyDescent="0.4">
      <c r="A108" s="1"/>
      <c r="B108" s="1"/>
      <c r="C108" s="1"/>
      <c r="D108" s="1"/>
      <c r="P108" s="3"/>
    </row>
    <row r="109" spans="1:20" x14ac:dyDescent="0.4">
      <c r="A109" s="1"/>
      <c r="B109" s="1"/>
      <c r="C109" s="1"/>
      <c r="D109" s="1"/>
      <c r="P109" s="3"/>
    </row>
    <row r="110" spans="1:20" x14ac:dyDescent="0.4">
      <c r="A110" s="1"/>
      <c r="B110" s="1"/>
      <c r="C110" s="1"/>
      <c r="D110" s="1"/>
      <c r="P110" s="3"/>
    </row>
    <row r="111" spans="1:20" x14ac:dyDescent="0.4">
      <c r="A111" s="1"/>
      <c r="B111" s="1"/>
      <c r="C111" s="1"/>
      <c r="D111" s="1"/>
      <c r="P111" s="3"/>
    </row>
    <row r="112" spans="1:20" x14ac:dyDescent="0.4">
      <c r="A112" s="1"/>
      <c r="B112" s="1"/>
      <c r="C112" s="1"/>
      <c r="D112" s="1"/>
      <c r="P112" s="3"/>
    </row>
    <row r="113" spans="1:16" x14ac:dyDescent="0.4">
      <c r="A113" s="1"/>
      <c r="B113" s="1"/>
      <c r="C113" s="1"/>
      <c r="D113" s="1"/>
      <c r="P113" s="3"/>
    </row>
    <row r="114" spans="1:16" x14ac:dyDescent="0.4">
      <c r="A114" s="1"/>
      <c r="B114" s="1"/>
      <c r="C114" s="1"/>
      <c r="D114" s="1"/>
      <c r="P114" s="3"/>
    </row>
    <row r="115" spans="1:16" x14ac:dyDescent="0.4">
      <c r="A115" s="1"/>
      <c r="B115" s="1"/>
      <c r="C115" s="1"/>
      <c r="D115" s="1"/>
      <c r="P115" s="3"/>
    </row>
    <row r="116" spans="1:16" x14ac:dyDescent="0.4">
      <c r="A116" s="1"/>
      <c r="B116" s="1"/>
      <c r="C116" s="1"/>
      <c r="D116" s="1"/>
      <c r="P116" s="3"/>
    </row>
    <row r="117" spans="1:16" x14ac:dyDescent="0.4">
      <c r="A117" s="1"/>
      <c r="B117" s="1"/>
      <c r="C117" s="1"/>
      <c r="D117" s="1"/>
      <c r="P117" s="3"/>
    </row>
    <row r="118" spans="1:16" x14ac:dyDescent="0.4">
      <c r="A118" s="1"/>
      <c r="B118" s="1"/>
      <c r="C118" s="1"/>
      <c r="D118" s="1"/>
      <c r="P118" s="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DC8E2-6B97-4AA5-BAD7-BB51D87063E7}">
  <dimension ref="A1:T62"/>
  <sheetViews>
    <sheetView topLeftCell="B16" zoomScale="110" zoomScaleNormal="110" workbookViewId="0">
      <selection activeCell="B37" sqref="B37"/>
    </sheetView>
  </sheetViews>
  <sheetFormatPr defaultRowHeight="13.9" x14ac:dyDescent="0.4"/>
  <cols>
    <col min="1" max="1" width="9.1328125" bestFit="1" customWidth="1"/>
    <col min="2" max="2" width="11.6640625" bestFit="1" customWidth="1"/>
    <col min="3" max="4" width="9.1328125" bestFit="1" customWidth="1"/>
    <col min="6" max="11" width="9.1328125" bestFit="1" customWidth="1"/>
    <col min="13" max="15" width="9.1328125" bestFit="1" customWidth="1"/>
  </cols>
  <sheetData>
    <row r="1" spans="1:20" x14ac:dyDescent="0.4">
      <c r="A1" t="s">
        <v>4</v>
      </c>
      <c r="G1" t="s">
        <v>5</v>
      </c>
      <c r="H1" s="3">
        <v>4.1204700000000002E-3</v>
      </c>
      <c r="R1" t="s">
        <v>54</v>
      </c>
    </row>
    <row r="2" spans="1:20" x14ac:dyDescent="0.4">
      <c r="A2" s="2" t="s">
        <v>0</v>
      </c>
      <c r="B2" s="2" t="s">
        <v>1</v>
      </c>
      <c r="C2" s="2" t="s">
        <v>2</v>
      </c>
      <c r="D2" s="2" t="s">
        <v>3</v>
      </c>
      <c r="F2" s="2" t="s">
        <v>7</v>
      </c>
      <c r="G2" s="2" t="s">
        <v>14</v>
      </c>
      <c r="H2" s="2" t="s">
        <v>8</v>
      </c>
      <c r="I2" s="2" t="s">
        <v>9</v>
      </c>
      <c r="J2" s="2" t="s">
        <v>10</v>
      </c>
      <c r="K2" s="2" t="s">
        <v>11</v>
      </c>
      <c r="M2" s="2" t="s">
        <v>12</v>
      </c>
      <c r="N2" s="2" t="s">
        <v>13</v>
      </c>
      <c r="O2" s="2" t="s">
        <v>15</v>
      </c>
      <c r="P2" s="2" t="s">
        <v>18</v>
      </c>
    </row>
    <row r="3" spans="1:20" x14ac:dyDescent="0.4">
      <c r="A3" s="1">
        <v>7.7600000000000002E-2</v>
      </c>
      <c r="B3" s="1">
        <v>323.13705499999998</v>
      </c>
      <c r="C3" s="1">
        <v>0.439</v>
      </c>
      <c r="D3" s="1">
        <v>7070</v>
      </c>
      <c r="F3">
        <v>0.381573467</v>
      </c>
      <c r="G3">
        <f>ABS(F3-C3)/C3</f>
        <v>0.13081214806378133</v>
      </c>
      <c r="H3">
        <f>LN(D3)</f>
        <v>8.863615758890619</v>
      </c>
      <c r="I3">
        <v>0.99662539299999997</v>
      </c>
      <c r="J3">
        <v>-3.146434E-3</v>
      </c>
      <c r="K3">
        <v>-3.5125909999999998E-3</v>
      </c>
      <c r="M3">
        <f>(1/(1-C3))*(H3-H4)</f>
        <v>-0.66553751164346653</v>
      </c>
      <c r="N3">
        <f>(F3/((1-F3)*(I3-1)))*(J3-J4)+(1/(I3-1))*(K3-K4)</f>
        <v>-0.56895168331840162</v>
      </c>
      <c r="O3">
        <f>100*(N3-M3)/M3</f>
        <v>-14.512454465046991</v>
      </c>
    </row>
    <row r="4" spans="1:20" x14ac:dyDescent="0.4">
      <c r="A4" s="5">
        <v>0.17799999999999999</v>
      </c>
      <c r="B4" s="5">
        <v>323.13705499999998</v>
      </c>
      <c r="C4" s="5">
        <v>0.628</v>
      </c>
      <c r="D4" s="5">
        <v>10270</v>
      </c>
      <c r="E4" s="3"/>
      <c r="F4" s="3">
        <v>0.59681456799999999</v>
      </c>
      <c r="G4" s="3">
        <f t="shared" ref="G4:G6" si="0">ABS(F4-C4)/C4</f>
        <v>4.9658331210191101E-2</v>
      </c>
      <c r="H4" s="3">
        <f t="shared" ref="H4:H6" si="1">LN(D4)</f>
        <v>9.2369823029226037</v>
      </c>
      <c r="I4" s="3">
        <v>0.99535120399999999</v>
      </c>
      <c r="J4" s="3">
        <v>-4.8158419999999999E-3</v>
      </c>
      <c r="K4" s="3">
        <v>-4.4025430000000001E-3</v>
      </c>
      <c r="L4" s="3"/>
      <c r="M4" s="3">
        <f t="shared" ref="M4:M6" si="2">(1/(1-C4))*(H4-H3)</f>
        <v>1.0036735054623243</v>
      </c>
      <c r="N4" s="3">
        <f t="shared" ref="N4:N6" si="3">(F4/((1-F4)*(I4-1)))*(J4-J3)+(1/(I4-1))*(K4-K3)</f>
        <v>0.72300234884099301</v>
      </c>
      <c r="O4" s="3">
        <f t="shared" ref="O4:O6" si="4">100*(N4-M4)/M4</f>
        <v>-27.964388328856511</v>
      </c>
      <c r="P4" s="3" t="b">
        <f t="shared" ref="P4:P6" si="5">IF(ABS(O4)&gt;20,FALSE,)</f>
        <v>0</v>
      </c>
    </row>
    <row r="5" spans="1:20" x14ac:dyDescent="0.4">
      <c r="A5" s="1">
        <v>0.37019999999999997</v>
      </c>
      <c r="B5" s="1">
        <v>323.13705499999998</v>
      </c>
      <c r="C5" s="1">
        <v>0.77880000000000005</v>
      </c>
      <c r="D5" s="1">
        <v>13730</v>
      </c>
      <c r="F5">
        <v>0.76719736400000005</v>
      </c>
      <c r="G5">
        <f t="shared" si="0"/>
        <v>1.4898094504365689E-2</v>
      </c>
      <c r="H5">
        <f t="shared" si="1"/>
        <v>9.5273384987620169</v>
      </c>
      <c r="I5">
        <v>0.99329185900000005</v>
      </c>
      <c r="J5">
        <v>-7.073635E-3</v>
      </c>
      <c r="K5">
        <v>-5.5334060000000003E-3</v>
      </c>
      <c r="M5">
        <f t="shared" si="2"/>
        <v>1.3126410300154308</v>
      </c>
      <c r="N5">
        <f t="shared" si="3"/>
        <v>1.2777584319231465</v>
      </c>
      <c r="O5">
        <f t="shared" si="4"/>
        <v>-2.6574362140633498</v>
      </c>
    </row>
    <row r="6" spans="1:20" x14ac:dyDescent="0.4">
      <c r="A6" s="5">
        <v>0.98340000000000005</v>
      </c>
      <c r="B6" s="5">
        <v>323.13705499999998</v>
      </c>
      <c r="C6" s="5">
        <v>0.7792</v>
      </c>
      <c r="D6" s="5">
        <v>15730</v>
      </c>
      <c r="E6" s="3"/>
      <c r="F6" s="3">
        <v>0.41982846299999999</v>
      </c>
      <c r="G6" s="3">
        <f t="shared" si="0"/>
        <v>0.46120577130390145</v>
      </c>
      <c r="H6" s="3">
        <f t="shared" si="1"/>
        <v>9.6633249960523226</v>
      </c>
      <c r="I6" s="3">
        <v>1352.144149</v>
      </c>
      <c r="J6" s="3">
        <v>484.36904980000003</v>
      </c>
      <c r="K6" s="3">
        <v>2100.965373</v>
      </c>
      <c r="L6" s="3"/>
      <c r="M6" s="3">
        <f t="shared" si="2"/>
        <v>0.6158808754089935</v>
      </c>
      <c r="N6" s="3">
        <f t="shared" si="3"/>
        <v>1.8143727389622801</v>
      </c>
      <c r="O6" s="3">
        <f t="shared" si="4"/>
        <v>194.59799961435618</v>
      </c>
      <c r="P6" s="3" t="b">
        <f t="shared" si="5"/>
        <v>0</v>
      </c>
    </row>
    <row r="7" spans="1:20" x14ac:dyDescent="0.4">
      <c r="A7" s="1"/>
      <c r="B7" s="1"/>
      <c r="C7" s="1"/>
      <c r="D7" s="1"/>
    </row>
    <row r="8" spans="1:20" x14ac:dyDescent="0.4">
      <c r="Q8" t="s">
        <v>45</v>
      </c>
      <c r="R8">
        <v>2</v>
      </c>
    </row>
    <row r="10" spans="1:20" x14ac:dyDescent="0.4">
      <c r="A10" s="7"/>
      <c r="B10" s="7"/>
      <c r="C10" s="7"/>
      <c r="D10" s="7"/>
      <c r="Q10" t="s">
        <v>5</v>
      </c>
      <c r="R10" s="3">
        <v>1.190827E-2</v>
      </c>
      <c r="T10" t="s">
        <v>54</v>
      </c>
    </row>
    <row r="11" spans="1:20" x14ac:dyDescent="0.4">
      <c r="A11" s="1">
        <v>7.7600000000000002E-2</v>
      </c>
      <c r="B11" s="1">
        <v>343.13205499999998</v>
      </c>
      <c r="C11" s="1">
        <v>0.38229999999999997</v>
      </c>
      <c r="D11" s="1">
        <v>20330</v>
      </c>
      <c r="F11">
        <v>0.33890683033401803</v>
      </c>
      <c r="G11">
        <f>ABS(F11-C11)/C11</f>
        <v>0.11350554450950026</v>
      </c>
      <c r="H11">
        <f>LN(D11)</f>
        <v>9.9198529066223919</v>
      </c>
      <c r="I11">
        <v>0.99337484499999995</v>
      </c>
      <c r="J11">
        <v>-4.9582130000000004E-3</v>
      </c>
      <c r="K11">
        <v>-7.4616769999999999E-3</v>
      </c>
      <c r="M11">
        <f>(1/(1-C11))*(H11-H12)</f>
        <v>-0.55594106323420822</v>
      </c>
      <c r="N11">
        <f>(F11/((1-F11)*(I11-1)))*(J11-J12)+(1/(I11-1))*(K11-K12)</f>
        <v>-0.45194802440720561</v>
      </c>
      <c r="O11">
        <f>100*(N11-M11)/M11</f>
        <v>-18.705766798735674</v>
      </c>
      <c r="P11" s="3"/>
    </row>
    <row r="12" spans="1:20" x14ac:dyDescent="0.4">
      <c r="A12" s="5">
        <v>0.17799999999999999</v>
      </c>
      <c r="B12" s="5">
        <v>343.13205499999998</v>
      </c>
      <c r="C12" s="5">
        <v>0.58320000000000005</v>
      </c>
      <c r="D12" s="5">
        <v>28660</v>
      </c>
      <c r="E12" s="3"/>
      <c r="F12" s="3">
        <v>0.55192924211636396</v>
      </c>
      <c r="G12" s="3">
        <f t="shared" ref="G12:G15" si="6">ABS(F12-C12)/C12</f>
        <v>5.3619269347798502E-2</v>
      </c>
      <c r="H12" s="3">
        <f t="shared" ref="H12:H15" si="7">LN(D12)</f>
        <v>10.263257701382162</v>
      </c>
      <c r="I12" s="3">
        <v>0.99170011199999997</v>
      </c>
      <c r="J12" s="3">
        <v>-7.6568499999999998E-3</v>
      </c>
      <c r="K12" s="3">
        <v>-9.0724570000000008E-3</v>
      </c>
      <c r="L12" s="3"/>
      <c r="M12" s="3">
        <f t="shared" ref="M12:M14" si="8">(1/(1-C12))*(H12-H11)</f>
        <v>0.8239078569092384</v>
      </c>
      <c r="N12" s="3">
        <f t="shared" ref="N12:N14" si="9">(F12/((1-F12)*(I12-1)))*(J12-J11)+(1/(I12-1))*(K12-K11)</f>
        <v>0.59457851160501884</v>
      </c>
      <c r="O12" s="3">
        <f t="shared" ref="O12:O15" si="10">100*(N12-M12)/M12</f>
        <v>-27.834343777775437</v>
      </c>
      <c r="P12" s="3" t="b">
        <f t="shared" ref="P12:P15" si="11">IF(ABS(O12)&gt;20,FALSE,)</f>
        <v>0</v>
      </c>
    </row>
    <row r="13" spans="1:20" x14ac:dyDescent="0.4">
      <c r="A13" s="1">
        <v>0.37019999999999997</v>
      </c>
      <c r="B13" s="1">
        <v>343.13205499999998</v>
      </c>
      <c r="C13" s="1">
        <v>0.74539999999999995</v>
      </c>
      <c r="D13" s="1">
        <v>37060</v>
      </c>
      <c r="F13">
        <v>0.73371930470695501</v>
      </c>
      <c r="G13">
        <f t="shared" si="6"/>
        <v>1.5670372005694849E-2</v>
      </c>
      <c r="H13">
        <f t="shared" si="7"/>
        <v>10.520293499839351</v>
      </c>
      <c r="I13">
        <v>0.98884171499999995</v>
      </c>
      <c r="J13">
        <v>-1.1199485E-2</v>
      </c>
      <c r="K13">
        <v>-1.1055588999999999E-2</v>
      </c>
      <c r="M13">
        <f t="shared" si="8"/>
        <v>1.0095671581193577</v>
      </c>
      <c r="N13">
        <f t="shared" si="9"/>
        <v>1.0525483585456568</v>
      </c>
      <c r="O13">
        <f t="shared" si="10"/>
        <v>4.2573889295651517</v>
      </c>
      <c r="P13" s="3"/>
    </row>
    <row r="14" spans="1:20" x14ac:dyDescent="0.4">
      <c r="A14" s="5">
        <v>0.99</v>
      </c>
      <c r="B14" s="5">
        <v>343.13205499999998</v>
      </c>
      <c r="C14" s="5">
        <v>0.82240000000000002</v>
      </c>
      <c r="D14" s="5">
        <v>37460</v>
      </c>
      <c r="E14" s="3"/>
      <c r="F14" s="3">
        <v>0.50504190222910506</v>
      </c>
      <c r="G14" s="3">
        <f t="shared" si="6"/>
        <v>0.38589262861246953</v>
      </c>
      <c r="H14" s="3">
        <f t="shared" si="7"/>
        <v>10.53102897599808</v>
      </c>
      <c r="I14" s="3">
        <v>3.0780908029999998</v>
      </c>
      <c r="J14" s="3">
        <v>-6.7695583770000001</v>
      </c>
      <c r="K14" s="3">
        <v>-3.9214954199999998</v>
      </c>
      <c r="L14" s="3"/>
      <c r="M14" s="3">
        <f t="shared" si="8"/>
        <v>6.0447500893743414E-2</v>
      </c>
      <c r="N14" s="3">
        <f t="shared" si="9"/>
        <v>-5.2001996587272608</v>
      </c>
      <c r="O14" s="3">
        <f t="shared" si="10"/>
        <v>-8702.8364809793238</v>
      </c>
      <c r="P14" s="3" t="b">
        <f t="shared" si="11"/>
        <v>0</v>
      </c>
    </row>
    <row r="15" spans="1:20" x14ac:dyDescent="0.4">
      <c r="A15" s="5">
        <v>0.99509999999999998</v>
      </c>
      <c r="B15" s="5">
        <v>343.13205499999998</v>
      </c>
      <c r="C15" s="5">
        <v>0.89170000000000005</v>
      </c>
      <c r="D15" s="5">
        <v>34730</v>
      </c>
      <c r="E15" s="3"/>
      <c r="F15" s="3">
        <v>0.35310015433726499</v>
      </c>
      <c r="G15" s="3">
        <f t="shared" si="6"/>
        <v>0.60401463010287648</v>
      </c>
      <c r="H15" s="3">
        <f t="shared" si="7"/>
        <v>10.45535914573812</v>
      </c>
      <c r="I15" s="3">
        <v>19.198453570000002</v>
      </c>
      <c r="J15" s="3">
        <v>-2.6829945629999998</v>
      </c>
      <c r="K15" s="3">
        <v>17.901698880000001</v>
      </c>
      <c r="L15" s="3"/>
      <c r="M15" s="3">
        <f t="shared" ref="M15" si="12">(1/(1-C15))*(H15-H14)</f>
        <v>-0.69870572723878033</v>
      </c>
      <c r="N15" s="3">
        <f t="shared" ref="N15" si="13">(F15/((1-F15)*(I15-1)))*(J15-J14)+(1/(I15-1))*(K15-K14)</f>
        <v>1.3217486362367312</v>
      </c>
      <c r="O15" s="3">
        <f t="shared" si="10"/>
        <v>-289.17100357258528</v>
      </c>
      <c r="P15" s="3" t="b">
        <f t="shared" si="11"/>
        <v>0</v>
      </c>
    </row>
    <row r="16" spans="1:20" x14ac:dyDescent="0.4">
      <c r="P16" t="s">
        <v>45</v>
      </c>
      <c r="Q16">
        <v>2</v>
      </c>
    </row>
    <row r="18" spans="1:20" x14ac:dyDescent="0.4">
      <c r="A18" s="7"/>
      <c r="B18" s="7"/>
      <c r="C18" s="7"/>
      <c r="D18" s="7"/>
      <c r="P18" t="s">
        <v>5</v>
      </c>
      <c r="Q18" s="3">
        <v>1.75184E-2</v>
      </c>
      <c r="T18" t="s">
        <v>54</v>
      </c>
    </row>
    <row r="19" spans="1:20" x14ac:dyDescent="0.4">
      <c r="A19" s="5">
        <v>7.7600000000000002E-2</v>
      </c>
      <c r="B19" s="5">
        <v>363.12637000000001</v>
      </c>
      <c r="C19" s="5">
        <v>0.34310000000000002</v>
      </c>
      <c r="D19" s="5">
        <v>49060</v>
      </c>
      <c r="E19" s="3"/>
      <c r="F19" s="3">
        <v>0.30405570599999998</v>
      </c>
      <c r="G19" s="3">
        <f t="shared" ref="G19:G24" si="14">ABS(F19-C19)/C19</f>
        <v>0.11379858350335188</v>
      </c>
      <c r="H19" s="3">
        <f t="shared" ref="H19:H24" si="15">LN(D19)</f>
        <v>10.80079931781248</v>
      </c>
      <c r="I19" s="3">
        <v>0.98779453399999995</v>
      </c>
      <c r="J19" s="3">
        <v>-7.02587E-3</v>
      </c>
      <c r="K19" s="3">
        <v>-1.4394637E-2</v>
      </c>
      <c r="L19" s="3"/>
      <c r="M19" s="3">
        <f>(1/(1-C19))*(H19-H20)</f>
        <v>-0.50300866585453674</v>
      </c>
      <c r="N19" s="3">
        <f>(F19/((1-F19)*(I19-1)))*(J19-J20)+(1/(I19-1))*(K19-K20)</f>
        <v>-0.3706360990107832</v>
      </c>
      <c r="O19" s="3">
        <f>100*(N19-M19)/M19</f>
        <v>-26.316160302899011</v>
      </c>
      <c r="P19" s="3" t="b">
        <f t="shared" ref="P19:P23" si="16">IF(ABS(O19)&gt;20,FALSE,)</f>
        <v>0</v>
      </c>
    </row>
    <row r="20" spans="1:20" x14ac:dyDescent="0.4">
      <c r="A20" s="5">
        <v>0.17799999999999999</v>
      </c>
      <c r="B20" s="5">
        <v>363.12637000000001</v>
      </c>
      <c r="C20" s="5">
        <v>0.54979999999999996</v>
      </c>
      <c r="D20" s="5">
        <v>68270</v>
      </c>
      <c r="E20" s="3"/>
      <c r="F20" s="3">
        <v>0.51281492299999998</v>
      </c>
      <c r="G20" s="3">
        <f t="shared" si="14"/>
        <v>6.7270056384139645E-2</v>
      </c>
      <c r="H20" s="3">
        <f t="shared" si="15"/>
        <v>11.131225710412325</v>
      </c>
      <c r="I20" s="3">
        <v>0.98588343099999998</v>
      </c>
      <c r="J20" s="3">
        <v>-1.1188645000000001E-2</v>
      </c>
      <c r="K20" s="3">
        <v>-1.7099720999999998E-2</v>
      </c>
      <c r="L20" s="3"/>
      <c r="M20" s="3">
        <f t="shared" ref="M20:M23" si="17">(1/(1-C20))*(H20-H19)</f>
        <v>0.73395467036838102</v>
      </c>
      <c r="N20" s="3">
        <f t="shared" ref="N20:N23" si="18">(F20/((1-F20)*(I20-1)))*(J20-J19)+(1/(I20-1))*(K20-K19)</f>
        <v>0.50202385454199527</v>
      </c>
      <c r="O20" s="3">
        <f t="shared" ref="O20:O24" si="19">100*(N20-M20)/M20</f>
        <v>-31.60015532157821</v>
      </c>
      <c r="P20" s="3" t="b">
        <f t="shared" si="16"/>
        <v>0</v>
      </c>
    </row>
    <row r="21" spans="1:20" x14ac:dyDescent="0.4">
      <c r="A21" s="1">
        <v>0.37019999999999997</v>
      </c>
      <c r="B21" s="1">
        <v>363.12637000000001</v>
      </c>
      <c r="C21" s="1">
        <v>0.7177</v>
      </c>
      <c r="D21" s="1">
        <v>84530</v>
      </c>
      <c r="F21">
        <v>0.70356570600000001</v>
      </c>
      <c r="G21">
        <f t="shared" si="14"/>
        <v>1.9693874878082752E-2</v>
      </c>
      <c r="H21">
        <f t="shared" si="15"/>
        <v>11.344861779922974</v>
      </c>
      <c r="I21">
        <v>0.98231737500000005</v>
      </c>
      <c r="J21">
        <v>-1.6515717999999999E-2</v>
      </c>
      <c r="K21">
        <v>-2.0346405000000001E-2</v>
      </c>
      <c r="M21">
        <f t="shared" si="17"/>
        <v>0.75676964049114048</v>
      </c>
      <c r="N21">
        <f t="shared" si="18"/>
        <v>0.89862861159358032</v>
      </c>
      <c r="O21">
        <f t="shared" si="19"/>
        <v>18.745330614792358</v>
      </c>
      <c r="P21" s="3"/>
    </row>
    <row r="22" spans="1:20" x14ac:dyDescent="0.4">
      <c r="A22" s="5">
        <v>0.98340000000000005</v>
      </c>
      <c r="B22" s="5">
        <v>363.12637000000001</v>
      </c>
      <c r="C22" s="5">
        <v>0.78049999999999997</v>
      </c>
      <c r="D22" s="5">
        <v>89940</v>
      </c>
      <c r="E22" s="3"/>
      <c r="F22" s="3">
        <v>0.73723141400000003</v>
      </c>
      <c r="G22" s="3">
        <f t="shared" si="14"/>
        <v>5.5437009609224784E-2</v>
      </c>
      <c r="H22" s="3">
        <f t="shared" si="15"/>
        <v>11.406898060324698</v>
      </c>
      <c r="I22" s="3">
        <v>0.97912235000000003</v>
      </c>
      <c r="J22" s="3">
        <v>-1.9851603999999998E-2</v>
      </c>
      <c r="K22" s="3">
        <v>-2.3634933E-2</v>
      </c>
      <c r="L22" s="3"/>
      <c r="M22" s="3">
        <f t="shared" si="17"/>
        <v>0.28262542324247847</v>
      </c>
      <c r="N22" s="3">
        <f t="shared" si="18"/>
        <v>0.60580523484300541</v>
      </c>
      <c r="O22" s="3">
        <f t="shared" si="19"/>
        <v>114.3491650159352</v>
      </c>
      <c r="P22" s="3" t="b">
        <f t="shared" si="16"/>
        <v>0</v>
      </c>
    </row>
    <row r="23" spans="1:20" x14ac:dyDescent="0.4">
      <c r="A23" s="5">
        <v>0.99</v>
      </c>
      <c r="B23" s="5">
        <v>363.12637000000001</v>
      </c>
      <c r="C23" s="5">
        <v>0.83160000000000001</v>
      </c>
      <c r="D23" s="5">
        <v>83590</v>
      </c>
      <c r="E23" s="3"/>
      <c r="F23" s="3">
        <v>0.79023977199999995</v>
      </c>
      <c r="G23" s="3">
        <f t="shared" si="14"/>
        <v>4.9735723905723971E-2</v>
      </c>
      <c r="H23" s="3">
        <f t="shared" si="15"/>
        <v>11.333679174693202</v>
      </c>
      <c r="I23" s="3">
        <v>0.98064590900000004</v>
      </c>
      <c r="J23" s="3">
        <v>-1.8860657999999999E-2</v>
      </c>
      <c r="K23" s="3">
        <v>-2.1167446999999999E-2</v>
      </c>
      <c r="L23" s="3"/>
      <c r="M23" s="3">
        <f t="shared" si="17"/>
        <v>-0.43479148237230358</v>
      </c>
      <c r="N23" s="3">
        <f t="shared" si="18"/>
        <v>-0.32038313837517929</v>
      </c>
      <c r="O23" s="3">
        <f t="shared" si="19"/>
        <v>-26.313382077517016</v>
      </c>
      <c r="P23" s="3" t="b">
        <f t="shared" si="16"/>
        <v>0</v>
      </c>
    </row>
    <row r="24" spans="1:20" x14ac:dyDescent="0.4">
      <c r="A24" s="1">
        <v>0.99509999999999998</v>
      </c>
      <c r="B24" s="1">
        <v>363.12637000000001</v>
      </c>
      <c r="C24" s="1">
        <v>0.89849999999999997</v>
      </c>
      <c r="D24" s="1">
        <v>77060</v>
      </c>
      <c r="F24">
        <v>0.86604198899999996</v>
      </c>
      <c r="G24">
        <f t="shared" si="14"/>
        <v>3.6124664440734568E-2</v>
      </c>
      <c r="H24">
        <f t="shared" si="15"/>
        <v>11.252339618180148</v>
      </c>
      <c r="I24">
        <v>0.98241934500000005</v>
      </c>
      <c r="J24">
        <v>-1.7522718E-2</v>
      </c>
      <c r="K24">
        <v>-1.8056514999999999E-2</v>
      </c>
      <c r="M24">
        <f t="shared" ref="M24" si="20">(1/(1-C24))*(H24-H23)</f>
        <v>-0.80137494101531137</v>
      </c>
      <c r="N24">
        <f t="shared" ref="N24" si="21">(F24/((1-F24)*(I24-1)))*(J24-J23)+(1/(I24-1))*(K24-K23)</f>
        <v>-0.66895963413399406</v>
      </c>
      <c r="O24">
        <f t="shared" si="19"/>
        <v>-16.523514787416758</v>
      </c>
      <c r="P24" s="3"/>
    </row>
    <row r="25" spans="1:20" x14ac:dyDescent="0.4">
      <c r="P25" t="s">
        <v>45</v>
      </c>
      <c r="Q25">
        <v>2</v>
      </c>
    </row>
    <row r="27" spans="1:20" x14ac:dyDescent="0.4">
      <c r="A27" s="7"/>
      <c r="B27" s="7"/>
      <c r="C27" s="7"/>
      <c r="D27" s="7"/>
      <c r="P27" t="s">
        <v>5</v>
      </c>
      <c r="Q27" s="3">
        <v>2.2797979999999999E-2</v>
      </c>
      <c r="T27" t="s">
        <v>54</v>
      </c>
    </row>
    <row r="28" spans="1:20" x14ac:dyDescent="0.4">
      <c r="A28" s="5">
        <v>7.7600000000000002E-2</v>
      </c>
      <c r="B28" s="5">
        <v>383.12236999999999</v>
      </c>
      <c r="C28" s="5">
        <v>0.31940000000000002</v>
      </c>
      <c r="D28" s="5">
        <v>106720</v>
      </c>
      <c r="E28" s="3"/>
      <c r="F28" s="3">
        <v>0.27058468099999999</v>
      </c>
      <c r="G28" s="3">
        <f t="shared" ref="G28:G33" si="22">ABS(F28-C28)/C28</f>
        <v>0.15283443644333131</v>
      </c>
      <c r="H28" s="3">
        <f>LN(D28)</f>
        <v>11.577963861149451</v>
      </c>
      <c r="I28" s="3">
        <v>0.97892475800000001</v>
      </c>
      <c r="J28" s="3">
        <v>-8.9240580000000003E-3</v>
      </c>
      <c r="K28" s="3">
        <v>-2.5348584E-2</v>
      </c>
      <c r="L28" s="3"/>
      <c r="M28" s="3">
        <f>(1/(1-C28))*(H28-H29)</f>
        <v>-0.40007436991180267</v>
      </c>
      <c r="N28" s="3">
        <f>(F28/((1-F28)*(I28-1)))*(J28-J29)+(1/(I28-1))*(K28-K29)</f>
        <v>-0.30380418971380979</v>
      </c>
      <c r="O28" s="3">
        <f t="shared" ref="O28:O33" si="23">100*(N28-M28)/M28</f>
        <v>-24.06307112830444</v>
      </c>
      <c r="P28" s="3" t="b">
        <f t="shared" ref="P28:P32" si="24">IF(ABS(O28)&gt;20,FALSE,)</f>
        <v>0</v>
      </c>
    </row>
    <row r="29" spans="1:20" x14ac:dyDescent="0.4">
      <c r="A29" s="5">
        <v>0.17799999999999999</v>
      </c>
      <c r="B29" s="5">
        <v>383.12236999999999</v>
      </c>
      <c r="C29" s="5">
        <v>0.50919999999999999</v>
      </c>
      <c r="D29" s="5">
        <v>140120</v>
      </c>
      <c r="E29" s="3"/>
      <c r="F29" s="3">
        <v>0.47316431599999997</v>
      </c>
      <c r="G29" s="3">
        <f t="shared" si="22"/>
        <v>7.076921445404559E-2</v>
      </c>
      <c r="H29" s="3">
        <f t="shared" ref="H29:H33" si="25">LN(D29)</f>
        <v>11.850254477311424</v>
      </c>
      <c r="I29" s="3">
        <v>0.97720333400000003</v>
      </c>
      <c r="J29" s="3">
        <v>-1.496777E-2</v>
      </c>
      <c r="K29" s="3">
        <v>-2.9509349000000001E-2</v>
      </c>
      <c r="L29" s="3"/>
      <c r="M29" s="3">
        <f t="shared" ref="M29:M32" si="26">(1/(1-C29))*(H29-H28)</f>
        <v>0.55478935648323735</v>
      </c>
      <c r="N29" s="3">
        <f t="shared" ref="N29:N32" si="27">(F29/((1-F29)*(I29-1)))*(J29-J28)+(1/(I29-1))*(K29-K28)</f>
        <v>0.4206217715584738</v>
      </c>
      <c r="O29" s="3">
        <f t="shared" si="23"/>
        <v>-24.183518187017949</v>
      </c>
      <c r="P29" s="3" t="b">
        <f t="shared" si="24"/>
        <v>0</v>
      </c>
    </row>
    <row r="30" spans="1:20" x14ac:dyDescent="0.4">
      <c r="A30" s="1">
        <v>0.37019999999999997</v>
      </c>
      <c r="B30" s="1">
        <v>383.12236999999999</v>
      </c>
      <c r="C30" s="1">
        <v>0.70020000000000004</v>
      </c>
      <c r="D30" s="1">
        <v>177580</v>
      </c>
      <c r="F30">
        <v>0.67257755900000005</v>
      </c>
      <c r="G30">
        <f t="shared" si="22"/>
        <v>3.9449358754641527E-2</v>
      </c>
      <c r="H30">
        <f t="shared" si="25"/>
        <v>12.087176490586318</v>
      </c>
      <c r="I30">
        <v>0.97339030699999995</v>
      </c>
      <c r="J30">
        <v>-2.2586732000000002E-2</v>
      </c>
      <c r="K30">
        <v>-3.4424251000000003E-2</v>
      </c>
      <c r="M30">
        <f t="shared" si="26"/>
        <v>0.79026688884220797</v>
      </c>
      <c r="N30">
        <f t="shared" si="27"/>
        <v>0.77285584714631139</v>
      </c>
      <c r="O30">
        <f t="shared" si="23"/>
        <v>-2.2031850178368071</v>
      </c>
      <c r="P30" s="3"/>
    </row>
    <row r="31" spans="1:20" x14ac:dyDescent="0.4">
      <c r="A31" s="5">
        <v>0.98340000000000005</v>
      </c>
      <c r="B31" s="5">
        <v>383.12236999999999</v>
      </c>
      <c r="C31" s="5">
        <v>0.78569999999999995</v>
      </c>
      <c r="D31" s="5">
        <v>180650</v>
      </c>
      <c r="E31" s="3"/>
      <c r="F31" s="3">
        <v>0.59525287900000001</v>
      </c>
      <c r="G31" s="3">
        <f t="shared" si="22"/>
        <v>0.24239165203003685</v>
      </c>
      <c r="H31" s="3">
        <f t="shared" si="25"/>
        <v>12.104316736575786</v>
      </c>
      <c r="I31" s="3">
        <v>0.422471019</v>
      </c>
      <c r="J31" s="3">
        <v>-4.5461143130000004</v>
      </c>
      <c r="K31" s="3">
        <v>-4.765079171</v>
      </c>
      <c r="L31" s="3"/>
      <c r="M31" s="3">
        <f t="shared" si="26"/>
        <v>7.998248245202183E-2</v>
      </c>
      <c r="N31" s="3">
        <f t="shared" si="27"/>
        <v>19.710369423177088</v>
      </c>
      <c r="O31" s="3">
        <f t="shared" si="23"/>
        <v>24543.357919029986</v>
      </c>
      <c r="P31" s="3" t="b">
        <f t="shared" si="24"/>
        <v>0</v>
      </c>
    </row>
    <row r="32" spans="1:20" x14ac:dyDescent="0.4">
      <c r="A32" s="5">
        <v>0.99</v>
      </c>
      <c r="B32" s="5">
        <v>383.12236999999999</v>
      </c>
      <c r="C32" s="5">
        <v>0.83750000000000002</v>
      </c>
      <c r="D32" s="5">
        <v>170250</v>
      </c>
      <c r="E32" s="3"/>
      <c r="F32" s="3">
        <v>0.82215112800000001</v>
      </c>
      <c r="G32" s="3">
        <f t="shared" si="22"/>
        <v>1.8327011343283597E-2</v>
      </c>
      <c r="H32" s="3">
        <f t="shared" si="25"/>
        <v>12.045023224011759</v>
      </c>
      <c r="I32" s="3">
        <v>0.97276483899999999</v>
      </c>
      <c r="J32" s="3">
        <v>-2.5869184999999999E-2</v>
      </c>
      <c r="K32" s="3">
        <v>-3.3196717000000001E-2</v>
      </c>
      <c r="L32" s="3"/>
      <c r="M32" s="3">
        <f t="shared" si="26"/>
        <v>-0.36488315424016649</v>
      </c>
      <c r="N32" s="3">
        <f t="shared" si="27"/>
        <v>-940.9840499797649</v>
      </c>
      <c r="O32" s="3">
        <f t="shared" si="23"/>
        <v>257786.4052902832</v>
      </c>
      <c r="P32" s="3" t="b">
        <f t="shared" si="24"/>
        <v>0</v>
      </c>
    </row>
    <row r="33" spans="1:20" x14ac:dyDescent="0.4">
      <c r="A33" s="1">
        <v>0.99509999999999998</v>
      </c>
      <c r="B33" s="1">
        <v>383.12236999999999</v>
      </c>
      <c r="C33" s="1">
        <v>0.9073</v>
      </c>
      <c r="D33" s="1">
        <v>157450</v>
      </c>
      <c r="F33">
        <v>0.88947672799999999</v>
      </c>
      <c r="G33">
        <f t="shared" si="22"/>
        <v>1.9644298467981925E-2</v>
      </c>
      <c r="H33">
        <f t="shared" si="25"/>
        <v>11.966863226529171</v>
      </c>
      <c r="I33">
        <v>0.975197906</v>
      </c>
      <c r="J33">
        <v>-2.4291462E-2</v>
      </c>
      <c r="K33">
        <v>-2.8796400999999999E-2</v>
      </c>
      <c r="M33">
        <f t="shared" ref="M33" si="28">(1/(1-C33))*(H33-H32)</f>
        <v>-0.84314991890602375</v>
      </c>
      <c r="N33">
        <f t="shared" ref="N33" si="29">(F33/((1-F33)*(I33-1)))*(J33-J32)+(1/(I33-1))*(K33-K32)</f>
        <v>-0.68936206706545611</v>
      </c>
      <c r="O33">
        <f t="shared" si="23"/>
        <v>-18.239680558838863</v>
      </c>
      <c r="P33" s="3"/>
    </row>
    <row r="34" spans="1:20" x14ac:dyDescent="0.4">
      <c r="P34" t="s">
        <v>45</v>
      </c>
      <c r="Q34">
        <v>2</v>
      </c>
    </row>
    <row r="36" spans="1:20" x14ac:dyDescent="0.4">
      <c r="A36" s="7"/>
      <c r="B36" s="7"/>
      <c r="C36" s="7"/>
      <c r="D36" s="7"/>
      <c r="P36" t="s">
        <v>5</v>
      </c>
      <c r="Q36" s="3">
        <v>2.537375E-2</v>
      </c>
      <c r="T36" t="s">
        <v>54</v>
      </c>
    </row>
    <row r="37" spans="1:20" x14ac:dyDescent="0.4">
      <c r="A37" s="1">
        <v>7.7600000000000002E-2</v>
      </c>
      <c r="B37" s="1">
        <v>403.11837000000003</v>
      </c>
      <c r="C37" s="1">
        <v>0.29699999999999999</v>
      </c>
      <c r="D37" s="1">
        <v>206650</v>
      </c>
      <c r="F37">
        <v>0.245035689</v>
      </c>
      <c r="G37">
        <f t="shared" ref="G37:G42" si="30">ABS(F37-C37)/C37</f>
        <v>0.17496401010101006</v>
      </c>
      <c r="H37">
        <f t="shared" ref="H37:H42" si="31">LN(D37)</f>
        <v>12.238781819939879</v>
      </c>
      <c r="I37">
        <v>0.96561811500000005</v>
      </c>
      <c r="J37">
        <v>-1.0349936000000001E-2</v>
      </c>
      <c r="K37">
        <v>-4.1551764999999997E-2</v>
      </c>
      <c r="M37">
        <f>(1/(1-C37))*(H37-H38)</f>
        <v>-0.31558395672723871</v>
      </c>
      <c r="N37">
        <f>(F37/((1-F37)*(I37-1)))*(J37-J38)+(1/(I37-1))*(K37-K38)</f>
        <v>-0.25927507227954172</v>
      </c>
      <c r="O37">
        <f t="shared" ref="O37:O42" si="32">100*(N37-M37)/M37</f>
        <v>-17.842758875212763</v>
      </c>
      <c r="P37" s="3"/>
    </row>
    <row r="38" spans="1:20" x14ac:dyDescent="0.4">
      <c r="A38" s="1">
        <v>0.17799999999999999</v>
      </c>
      <c r="B38" s="1">
        <v>403.11837000000003</v>
      </c>
      <c r="C38" s="1">
        <v>0.4783</v>
      </c>
      <c r="D38" s="1">
        <v>257980</v>
      </c>
      <c r="F38">
        <v>0.44122665999999999</v>
      </c>
      <c r="G38">
        <f t="shared" si="30"/>
        <v>7.7510641856575385E-2</v>
      </c>
      <c r="H38">
        <f t="shared" si="31"/>
        <v>12.460637341519128</v>
      </c>
      <c r="I38">
        <v>0.96453960699999997</v>
      </c>
      <c r="J38">
        <v>-1.8923272000000001E-2</v>
      </c>
      <c r="K38">
        <v>-4.7683518000000001E-2</v>
      </c>
      <c r="M38">
        <f t="shared" ref="M38:M41" si="33">(1/(1-C38))*(H38-H37)</f>
        <v>0.42525497715017979</v>
      </c>
      <c r="N38">
        <f t="shared" ref="N38:N41" si="34">(F38/((1-F38)*(I38-1)))*(J38-J37)+(1/(I38-1))*(K38-K37)</f>
        <v>0.36382998252219678</v>
      </c>
      <c r="O38">
        <f t="shared" si="32"/>
        <v>-14.444274124577884</v>
      </c>
      <c r="P38" s="3"/>
    </row>
    <row r="39" spans="1:20" x14ac:dyDescent="0.4">
      <c r="A39" s="1">
        <v>0.37019999999999997</v>
      </c>
      <c r="B39" s="1">
        <v>403.11837000000003</v>
      </c>
      <c r="C39" s="1">
        <v>0.67869999999999997</v>
      </c>
      <c r="D39" s="1">
        <v>329970</v>
      </c>
      <c r="F39">
        <v>0.64679717000000003</v>
      </c>
      <c r="G39">
        <f t="shared" si="30"/>
        <v>4.700579048180336E-2</v>
      </c>
      <c r="H39">
        <f t="shared" si="31"/>
        <v>12.706757020219271</v>
      </c>
      <c r="I39">
        <v>0.96101359799999997</v>
      </c>
      <c r="J39">
        <v>-2.9646154000000001E-2</v>
      </c>
      <c r="K39">
        <v>-5.4852311000000001E-2</v>
      </c>
      <c r="M39">
        <f t="shared" si="33"/>
        <v>0.76601207189587106</v>
      </c>
      <c r="N39">
        <f t="shared" si="34"/>
        <v>0.68754493708991937</v>
      </c>
      <c r="O39">
        <f t="shared" si="32"/>
        <v>-10.24358984470655</v>
      </c>
      <c r="P39" s="3"/>
    </row>
    <row r="40" spans="1:20" x14ac:dyDescent="0.4">
      <c r="A40" s="5">
        <v>0.98340000000000005</v>
      </c>
      <c r="B40" s="5">
        <v>403.11837000000003</v>
      </c>
      <c r="C40" s="5">
        <v>0.80930000000000002</v>
      </c>
      <c r="D40" s="5">
        <v>331570</v>
      </c>
      <c r="E40" s="3"/>
      <c r="F40" s="3">
        <v>0.80328144800000001</v>
      </c>
      <c r="G40" s="3">
        <f t="shared" si="30"/>
        <v>7.4367379216607066E-3</v>
      </c>
      <c r="H40" s="3">
        <f t="shared" si="31"/>
        <v>12.711594227704259</v>
      </c>
      <c r="I40" s="3">
        <v>0.96006641199999998</v>
      </c>
      <c r="J40" s="3">
        <v>-3.5922533999999999E-2</v>
      </c>
      <c r="K40" s="3">
        <v>-5.4863584E-2</v>
      </c>
      <c r="L40" s="3"/>
      <c r="M40" s="3">
        <f t="shared" si="33"/>
        <v>2.536553479280344E-2</v>
      </c>
      <c r="N40" s="3">
        <f t="shared" si="34"/>
        <v>0.64207283888580235</v>
      </c>
      <c r="O40" s="3">
        <f t="shared" si="32"/>
        <v>2431.2805116490881</v>
      </c>
      <c r="P40" s="3" t="b">
        <f t="shared" ref="P40:P42" si="35">IF(ABS(O40)&gt;20,FALSE,)</f>
        <v>0</v>
      </c>
    </row>
    <row r="41" spans="1:20" x14ac:dyDescent="0.4">
      <c r="A41" s="5">
        <v>0.99</v>
      </c>
      <c r="B41" s="5">
        <v>403.11837000000003</v>
      </c>
      <c r="C41" s="5">
        <v>0.85870000000000002</v>
      </c>
      <c r="D41" s="5">
        <v>320640</v>
      </c>
      <c r="E41" s="3"/>
      <c r="F41" s="3">
        <v>0.85000237599999995</v>
      </c>
      <c r="G41" s="3">
        <f t="shared" si="30"/>
        <v>1.0128827297077059E-2</v>
      </c>
      <c r="H41" s="3">
        <f t="shared" si="31"/>
        <v>12.678074277438583</v>
      </c>
      <c r="I41" s="3">
        <v>0.96303268799999997</v>
      </c>
      <c r="J41" s="3">
        <v>-3.4491028999999999E-2</v>
      </c>
      <c r="K41" s="3">
        <v>-4.9751740000000003E-2</v>
      </c>
      <c r="L41" s="3"/>
      <c r="M41" s="3">
        <f t="shared" si="33"/>
        <v>-0.23722540881582452</v>
      </c>
      <c r="N41" s="3">
        <f t="shared" si="34"/>
        <v>-0.35771756507449526</v>
      </c>
      <c r="O41" s="3">
        <f t="shared" si="32"/>
        <v>50.792264142420613</v>
      </c>
      <c r="P41" s="3" t="b">
        <f t="shared" si="35"/>
        <v>0</v>
      </c>
    </row>
    <row r="42" spans="1:20" x14ac:dyDescent="0.4">
      <c r="A42" s="5">
        <v>0.99509999999999998</v>
      </c>
      <c r="B42" s="5">
        <v>403.11837000000003</v>
      </c>
      <c r="C42" s="5">
        <v>0.92469999999999997</v>
      </c>
      <c r="D42" s="5">
        <v>291040</v>
      </c>
      <c r="E42" s="3"/>
      <c r="F42" s="3">
        <v>0.909059073</v>
      </c>
      <c r="G42" s="3">
        <f t="shared" si="30"/>
        <v>1.6914596085216796E-2</v>
      </c>
      <c r="H42" s="3">
        <f t="shared" si="31"/>
        <v>12.581215993751949</v>
      </c>
      <c r="I42" s="3">
        <v>0.96620760800000005</v>
      </c>
      <c r="J42" s="3">
        <v>-3.2683458999999998E-2</v>
      </c>
      <c r="K42" s="3">
        <v>-4.3867552999999997E-2</v>
      </c>
      <c r="L42" s="3"/>
      <c r="M42" s="3">
        <f t="shared" ref="M42" si="36">(1/(1-C42))*(H42-H41)</f>
        <v>-1.286298588135913</v>
      </c>
      <c r="N42" s="3">
        <f t="shared" ref="N42" si="37">(F42/((1-F42)*(I42-1)))*(J42-J41)+(1/(I42-1))*(K42-K41)</f>
        <v>-0.70882600959664177</v>
      </c>
      <c r="O42" s="3">
        <f t="shared" si="32"/>
        <v>-44.894131414397094</v>
      </c>
      <c r="P42" s="3" t="b">
        <f t="shared" si="35"/>
        <v>0</v>
      </c>
    </row>
    <row r="43" spans="1:20" x14ac:dyDescent="0.4">
      <c r="P43" t="s">
        <v>45</v>
      </c>
      <c r="Q43">
        <v>3</v>
      </c>
    </row>
    <row r="45" spans="1:20" x14ac:dyDescent="0.4">
      <c r="A45" s="7"/>
      <c r="B45" s="7"/>
      <c r="C45" s="7"/>
      <c r="D45" s="7"/>
      <c r="P45" t="s">
        <v>5</v>
      </c>
      <c r="Q45" s="3">
        <v>1.312003E-2</v>
      </c>
      <c r="T45" t="s">
        <v>48</v>
      </c>
    </row>
    <row r="46" spans="1:20" x14ac:dyDescent="0.4">
      <c r="A46" s="1">
        <v>0.05</v>
      </c>
      <c r="B46" s="1">
        <v>333.13436999999999</v>
      </c>
      <c r="C46" s="1">
        <v>0.35399999999999998</v>
      </c>
      <c r="D46" s="1">
        <v>12250</v>
      </c>
      <c r="F46">
        <v>0.27788835000000001</v>
      </c>
      <c r="G46">
        <f t="shared" ref="G46:G61" si="38">ABS(F46-C46)/C46</f>
        <v>0.21500466101694909</v>
      </c>
      <c r="H46">
        <f t="shared" ref="H46:H61" si="39">LN(D46)</f>
        <v>9.4132812159728729</v>
      </c>
      <c r="I46">
        <v>0.99558621199999997</v>
      </c>
      <c r="J46">
        <v>-3.3404189999999999E-3</v>
      </c>
      <c r="K46">
        <v>-4.8047649999999999E-3</v>
      </c>
      <c r="M46">
        <f>(1/(1-C46))*(H46-H47)</f>
        <v>-0.3502179423046281</v>
      </c>
      <c r="N46">
        <f>(F46/((1-F46)*(I46-1)))*(J46-J47)+(1/(I46-1))*(K46-K47)</f>
        <v>-0.28341136209533485</v>
      </c>
      <c r="O46">
        <f t="shared" ref="O46:O52" si="40">100*(N46-M46)/M46</f>
        <v>-19.075716044035019</v>
      </c>
      <c r="P46" s="3"/>
    </row>
    <row r="47" spans="1:20" x14ac:dyDescent="0.4">
      <c r="A47" s="5">
        <v>0.1</v>
      </c>
      <c r="B47" s="5">
        <v>333.13436999999999</v>
      </c>
      <c r="C47" s="5">
        <v>0.51</v>
      </c>
      <c r="D47" s="5">
        <v>15360</v>
      </c>
      <c r="E47" s="3"/>
      <c r="F47" s="3">
        <v>0.440212663</v>
      </c>
      <c r="G47" s="3">
        <f t="shared" si="38"/>
        <v>0.13683791568627451</v>
      </c>
      <c r="H47" s="3">
        <f t="shared" si="39"/>
        <v>9.6395220067016627</v>
      </c>
      <c r="I47" s="3">
        <v>0.99483647600000003</v>
      </c>
      <c r="J47" s="3">
        <v>-4.6330210000000002E-3</v>
      </c>
      <c r="K47" s="3">
        <v>-5.5582540000000003E-3</v>
      </c>
      <c r="L47" s="3"/>
      <c r="M47" s="3">
        <f t="shared" ref="M47:M52" si="41">(1/(1-C47))*(H47-H46)</f>
        <v>0.46171589944650976</v>
      </c>
      <c r="N47" s="3">
        <f t="shared" ref="N47:N52" si="42">(F47/((1-F47)*(I47-1)))*(J47-J46)+(1/(I47-1))*(K47-K46)</f>
        <v>0.34278561467781743</v>
      </c>
      <c r="O47" s="3">
        <f t="shared" si="40"/>
        <v>-25.758325609159691</v>
      </c>
      <c r="P47" s="3" t="b">
        <f t="shared" ref="P47:P52" si="43">IF(ABS(O47)&gt;20,FALSE,)</f>
        <v>0</v>
      </c>
    </row>
    <row r="48" spans="1:20" x14ac:dyDescent="0.4">
      <c r="A48" s="1">
        <v>0.2</v>
      </c>
      <c r="B48" s="1">
        <v>333.13436999999999</v>
      </c>
      <c r="C48" s="1">
        <v>0.65400000000000003</v>
      </c>
      <c r="D48" s="1">
        <v>19850</v>
      </c>
      <c r="F48">
        <v>0.62077870899999998</v>
      </c>
      <c r="G48">
        <f t="shared" si="38"/>
        <v>5.0797081039755415E-2</v>
      </c>
      <c r="H48">
        <f t="shared" si="39"/>
        <v>9.8959592861153372</v>
      </c>
      <c r="I48">
        <v>0.99328634699999996</v>
      </c>
      <c r="J48">
        <v>-6.7085699999999996E-3</v>
      </c>
      <c r="K48">
        <v>-6.7189470000000003E-3</v>
      </c>
      <c r="M48">
        <f t="shared" si="41"/>
        <v>0.74114820639790302</v>
      </c>
      <c r="N48">
        <f t="shared" si="42"/>
        <v>0.67896432753618241</v>
      </c>
      <c r="O48">
        <f t="shared" si="40"/>
        <v>-8.3902083719454783</v>
      </c>
      <c r="P48" s="3"/>
    </row>
    <row r="49" spans="1:20" x14ac:dyDescent="0.4">
      <c r="A49" s="5">
        <v>0.3</v>
      </c>
      <c r="B49" s="5">
        <v>333.13436999999999</v>
      </c>
      <c r="C49" s="5">
        <v>0.72299999999999998</v>
      </c>
      <c r="D49" s="5">
        <v>22440</v>
      </c>
      <c r="E49" s="3"/>
      <c r="F49" s="3">
        <v>0.71734862399999999</v>
      </c>
      <c r="G49" s="3">
        <f t="shared" si="38"/>
        <v>7.8165643153526778E-3</v>
      </c>
      <c r="H49" s="3">
        <f t="shared" si="39"/>
        <v>10.018600359636633</v>
      </c>
      <c r="I49" s="3">
        <v>0.99189181800000004</v>
      </c>
      <c r="J49" s="3">
        <v>-8.3258870000000006E-3</v>
      </c>
      <c r="K49" s="3">
        <v>-7.5854920000000001E-3</v>
      </c>
      <c r="L49" s="3"/>
      <c r="M49" s="3">
        <f t="shared" si="41"/>
        <v>0.44274755783861186</v>
      </c>
      <c r="N49" s="3">
        <f t="shared" si="42"/>
        <v>0.61310634804293718</v>
      </c>
      <c r="O49" s="3">
        <f t="shared" si="40"/>
        <v>38.477635209548382</v>
      </c>
      <c r="P49" s="3" t="b">
        <f t="shared" si="43"/>
        <v>0</v>
      </c>
    </row>
    <row r="50" spans="1:20" x14ac:dyDescent="0.4">
      <c r="A50" s="5">
        <v>0.4</v>
      </c>
      <c r="B50" s="5">
        <v>333.13436999999999</v>
      </c>
      <c r="C50" s="5">
        <v>0.76</v>
      </c>
      <c r="D50" s="5">
        <v>23890</v>
      </c>
      <c r="E50" s="3"/>
      <c r="F50" s="3">
        <v>0.77543119199999999</v>
      </c>
      <c r="G50" s="3">
        <f t="shared" si="38"/>
        <v>2.0304199999999977E-2</v>
      </c>
      <c r="H50" s="3">
        <f t="shared" si="39"/>
        <v>10.081215240319855</v>
      </c>
      <c r="I50" s="3">
        <v>0.99076326699999995</v>
      </c>
      <c r="J50" s="3">
        <v>-9.5532340000000007E-3</v>
      </c>
      <c r="K50" s="3">
        <v>-8.2122359999999995E-3</v>
      </c>
      <c r="L50" s="3"/>
      <c r="M50" s="3">
        <f t="shared" si="41"/>
        <v>0.26089533618009292</v>
      </c>
      <c r="N50" s="3">
        <f t="shared" si="42"/>
        <v>0.52667392244920863</v>
      </c>
      <c r="O50" s="3">
        <f t="shared" si="40"/>
        <v>101.87172762860426</v>
      </c>
      <c r="P50" s="3" t="b">
        <f t="shared" si="43"/>
        <v>0</v>
      </c>
    </row>
    <row r="51" spans="1:20" x14ac:dyDescent="0.4">
      <c r="A51" s="5">
        <v>0.5</v>
      </c>
      <c r="B51" s="5">
        <v>333.13436999999999</v>
      </c>
      <c r="C51" s="5">
        <v>0.78100000000000003</v>
      </c>
      <c r="D51" s="5">
        <v>24740</v>
      </c>
      <c r="E51" s="3"/>
      <c r="F51" s="3">
        <v>0.81143602999999997</v>
      </c>
      <c r="G51" s="3">
        <f t="shared" si="38"/>
        <v>3.8970588988476246E-2</v>
      </c>
      <c r="H51" s="3">
        <f t="shared" si="39"/>
        <v>10.11617664594648</v>
      </c>
      <c r="I51" s="3">
        <v>0.98995798099999999</v>
      </c>
      <c r="J51" s="3">
        <v>-1.0398212E-2</v>
      </c>
      <c r="K51" s="3">
        <v>-8.6127129999999993E-3</v>
      </c>
      <c r="L51" s="3"/>
      <c r="M51" s="3">
        <f t="shared" si="41"/>
        <v>0.15964112158276145</v>
      </c>
      <c r="N51" s="3">
        <f t="shared" si="42"/>
        <v>0.4019729679176875</v>
      </c>
      <c r="O51" s="3">
        <f t="shared" si="40"/>
        <v>151.79788511401551</v>
      </c>
      <c r="P51" s="3" t="b">
        <f t="shared" si="43"/>
        <v>0</v>
      </c>
    </row>
    <row r="52" spans="1:20" x14ac:dyDescent="0.4">
      <c r="A52" s="5">
        <v>0.56200000000000006</v>
      </c>
      <c r="B52" s="5">
        <v>333.13436999999999</v>
      </c>
      <c r="C52" s="5">
        <v>0.78600000000000003</v>
      </c>
      <c r="D52" s="5">
        <v>24940</v>
      </c>
      <c r="E52" s="3"/>
      <c r="F52" s="3">
        <v>0.82561800299999999</v>
      </c>
      <c r="G52" s="3">
        <f t="shared" si="38"/>
        <v>5.0404583969465594E-2</v>
      </c>
      <c r="H52" s="3">
        <f t="shared" si="39"/>
        <v>10.124228219234027</v>
      </c>
      <c r="I52" s="3">
        <v>0.98963605899999996</v>
      </c>
      <c r="J52" s="3">
        <v>-1.0729061999999999E-2</v>
      </c>
      <c r="K52" s="3">
        <v>-8.7529579999999999E-3</v>
      </c>
      <c r="L52" s="3"/>
      <c r="M52" s="3">
        <f t="shared" si="41"/>
        <v>3.7624174240874969E-2</v>
      </c>
      <c r="N52" s="3">
        <f t="shared" si="42"/>
        <v>0.16467350981834589</v>
      </c>
      <c r="O52" s="3">
        <f t="shared" si="40"/>
        <v>337.6800637911258</v>
      </c>
      <c r="P52" s="3" t="b">
        <f t="shared" si="43"/>
        <v>0</v>
      </c>
    </row>
    <row r="53" spans="1:20" x14ac:dyDescent="0.4">
      <c r="A53" s="1"/>
      <c r="B53" s="1"/>
      <c r="C53" s="1"/>
      <c r="D53" s="1"/>
      <c r="P53" t="s">
        <v>45</v>
      </c>
      <c r="Q53">
        <v>2</v>
      </c>
    </row>
    <row r="54" spans="1:20" x14ac:dyDescent="0.4">
      <c r="A54" s="1"/>
      <c r="B54" s="1"/>
      <c r="C54" s="1"/>
      <c r="D54" s="1"/>
    </row>
    <row r="55" spans="1:20" x14ac:dyDescent="0.4">
      <c r="A55" s="7"/>
      <c r="B55" s="7"/>
      <c r="C55" s="7"/>
      <c r="D55" s="7"/>
      <c r="P55" t="s">
        <v>5</v>
      </c>
      <c r="Q55" s="3">
        <v>7.7028499999999998E-3</v>
      </c>
      <c r="T55" t="s">
        <v>55</v>
      </c>
    </row>
    <row r="56" spans="1:20" x14ac:dyDescent="0.4">
      <c r="A56" s="5">
        <v>0.1</v>
      </c>
      <c r="B56" s="5">
        <v>308.14155499999998</v>
      </c>
      <c r="C56" s="5">
        <v>0.61099999999999999</v>
      </c>
      <c r="D56" s="5">
        <v>4080</v>
      </c>
      <c r="E56" s="3"/>
      <c r="F56" s="3">
        <v>0.50984155600000003</v>
      </c>
      <c r="G56" s="3">
        <f t="shared" si="38"/>
        <v>0.16556210147299502</v>
      </c>
      <c r="H56" s="3">
        <f t="shared" si="39"/>
        <v>8.3138522673982074</v>
      </c>
      <c r="I56" s="3">
        <v>0.997716936</v>
      </c>
      <c r="J56" s="3">
        <v>-2.4852899999999998E-3</v>
      </c>
      <c r="K56" s="3">
        <v>-2.073175E-3</v>
      </c>
      <c r="L56" s="3"/>
      <c r="M56" s="3">
        <f>(1/(1-C56))*(H56-H57)</f>
        <v>-0.29155839714663945</v>
      </c>
      <c r="N56" s="3">
        <f>(F56/((1-F56)*(I56-1)))*(J56-J57)+(1/(I56-1))*(K56-K57)</f>
        <v>-0.37746494229266025</v>
      </c>
      <c r="O56" s="3">
        <f t="shared" ref="O56:O61" si="44">100*(N56-M56)/M56</f>
        <v>29.464610173039901</v>
      </c>
      <c r="P56" s="3" t="b">
        <f t="shared" ref="P56:P61" si="45">IF(ABS(O56)&gt;20,FALSE,)</f>
        <v>0</v>
      </c>
    </row>
    <row r="57" spans="1:20" x14ac:dyDescent="0.4">
      <c r="A57" s="5">
        <v>0.14599999999999999</v>
      </c>
      <c r="B57" s="5">
        <v>308.14155499999998</v>
      </c>
      <c r="C57" s="5">
        <v>0.65500000000000003</v>
      </c>
      <c r="D57" s="5">
        <v>4570</v>
      </c>
      <c r="E57" s="3"/>
      <c r="F57" s="3">
        <v>0.60723950900000001</v>
      </c>
      <c r="G57" s="3">
        <f t="shared" si="38"/>
        <v>7.2916780152671778E-2</v>
      </c>
      <c r="H57" s="3">
        <f t="shared" si="39"/>
        <v>8.4272684838882501</v>
      </c>
      <c r="I57" s="3">
        <v>0.99722633699999996</v>
      </c>
      <c r="J57" s="3">
        <v>-3.0523600000000001E-3</v>
      </c>
      <c r="K57" s="3">
        <v>-2.3451100000000001E-3</v>
      </c>
      <c r="L57" s="3"/>
      <c r="M57" s="3">
        <f t="shared" ref="M57:M60" si="46">(1/(1-C57))*(H57-H56)</f>
        <v>0.32874265649287754</v>
      </c>
      <c r="N57" s="3">
        <f t="shared" ref="N57:N60" si="47">(F57/((1-F57)*(I57-1)))*(J57-J56)+(1/(I57-1))*(K57-K56)</f>
        <v>0.41413506921075993</v>
      </c>
      <c r="O57" s="3">
        <f t="shared" si="44"/>
        <v>25.97545862434572</v>
      </c>
      <c r="P57" s="3" t="b">
        <f t="shared" si="45"/>
        <v>0</v>
      </c>
    </row>
    <row r="58" spans="1:20" x14ac:dyDescent="0.4">
      <c r="A58" s="1">
        <v>0.2</v>
      </c>
      <c r="B58" s="1">
        <v>308.14155499999998</v>
      </c>
      <c r="C58" s="1">
        <v>0.71299999999999997</v>
      </c>
      <c r="D58" s="1">
        <v>5150</v>
      </c>
      <c r="F58">
        <v>0.68350501200000002</v>
      </c>
      <c r="G58">
        <f t="shared" si="38"/>
        <v>4.1367444600280426E-2</v>
      </c>
      <c r="H58">
        <f t="shared" si="39"/>
        <v>8.5467519936577823</v>
      </c>
      <c r="I58">
        <v>0.99667914499999999</v>
      </c>
      <c r="J58">
        <v>-3.646584E-3</v>
      </c>
      <c r="K58">
        <v>-2.6235130000000001E-3</v>
      </c>
      <c r="M58">
        <f t="shared" si="46"/>
        <v>0.41631884937119212</v>
      </c>
      <c r="N58">
        <f t="shared" si="47"/>
        <v>0.47026856754259033</v>
      </c>
      <c r="O58">
        <f t="shared" si="44"/>
        <v>12.958749826697456</v>
      </c>
      <c r="P58" s="3"/>
    </row>
    <row r="59" spans="1:20" x14ac:dyDescent="0.4">
      <c r="A59" s="5">
        <v>0.25</v>
      </c>
      <c r="B59" s="5">
        <v>308.14155499999998</v>
      </c>
      <c r="C59" s="5">
        <v>0.76</v>
      </c>
      <c r="D59" s="5">
        <v>5890</v>
      </c>
      <c r="E59" s="3"/>
      <c r="F59" s="3">
        <v>0.73284703399999995</v>
      </c>
      <c r="G59" s="3">
        <f t="shared" si="38"/>
        <v>3.5727586842105336E-2</v>
      </c>
      <c r="H59" s="3">
        <f t="shared" si="39"/>
        <v>8.6810112766456324</v>
      </c>
      <c r="I59" s="3">
        <v>0.99621100500000004</v>
      </c>
      <c r="J59" s="3">
        <v>-4.1359229999999997E-3</v>
      </c>
      <c r="K59" s="3">
        <v>-2.8485429999999998E-3</v>
      </c>
      <c r="L59" s="3"/>
      <c r="M59" s="3">
        <f t="shared" si="46"/>
        <v>0.55941367911604245</v>
      </c>
      <c r="N59" s="3">
        <f t="shared" si="47"/>
        <v>0.4136642976295643</v>
      </c>
      <c r="O59" s="3">
        <f t="shared" si="44"/>
        <v>-26.053953796193195</v>
      </c>
      <c r="P59" s="3" t="b">
        <f t="shared" si="45"/>
        <v>0</v>
      </c>
    </row>
    <row r="60" spans="1:20" x14ac:dyDescent="0.4">
      <c r="A60" s="5">
        <v>0.36</v>
      </c>
      <c r="B60" s="5">
        <v>308.14155499999998</v>
      </c>
      <c r="C60" s="5">
        <v>0.79700000000000004</v>
      </c>
      <c r="D60" s="5">
        <v>6590</v>
      </c>
      <c r="E60" s="3"/>
      <c r="F60" s="3">
        <v>0.80197462500000005</v>
      </c>
      <c r="G60" s="3">
        <f t="shared" si="38"/>
        <v>6.2416875784190844E-3</v>
      </c>
      <c r="H60" s="3">
        <f t="shared" si="39"/>
        <v>8.7933086274965522</v>
      </c>
      <c r="I60" s="3">
        <v>0.99534012699999996</v>
      </c>
      <c r="J60" s="3">
        <v>-5.016515E-3</v>
      </c>
      <c r="K60" s="3">
        <v>-3.2432429999999998E-3</v>
      </c>
      <c r="L60" s="3"/>
      <c r="M60" s="3">
        <f t="shared" si="46"/>
        <v>0.55318892044788059</v>
      </c>
      <c r="N60" s="3">
        <f t="shared" si="47"/>
        <v>0.85001725337979117</v>
      </c>
      <c r="O60" s="3">
        <f t="shared" si="44"/>
        <v>53.657678590451212</v>
      </c>
      <c r="P60" s="3" t="b">
        <f t="shared" si="45"/>
        <v>0</v>
      </c>
      <c r="S60" t="s">
        <v>59</v>
      </c>
      <c r="T60">
        <f>COUNT(B3:B61)</f>
        <v>40</v>
      </c>
    </row>
    <row r="61" spans="1:20" x14ac:dyDescent="0.4">
      <c r="A61" s="5">
        <v>0.51900000000000002</v>
      </c>
      <c r="B61" s="5">
        <v>308.14155499999998</v>
      </c>
      <c r="C61" s="5">
        <v>0.81799999999999995</v>
      </c>
      <c r="D61" s="5">
        <v>6840</v>
      </c>
      <c r="E61" s="3"/>
      <c r="F61" s="3">
        <v>0.85228527099999996</v>
      </c>
      <c r="G61" s="3">
        <f t="shared" si="38"/>
        <v>4.191353422982886E-2</v>
      </c>
      <c r="H61" s="3">
        <f t="shared" si="39"/>
        <v>8.8305430106165961</v>
      </c>
      <c r="I61" s="3">
        <v>0.99453064099999999</v>
      </c>
      <c r="J61" s="3">
        <v>-5.8070480000000004E-3</v>
      </c>
      <c r="K61" s="3">
        <v>-3.5780019999999998E-3</v>
      </c>
      <c r="L61" s="3"/>
      <c r="M61" s="3">
        <f t="shared" ref="M61" si="48">(1/(1-C61))*(H61-H60)</f>
        <v>0.20458452263760379</v>
      </c>
      <c r="N61" s="3">
        <f t="shared" ref="N61" si="49">(F61/((1-F61)*(I61-1)))*(J61-J60)+(1/(I61-1))*(K61-K60)</f>
        <v>0.89516536263148383</v>
      </c>
      <c r="O61" s="3">
        <f t="shared" si="44"/>
        <v>337.55282711056236</v>
      </c>
      <c r="P61" s="3" t="b">
        <f t="shared" si="45"/>
        <v>0</v>
      </c>
    </row>
    <row r="62" spans="1:20" x14ac:dyDescent="0.4">
      <c r="A62" s="1"/>
      <c r="B62" s="1"/>
      <c r="C62" s="1"/>
      <c r="D62" s="1"/>
      <c r="P62" t="s">
        <v>45</v>
      </c>
      <c r="Q62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water+methanol</vt:lpstr>
      <vt:lpstr>water+ethanol</vt:lpstr>
      <vt:lpstr>water+1-propanol</vt:lpstr>
      <vt:lpstr>water+2-propanol</vt:lpstr>
      <vt:lpstr>water+1-butanol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2025-09-12T13:40:21Z</dcterms:created>
  <dcterms:modified xsi:type="dcterms:W3CDTF">2025-09-19T04:13:36Z</dcterms:modified>
</cp:coreProperties>
</file>