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F:\实验室事务\flash_ml\revise\code_new\"/>
    </mc:Choice>
  </mc:AlternateContent>
  <xr:revisionPtr revIDLastSave="0" documentId="13_ncr:1_{56906D69-F9B4-4A43-8F88-CE4A1A8BAA6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water+methanol" sheetId="1" r:id="rId1"/>
    <sheet name="water+ethanol" sheetId="2" r:id="rId2"/>
    <sheet name="water+1-propanol" sheetId="3" r:id="rId3"/>
    <sheet name="water+2-propanol" sheetId="4" r:id="rId4"/>
    <sheet name="water+1-butanol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0" i="1" l="1"/>
  <c r="K21" i="5" l="1"/>
  <c r="L21" i="5" s="1"/>
  <c r="K19" i="5"/>
  <c r="K18" i="5"/>
  <c r="K15" i="5"/>
  <c r="K16" i="5"/>
  <c r="K14" i="5"/>
  <c r="K12" i="5"/>
  <c r="K11" i="5"/>
  <c r="K9" i="5"/>
  <c r="K8" i="5"/>
  <c r="K6" i="5"/>
  <c r="K5" i="5"/>
  <c r="K3" i="5"/>
  <c r="K2" i="5"/>
  <c r="L3" i="5" s="1"/>
  <c r="K18" i="4"/>
  <c r="K19" i="4"/>
  <c r="K17" i="4"/>
  <c r="K15" i="4"/>
  <c r="K14" i="4"/>
  <c r="K12" i="4"/>
  <c r="K11" i="4"/>
  <c r="K9" i="4"/>
  <c r="K8" i="4"/>
  <c r="L9" i="4" s="1"/>
  <c r="K5" i="4"/>
  <c r="K6" i="4"/>
  <c r="K4" i="4"/>
  <c r="K2" i="4"/>
  <c r="L2" i="4" s="1"/>
  <c r="K21" i="3"/>
  <c r="K20" i="3"/>
  <c r="K17" i="3"/>
  <c r="K18" i="3"/>
  <c r="K16" i="3"/>
  <c r="K23" i="3"/>
  <c r="L23" i="3" s="1"/>
  <c r="K14" i="3"/>
  <c r="L14" i="3" s="1"/>
  <c r="K12" i="3"/>
  <c r="L12" i="3" s="1"/>
  <c r="K10" i="3"/>
  <c r="L10" i="3" s="1"/>
  <c r="K8" i="3"/>
  <c r="L8" i="3" s="1"/>
  <c r="K6" i="3"/>
  <c r="L6" i="3" s="1"/>
  <c r="K4" i="3"/>
  <c r="L4" i="3" s="1"/>
  <c r="K2" i="3"/>
  <c r="L2" i="3" s="1"/>
  <c r="K129" i="2"/>
  <c r="K130" i="2"/>
  <c r="K131" i="2"/>
  <c r="K132" i="2"/>
  <c r="K133" i="2"/>
  <c r="K128" i="2"/>
  <c r="K125" i="2"/>
  <c r="K124" i="2"/>
  <c r="K120" i="2"/>
  <c r="K121" i="2"/>
  <c r="K119" i="2"/>
  <c r="K115" i="2"/>
  <c r="K116" i="2"/>
  <c r="K114" i="2"/>
  <c r="K109" i="2"/>
  <c r="K110" i="2"/>
  <c r="K111" i="2"/>
  <c r="K108" i="2"/>
  <c r="K104" i="2"/>
  <c r="K105" i="2"/>
  <c r="K103" i="2"/>
  <c r="K94" i="2"/>
  <c r="K95" i="2"/>
  <c r="K96" i="2"/>
  <c r="K97" i="2"/>
  <c r="K98" i="2"/>
  <c r="K99" i="2"/>
  <c r="K100" i="2"/>
  <c r="K93" i="2"/>
  <c r="K89" i="2"/>
  <c r="K90" i="2"/>
  <c r="K88" i="2"/>
  <c r="K83" i="2"/>
  <c r="K84" i="2"/>
  <c r="K85" i="2"/>
  <c r="K82" i="2"/>
  <c r="K69" i="2"/>
  <c r="K70" i="2"/>
  <c r="K71" i="2"/>
  <c r="K72" i="2"/>
  <c r="K73" i="2"/>
  <c r="K74" i="2"/>
  <c r="K75" i="2"/>
  <c r="K76" i="2"/>
  <c r="K77" i="2"/>
  <c r="K78" i="2"/>
  <c r="K79" i="2"/>
  <c r="K68" i="2"/>
  <c r="K55" i="2"/>
  <c r="K56" i="2"/>
  <c r="K57" i="2"/>
  <c r="K58" i="2"/>
  <c r="K59" i="2"/>
  <c r="K60" i="2"/>
  <c r="K61" i="2"/>
  <c r="K62" i="2"/>
  <c r="K63" i="2"/>
  <c r="K64" i="2"/>
  <c r="K65" i="2"/>
  <c r="K54" i="2"/>
  <c r="K41" i="2"/>
  <c r="K42" i="2"/>
  <c r="K43" i="2"/>
  <c r="K44" i="2"/>
  <c r="K45" i="2"/>
  <c r="K46" i="2"/>
  <c r="K47" i="2"/>
  <c r="K48" i="2"/>
  <c r="K49" i="2"/>
  <c r="K50" i="2"/>
  <c r="K51" i="2"/>
  <c r="K40" i="2"/>
  <c r="K35" i="2"/>
  <c r="K36" i="2"/>
  <c r="K37" i="2"/>
  <c r="K34" i="2"/>
  <c r="K30" i="2"/>
  <c r="K31" i="2"/>
  <c r="K29" i="2"/>
  <c r="K26" i="2"/>
  <c r="K25" i="2"/>
  <c r="K21" i="2"/>
  <c r="K22" i="2"/>
  <c r="K20" i="2"/>
  <c r="K15" i="2"/>
  <c r="K16" i="2"/>
  <c r="K17" i="2"/>
  <c r="K14" i="2"/>
  <c r="K11" i="2"/>
  <c r="K10" i="2"/>
  <c r="K7" i="2"/>
  <c r="K6" i="2"/>
  <c r="K3" i="2"/>
  <c r="K4" i="2"/>
  <c r="K2" i="2"/>
  <c r="L12" i="5" l="1"/>
  <c r="L125" i="2"/>
  <c r="L6" i="5"/>
  <c r="L15" i="4"/>
  <c r="L19" i="5"/>
  <c r="L16" i="5"/>
  <c r="L12" i="4"/>
  <c r="L121" i="2"/>
  <c r="L6" i="4"/>
  <c r="L9" i="5"/>
  <c r="L19" i="4"/>
  <c r="L21" i="3"/>
  <c r="L90" i="2"/>
  <c r="L18" i="3"/>
  <c r="L105" i="2"/>
  <c r="L133" i="2"/>
  <c r="L111" i="2"/>
  <c r="L116" i="2"/>
  <c r="L100" i="2"/>
  <c r="L26" i="2"/>
  <c r="L65" i="2"/>
  <c r="L79" i="2"/>
  <c r="L22" i="2"/>
  <c r="L85" i="2"/>
  <c r="L4" i="2"/>
  <c r="L31" i="2"/>
  <c r="L51" i="2"/>
  <c r="L7" i="2"/>
  <c r="L37" i="2"/>
  <c r="L17" i="2"/>
  <c r="L11" i="2"/>
  <c r="K151" i="1" l="1"/>
  <c r="K152" i="1"/>
  <c r="K153" i="1"/>
  <c r="K154" i="1"/>
  <c r="K155" i="1"/>
  <c r="K156" i="1"/>
  <c r="K157" i="1"/>
  <c r="K158" i="1"/>
  <c r="K159" i="1"/>
  <c r="K150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32" i="1"/>
  <c r="K125" i="1"/>
  <c r="K126" i="1"/>
  <c r="K127" i="1"/>
  <c r="K128" i="1"/>
  <c r="K129" i="1"/>
  <c r="K124" i="1"/>
  <c r="K120" i="1"/>
  <c r="K121" i="1"/>
  <c r="K122" i="1"/>
  <c r="K119" i="1"/>
  <c r="K110" i="1"/>
  <c r="K111" i="1"/>
  <c r="K112" i="1"/>
  <c r="K113" i="1"/>
  <c r="K114" i="1"/>
  <c r="K115" i="1"/>
  <c r="K116" i="1"/>
  <c r="K109" i="1"/>
  <c r="K99" i="1"/>
  <c r="K100" i="1"/>
  <c r="K101" i="1"/>
  <c r="K102" i="1"/>
  <c r="K103" i="1"/>
  <c r="K104" i="1"/>
  <c r="K105" i="1"/>
  <c r="K106" i="1"/>
  <c r="K98" i="1"/>
  <c r="K88" i="1"/>
  <c r="K89" i="1"/>
  <c r="K90" i="1"/>
  <c r="K91" i="1"/>
  <c r="K92" i="1"/>
  <c r="K93" i="1"/>
  <c r="K94" i="1"/>
  <c r="K95" i="1"/>
  <c r="K87" i="1"/>
  <c r="K76" i="1"/>
  <c r="K77" i="1"/>
  <c r="K78" i="1"/>
  <c r="K79" i="1"/>
  <c r="K80" i="1"/>
  <c r="K81" i="1"/>
  <c r="K82" i="1"/>
  <c r="K83" i="1"/>
  <c r="K84" i="1"/>
  <c r="K75" i="1"/>
  <c r="K65" i="1"/>
  <c r="K66" i="1"/>
  <c r="K67" i="1"/>
  <c r="K68" i="1"/>
  <c r="K69" i="1"/>
  <c r="K70" i="1"/>
  <c r="K71" i="1"/>
  <c r="K72" i="1"/>
  <c r="K64" i="1"/>
  <c r="K52" i="1"/>
  <c r="K53" i="1"/>
  <c r="K54" i="1"/>
  <c r="K55" i="1"/>
  <c r="K56" i="1"/>
  <c r="K57" i="1"/>
  <c r="K58" i="1"/>
  <c r="K59" i="1"/>
  <c r="K60" i="1"/>
  <c r="K61" i="1"/>
  <c r="K51" i="1"/>
  <c r="K42" i="1"/>
  <c r="K43" i="1"/>
  <c r="K44" i="1"/>
  <c r="K45" i="1"/>
  <c r="K46" i="1"/>
  <c r="K47" i="1"/>
  <c r="K48" i="1"/>
  <c r="K41" i="1"/>
  <c r="K35" i="1"/>
  <c r="K36" i="1"/>
  <c r="K37" i="1"/>
  <c r="K38" i="1"/>
  <c r="K34" i="1"/>
  <c r="K24" i="1"/>
  <c r="K25" i="1"/>
  <c r="K26" i="1"/>
  <c r="K27" i="1"/>
  <c r="K28" i="1"/>
  <c r="K29" i="1"/>
  <c r="K30" i="1"/>
  <c r="K31" i="1"/>
  <c r="K23" i="1"/>
  <c r="K19" i="1"/>
  <c r="K20" i="1"/>
  <c r="K18" i="1"/>
  <c r="K14" i="1"/>
  <c r="K15" i="1"/>
  <c r="K13" i="1"/>
  <c r="K3" i="1"/>
  <c r="K4" i="1"/>
  <c r="K5" i="1"/>
  <c r="K6" i="1"/>
  <c r="K7" i="1"/>
  <c r="K8" i="1"/>
  <c r="K9" i="1"/>
  <c r="K10" i="1"/>
  <c r="K11" i="1"/>
  <c r="K2" i="1"/>
  <c r="L159" i="1" l="1"/>
  <c r="L116" i="1"/>
  <c r="L61" i="1"/>
  <c r="L15" i="1"/>
  <c r="L122" i="1"/>
  <c r="L72" i="1"/>
  <c r="L129" i="1"/>
  <c r="L84" i="1"/>
  <c r="L48" i="1"/>
  <c r="L11" i="1"/>
  <c r="L38" i="1"/>
  <c r="L20" i="1"/>
  <c r="L31" i="1"/>
  <c r="L147" i="1"/>
  <c r="L95" i="1"/>
  <c r="L106" i="1"/>
  <c r="P24" i="1"/>
  <c r="O19" i="2"/>
  <c r="P19" i="3"/>
  <c r="P17" i="4"/>
  <c r="P20" i="5"/>
  <c r="Q11" i="5" l="1"/>
  <c r="R11" i="5" s="1"/>
  <c r="Q10" i="5"/>
  <c r="R10" i="5" s="1"/>
  <c r="Q8" i="5"/>
  <c r="Q7" i="5"/>
  <c r="Q5" i="5"/>
  <c r="Q11" i="4"/>
  <c r="R11" i="4" s="1"/>
  <c r="Q10" i="4"/>
  <c r="R10" i="4" s="1"/>
  <c r="Q8" i="4"/>
  <c r="Q7" i="4"/>
  <c r="Q5" i="4"/>
  <c r="Q10" i="3"/>
  <c r="R10" i="3" s="1"/>
  <c r="Q9" i="3"/>
  <c r="R9" i="3" s="1"/>
  <c r="Q7" i="3"/>
  <c r="Q6" i="3"/>
  <c r="P4" i="3"/>
  <c r="P16" i="2" l="1"/>
  <c r="Q16" i="2" s="1"/>
  <c r="P15" i="2"/>
  <c r="Q15" i="2" s="1"/>
  <c r="P13" i="2"/>
  <c r="P12" i="2"/>
  <c r="O10" i="2"/>
  <c r="Q20" i="1" l="1"/>
  <c r="R20" i="1" s="1"/>
  <c r="Q19" i="1"/>
  <c r="R19" i="1" s="1"/>
  <c r="Q17" i="1"/>
  <c r="Q16" i="1"/>
  <c r="P14" i="1"/>
</calcChain>
</file>

<file path=xl/sharedStrings.xml><?xml version="1.0" encoding="utf-8"?>
<sst xmlns="http://schemas.openxmlformats.org/spreadsheetml/2006/main" count="247" uniqueCount="44">
  <si>
    <t>execution time</t>
    <phoneticPr fontId="2" type="noConversion"/>
  </si>
  <si>
    <t>PCSAFT</t>
    <phoneticPr fontId="2" type="noConversion"/>
  </si>
  <si>
    <t>liquid phase mole fraction(x1)</t>
    <phoneticPr fontId="2" type="noConversion"/>
  </si>
  <si>
    <t>temperature/K</t>
    <phoneticPr fontId="2" type="noConversion"/>
  </si>
  <si>
    <t>vapor phase mole fraction(y1)</t>
    <phoneticPr fontId="2" type="noConversion"/>
  </si>
  <si>
    <t>Pressure/Pa</t>
    <phoneticPr fontId="2" type="noConversion"/>
  </si>
  <si>
    <t>s</t>
    <phoneticPr fontId="2" type="noConversion"/>
  </si>
  <si>
    <t>S</t>
    <phoneticPr fontId="2" type="noConversion"/>
  </si>
  <si>
    <t>excution time</t>
    <phoneticPr fontId="2" type="noConversion"/>
  </si>
  <si>
    <t>Number of data</t>
    <phoneticPr fontId="2" type="noConversion"/>
  </si>
  <si>
    <t>T range</t>
    <phoneticPr fontId="2" type="noConversion"/>
  </si>
  <si>
    <t>Max</t>
    <phoneticPr fontId="2" type="noConversion"/>
  </si>
  <si>
    <t>Min</t>
    <phoneticPr fontId="2" type="noConversion"/>
  </si>
  <si>
    <t>P range</t>
    <phoneticPr fontId="2" type="noConversion"/>
  </si>
  <si>
    <t>Min</t>
    <phoneticPr fontId="2" type="noConversion"/>
  </si>
  <si>
    <t>s</t>
    <phoneticPr fontId="2" type="noConversion"/>
  </si>
  <si>
    <t>execution time</t>
    <phoneticPr fontId="2" type="noConversion"/>
  </si>
  <si>
    <t>s</t>
    <phoneticPr fontId="2" type="noConversion"/>
  </si>
  <si>
    <t>total time</t>
    <phoneticPr fontId="2" type="noConversion"/>
  </si>
  <si>
    <t>s</t>
    <phoneticPr fontId="2" type="noConversion"/>
  </si>
  <si>
    <t xml:space="preserve">total time </t>
    <phoneticPr fontId="2" type="noConversion"/>
  </si>
  <si>
    <t>m</t>
    <phoneticPr fontId="2" type="noConversion"/>
  </si>
  <si>
    <t>sigma</t>
    <phoneticPr fontId="2" type="noConversion"/>
  </si>
  <si>
    <t>epsilon</t>
    <phoneticPr fontId="2" type="noConversion"/>
  </si>
  <si>
    <t>kappa_ab</t>
    <phoneticPr fontId="2" type="noConversion"/>
  </si>
  <si>
    <t>epsilon_ab</t>
    <phoneticPr fontId="2" type="noConversion"/>
  </si>
  <si>
    <t>NA</t>
    <phoneticPr fontId="2" type="noConversion"/>
  </si>
  <si>
    <t>NB</t>
    <phoneticPr fontId="2" type="noConversion"/>
  </si>
  <si>
    <t>water</t>
    <phoneticPr fontId="2" type="noConversion"/>
  </si>
  <si>
    <t>ethanol</t>
    <phoneticPr fontId="2" type="noConversion"/>
  </si>
  <si>
    <t>methanol</t>
    <phoneticPr fontId="2" type="noConversion"/>
  </si>
  <si>
    <t>1-propanol</t>
    <phoneticPr fontId="2" type="noConversion"/>
  </si>
  <si>
    <t>2-propanol</t>
    <phoneticPr fontId="2" type="noConversion"/>
  </si>
  <si>
    <t>1-butanol</t>
    <phoneticPr fontId="2" type="noConversion"/>
  </si>
  <si>
    <t>ARD</t>
    <phoneticPr fontId="2" type="noConversion"/>
  </si>
  <si>
    <t>%AAD</t>
    <phoneticPr fontId="2" type="noConversion"/>
  </si>
  <si>
    <t>AAD</t>
    <phoneticPr fontId="2" type="noConversion"/>
  </si>
  <si>
    <t>XGBoost</t>
    <phoneticPr fontId="2" type="noConversion"/>
  </si>
  <si>
    <t>s</t>
    <phoneticPr fontId="2" type="noConversion"/>
  </si>
  <si>
    <t>XGBoost+PINN</t>
    <phoneticPr fontId="2" type="noConversion"/>
  </si>
  <si>
    <t>s</t>
    <phoneticPr fontId="2" type="noConversion"/>
  </si>
  <si>
    <t>pc-saft</t>
    <phoneticPr fontId="2" type="noConversion"/>
  </si>
  <si>
    <t>total elapsed time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</si>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</sst>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3" fillId="0" borderId="0" xfId="0" applyFont="1" applyAlignment="1">
      <alignment vertic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9"/>
  <sheetViews>
    <sheetView tabSelected="1" topLeftCell="A28" workbookViewId="0">
      <selection activeCell="Y51" sqref="Y51"/>
    </sheetView>
  </sheetViews>
  <sheetFormatPr defaultRowHeight="13.9" x14ac:dyDescent="0.4"/>
  <sheetData>
    <row r="1" spans="1:22" x14ac:dyDescent="0.4">
      <c r="A1" s="5" t="s">
        <v>2</v>
      </c>
      <c r="B1" s="5" t="s">
        <v>3</v>
      </c>
      <c r="C1" s="5" t="s">
        <v>4</v>
      </c>
      <c r="D1" s="5" t="s">
        <v>5</v>
      </c>
      <c r="F1" t="s">
        <v>1</v>
      </c>
      <c r="K1" t="s">
        <v>34</v>
      </c>
    </row>
    <row r="2" spans="1:22" x14ac:dyDescent="0.4">
      <c r="A2" s="1">
        <v>6.7999999999999894E-2</v>
      </c>
      <c r="B2" s="1">
        <v>373.12400000000002</v>
      </c>
      <c r="C2" s="1">
        <v>3.1E-2</v>
      </c>
      <c r="D2" s="1">
        <v>334396</v>
      </c>
      <c r="F2" s="4">
        <v>3.6339240117567298E-2</v>
      </c>
      <c r="K2">
        <f>ABS(F2-C2)/F2</f>
        <v>0.14692767653625691</v>
      </c>
    </row>
    <row r="3" spans="1:22" x14ac:dyDescent="0.4">
      <c r="A3" s="1">
        <v>0.17399999999999999</v>
      </c>
      <c r="B3" s="1">
        <v>373.12400000000002</v>
      </c>
      <c r="C3" s="1">
        <v>8.8999999999999996E-2</v>
      </c>
      <c r="D3" s="1">
        <v>311643</v>
      </c>
      <c r="F3" s="4">
        <v>9.0161285989877105E-2</v>
      </c>
      <c r="K3">
        <f t="shared" ref="K3:K15" si="0">ABS(F3-C3)/F3</f>
        <v>1.2880095676624364E-2</v>
      </c>
    </row>
    <row r="4" spans="1:22" x14ac:dyDescent="0.4">
      <c r="A4" s="1">
        <v>0.33300000000000002</v>
      </c>
      <c r="B4" s="1">
        <v>373.12400000000002</v>
      </c>
      <c r="C4" s="1">
        <v>0.17599999999999999</v>
      </c>
      <c r="D4" s="1">
        <v>281996</v>
      </c>
      <c r="F4" s="4">
        <v>0.16701481978687399</v>
      </c>
      <c r="K4">
        <f t="shared" si="0"/>
        <v>5.3798700166798975E-2</v>
      </c>
      <c r="P4" t="s">
        <v>21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  <c r="V4" t="s">
        <v>27</v>
      </c>
    </row>
    <row r="5" spans="1:22" x14ac:dyDescent="0.4">
      <c r="A5" s="1">
        <v>0.47799999999999998</v>
      </c>
      <c r="B5" s="1">
        <v>373.12400000000002</v>
      </c>
      <c r="C5" s="1">
        <v>0.25</v>
      </c>
      <c r="D5" s="1">
        <v>250969</v>
      </c>
      <c r="F5" s="4">
        <v>0.23739115606018901</v>
      </c>
      <c r="K5">
        <f t="shared" si="0"/>
        <v>5.3114210946485704E-2</v>
      </c>
      <c r="O5" t="s">
        <v>28</v>
      </c>
      <c r="P5">
        <v>1.0656000000000001</v>
      </c>
      <c r="Q5">
        <v>3.0007000000000001</v>
      </c>
      <c r="R5">
        <v>366.51</v>
      </c>
      <c r="S5">
        <v>3.4868000000000003E-2</v>
      </c>
      <c r="T5">
        <v>2500.6999999999998</v>
      </c>
      <c r="U5">
        <v>1</v>
      </c>
      <c r="V5">
        <v>1</v>
      </c>
    </row>
    <row r="6" spans="1:22" x14ac:dyDescent="0.4">
      <c r="A6" s="1">
        <v>0.71899999999999997</v>
      </c>
      <c r="B6" s="1">
        <v>373.12400000000002</v>
      </c>
      <c r="C6" s="1">
        <v>0.38100000000000001</v>
      </c>
      <c r="D6" s="1">
        <v>204774</v>
      </c>
      <c r="F6" s="4">
        <v>0.381351086229124</v>
      </c>
      <c r="K6">
        <f t="shared" si="0"/>
        <v>9.2063781067364733E-4</v>
      </c>
      <c r="O6" t="s">
        <v>29</v>
      </c>
      <c r="P6">
        <v>2.3826999999999998</v>
      </c>
      <c r="Q6">
        <v>3.1770999999999998</v>
      </c>
      <c r="R6">
        <v>198.24</v>
      </c>
      <c r="S6">
        <v>3.2384000000000003E-2</v>
      </c>
      <c r="T6">
        <v>2653.4</v>
      </c>
      <c r="U6">
        <v>1</v>
      </c>
      <c r="V6">
        <v>1</v>
      </c>
    </row>
    <row r="7" spans="1:22" x14ac:dyDescent="0.4">
      <c r="A7" s="1">
        <v>0.879</v>
      </c>
      <c r="B7" s="1">
        <v>373.12400000000002</v>
      </c>
      <c r="C7" s="1">
        <v>0.56599999999999995</v>
      </c>
      <c r="D7" s="1">
        <v>164785</v>
      </c>
      <c r="F7" s="4">
        <v>0.56572576113214401</v>
      </c>
      <c r="K7">
        <f t="shared" si="0"/>
        <v>4.8475584231328365E-4</v>
      </c>
      <c r="O7" t="s">
        <v>30</v>
      </c>
      <c r="P7">
        <v>1.5255000000000001</v>
      </c>
      <c r="Q7">
        <v>3.23</v>
      </c>
      <c r="R7">
        <v>188.9</v>
      </c>
      <c r="S7">
        <v>3.5175999999999999E-2</v>
      </c>
      <c r="T7">
        <v>2899.5</v>
      </c>
      <c r="U7">
        <v>1</v>
      </c>
      <c r="V7">
        <v>1</v>
      </c>
    </row>
    <row r="8" spans="1:22" x14ac:dyDescent="0.4">
      <c r="A8" s="1">
        <v>0.92600000000000005</v>
      </c>
      <c r="B8" s="1">
        <v>373.12400000000002</v>
      </c>
      <c r="C8" s="1">
        <v>0.68700000000000006</v>
      </c>
      <c r="D8" s="1">
        <v>142721</v>
      </c>
      <c r="F8" s="4">
        <v>0.67001833052009396</v>
      </c>
      <c r="K8">
        <f t="shared" si="0"/>
        <v>2.53450819274217E-2</v>
      </c>
    </row>
    <row r="9" spans="1:22" x14ac:dyDescent="0.4">
      <c r="A9" s="1">
        <v>0.94699999999999995</v>
      </c>
      <c r="B9" s="1">
        <v>373.12400000000002</v>
      </c>
      <c r="C9" s="1">
        <v>0.755</v>
      </c>
      <c r="D9" s="1">
        <v>133758</v>
      </c>
      <c r="F9" s="4">
        <v>0.73450726197155303</v>
      </c>
      <c r="K9">
        <f t="shared" si="0"/>
        <v>2.7899980149196466E-2</v>
      </c>
    </row>
    <row r="10" spans="1:22" x14ac:dyDescent="0.4">
      <c r="A10" s="1">
        <v>0.96499999999999997</v>
      </c>
      <c r="B10" s="1">
        <v>373.12400000000002</v>
      </c>
      <c r="C10" s="1">
        <v>0.80900000000000005</v>
      </c>
      <c r="D10" s="1">
        <v>124106</v>
      </c>
      <c r="F10" s="4">
        <v>0.80378456706372903</v>
      </c>
      <c r="K10">
        <f t="shared" si="0"/>
        <v>6.48859551424743E-3</v>
      </c>
      <c r="L10" t="s">
        <v>35</v>
      </c>
    </row>
    <row r="11" spans="1:22" x14ac:dyDescent="0.4">
      <c r="A11" s="1">
        <v>0.98899999999999999</v>
      </c>
      <c r="B11" s="1">
        <v>373.12400000000002</v>
      </c>
      <c r="C11" s="1">
        <v>0.91400000000000003</v>
      </c>
      <c r="D11" s="1">
        <v>110316</v>
      </c>
      <c r="F11" s="4">
        <v>0.92659323728088205</v>
      </c>
      <c r="G11" t="s">
        <v>0</v>
      </c>
      <c r="I11">
        <v>6.2999010086059501E-2</v>
      </c>
      <c r="J11" t="s">
        <v>6</v>
      </c>
      <c r="K11">
        <f t="shared" si="0"/>
        <v>1.3590901351532937E-2</v>
      </c>
      <c r="L11">
        <f>(100/COUNT(A2:A11))*SUM(K2:K11)</f>
        <v>3.414506359215514</v>
      </c>
    </row>
    <row r="13" spans="1:22" x14ac:dyDescent="0.4">
      <c r="A13" s="1">
        <v>0.37357473504299998</v>
      </c>
      <c r="B13" s="1">
        <v>313.03003999999999</v>
      </c>
      <c r="C13" s="1">
        <v>0.13063170182299999</v>
      </c>
      <c r="D13" s="1">
        <v>26251.200000000001</v>
      </c>
      <c r="E13" s="5"/>
      <c r="F13" s="4">
        <v>0.13811600026335699</v>
      </c>
      <c r="K13">
        <f t="shared" si="0"/>
        <v>5.4188496814895321E-2</v>
      </c>
    </row>
    <row r="14" spans="1:22" x14ac:dyDescent="0.4">
      <c r="A14" s="1">
        <v>0.77222520487799995</v>
      </c>
      <c r="B14" s="1">
        <v>313.03003999999999</v>
      </c>
      <c r="C14" s="1">
        <v>0.347590517391</v>
      </c>
      <c r="D14" s="1">
        <v>16851.900000000001</v>
      </c>
      <c r="E14" s="5"/>
      <c r="F14" s="4">
        <v>0.36476875305673401</v>
      </c>
      <c r="K14">
        <f t="shared" si="0"/>
        <v>4.709349559626947E-2</v>
      </c>
      <c r="O14" t="s">
        <v>9</v>
      </c>
      <c r="P14">
        <f>COUNT(A2:A159)</f>
        <v>130</v>
      </c>
    </row>
    <row r="15" spans="1:22" x14ac:dyDescent="0.4">
      <c r="A15" s="1">
        <v>0.88748662979600001</v>
      </c>
      <c r="B15" s="1">
        <v>313.03003999999999</v>
      </c>
      <c r="C15" s="1">
        <v>0.53417905156400003</v>
      </c>
      <c r="D15" s="1">
        <v>12559</v>
      </c>
      <c r="E15" s="5"/>
      <c r="F15" s="4">
        <v>0.530429825613418</v>
      </c>
      <c r="G15" t="s">
        <v>0</v>
      </c>
      <c r="I15">
        <v>7.4996232986450195E-2</v>
      </c>
      <c r="J15" t="s">
        <v>6</v>
      </c>
      <c r="K15">
        <f t="shared" si="0"/>
        <v>7.0682789118168745E-3</v>
      </c>
      <c r="L15">
        <f>(100/COUNT(A13:A15))*SUM(K13:K15)</f>
        <v>3.6116757107660553</v>
      </c>
    </row>
    <row r="16" spans="1:22" x14ac:dyDescent="0.4">
      <c r="O16" t="s">
        <v>10</v>
      </c>
      <c r="P16" t="s">
        <v>11</v>
      </c>
      <c r="Q16">
        <f>MAX(B2:B159)</f>
        <v>413.13200000000001</v>
      </c>
    </row>
    <row r="17" spans="1:18" x14ac:dyDescent="0.4">
      <c r="P17" t="s">
        <v>12</v>
      </c>
      <c r="Q17">
        <f>MIN(B2:B159)</f>
        <v>298.14436999999998</v>
      </c>
    </row>
    <row r="18" spans="1:18" x14ac:dyDescent="0.4">
      <c r="A18" s="1">
        <v>5.3999999999999999E-2</v>
      </c>
      <c r="B18" s="1">
        <v>413.13200000000001</v>
      </c>
      <c r="C18" s="1">
        <v>3.7999999999999999E-2</v>
      </c>
      <c r="D18" s="1">
        <v>1058600</v>
      </c>
      <c r="E18" s="4"/>
      <c r="F18" s="4">
        <v>3.3424258999999998E-2</v>
      </c>
      <c r="K18">
        <f t="shared" ref="K18:K20" si="1">ABS(F18-C18)/F18</f>
        <v>0.13689880155607942</v>
      </c>
    </row>
    <row r="19" spans="1:18" x14ac:dyDescent="0.4">
      <c r="A19" s="1">
        <v>0.20899999999999999</v>
      </c>
      <c r="B19" s="1">
        <v>413.13200000000001</v>
      </c>
      <c r="C19" s="1">
        <v>0.12</v>
      </c>
      <c r="D19" s="1">
        <v>993250</v>
      </c>
      <c r="E19" s="5"/>
      <c r="F19" s="4">
        <v>0.12340343600000001</v>
      </c>
      <c r="K19">
        <f t="shared" si="1"/>
        <v>2.7579750696731083E-2</v>
      </c>
      <c r="O19" t="s">
        <v>13</v>
      </c>
      <c r="P19" t="s">
        <v>11</v>
      </c>
      <c r="Q19">
        <f>MAX(D2:D159)</f>
        <v>1058600</v>
      </c>
      <c r="R19">
        <f>Q19/1000</f>
        <v>1058.5999999999999</v>
      </c>
    </row>
    <row r="20" spans="1:18" x14ac:dyDescent="0.4">
      <c r="A20" s="1">
        <v>0.90400000000000003</v>
      </c>
      <c r="B20" s="1">
        <v>413.13200000000001</v>
      </c>
      <c r="C20" s="1">
        <v>0.65600000000000003</v>
      </c>
      <c r="D20" s="1">
        <v>509560</v>
      </c>
      <c r="E20" s="5"/>
      <c r="F20" s="4">
        <v>0.65618007300000003</v>
      </c>
      <c r="G20" t="s">
        <v>0</v>
      </c>
      <c r="I20">
        <v>3.1001091003417899E-2</v>
      </c>
      <c r="J20" s="4" t="s">
        <v>7</v>
      </c>
      <c r="K20">
        <f t="shared" si="1"/>
        <v>2.7442619398166762E-4</v>
      </c>
      <c r="L20" s="4">
        <f>(100/COUNT(A18:A20))*SUM(K18:K20)</f>
        <v>5.4917659482264058</v>
      </c>
      <c r="M20" s="4"/>
      <c r="N20" s="4"/>
      <c r="O20" s="4"/>
      <c r="Q20">
        <f>MIN(D2:D159)</f>
        <v>5856</v>
      </c>
      <c r="R20">
        <f>Q20/1000</f>
        <v>5.8559999999999999</v>
      </c>
    </row>
    <row r="23" spans="1:18" x14ac:dyDescent="0.4">
      <c r="A23" s="1">
        <v>0.24179999999999999</v>
      </c>
      <c r="B23" s="1">
        <v>333.13436999999999</v>
      </c>
      <c r="C23" s="1">
        <v>9.9000000000000005E-2</v>
      </c>
      <c r="D23" s="1">
        <v>71760</v>
      </c>
      <c r="E23" s="5"/>
      <c r="F23" s="4">
        <v>0.11441761928235999</v>
      </c>
      <c r="K23">
        <f t="shared" ref="K23:K31" si="2">ABS(F23-C23)/F23</f>
        <v>0.13474864604823111</v>
      </c>
    </row>
    <row r="24" spans="1:18" x14ac:dyDescent="0.4">
      <c r="A24" s="1">
        <v>0.4335</v>
      </c>
      <c r="B24" s="1">
        <v>333.13436999999999</v>
      </c>
      <c r="C24" s="1">
        <v>0.1777</v>
      </c>
      <c r="D24" s="1">
        <v>62250</v>
      </c>
      <c r="E24" s="5"/>
      <c r="F24" s="4">
        <v>0.192522480927238</v>
      </c>
      <c r="K24">
        <f t="shared" si="2"/>
        <v>7.6990909611433997E-2</v>
      </c>
      <c r="O24" t="s">
        <v>18</v>
      </c>
      <c r="P24">
        <f>SUM(I2:I159)</f>
        <v>1.4510171413421575</v>
      </c>
      <c r="Q24" t="s">
        <v>19</v>
      </c>
    </row>
    <row r="25" spans="1:18" x14ac:dyDescent="0.4">
      <c r="A25" s="1">
        <v>0.53810000000000002</v>
      </c>
      <c r="B25" s="1">
        <v>333.13436999999999</v>
      </c>
      <c r="C25" s="1">
        <v>0.21110000000000001</v>
      </c>
      <c r="D25" s="1">
        <v>57480</v>
      </c>
      <c r="E25" s="5"/>
      <c r="F25" s="4">
        <v>0.23429220782892801</v>
      </c>
      <c r="K25">
        <f t="shared" si="2"/>
        <v>9.8988387381035492E-2</v>
      </c>
    </row>
    <row r="26" spans="1:18" x14ac:dyDescent="0.4">
      <c r="A26" s="1">
        <v>0.63300000000000001</v>
      </c>
      <c r="B26" s="1">
        <v>333.13436999999999</v>
      </c>
      <c r="C26" s="1">
        <v>0.25380000000000003</v>
      </c>
      <c r="D26" s="1">
        <v>52770</v>
      </c>
      <c r="E26" s="4"/>
      <c r="F26" s="4">
        <v>0.275155716578736</v>
      </c>
      <c r="K26">
        <f t="shared" si="2"/>
        <v>7.7613203331812375E-2</v>
      </c>
    </row>
    <row r="27" spans="1:18" x14ac:dyDescent="0.4">
      <c r="A27" s="1">
        <v>0.72950000000000004</v>
      </c>
      <c r="B27" s="1">
        <v>333.13436999999999</v>
      </c>
      <c r="C27" s="1">
        <v>0.3301</v>
      </c>
      <c r="D27" s="1">
        <v>47090</v>
      </c>
      <c r="E27" s="4"/>
      <c r="F27" s="4">
        <v>0.32571640304365201</v>
      </c>
      <c r="K27">
        <f t="shared" si="2"/>
        <v>1.3458324221272048E-2</v>
      </c>
    </row>
    <row r="28" spans="1:18" x14ac:dyDescent="0.4">
      <c r="A28" s="1">
        <v>0.80389999999999995</v>
      </c>
      <c r="B28" s="1">
        <v>333.13436999999999</v>
      </c>
      <c r="C28" s="1">
        <v>0.40110000000000001</v>
      </c>
      <c r="D28" s="1">
        <v>41260</v>
      </c>
      <c r="E28" s="4"/>
      <c r="F28" s="4">
        <v>0.38003595317223099</v>
      </c>
      <c r="K28">
        <f t="shared" si="2"/>
        <v>5.5426458080988117E-2</v>
      </c>
    </row>
    <row r="29" spans="1:18" x14ac:dyDescent="0.4">
      <c r="A29" s="1">
        <v>0.83660000000000001</v>
      </c>
      <c r="B29" s="1">
        <v>333.13436999999999</v>
      </c>
      <c r="C29" s="1">
        <v>0.43020000000000003</v>
      </c>
      <c r="D29" s="1">
        <v>38900</v>
      </c>
      <c r="E29" s="5"/>
      <c r="F29" s="4">
        <v>0.41257920176130802</v>
      </c>
      <c r="K29">
        <f t="shared" si="2"/>
        <v>4.2708886350713994E-2</v>
      </c>
    </row>
    <row r="30" spans="1:18" x14ac:dyDescent="0.4">
      <c r="A30" s="1">
        <v>0.89080000000000004</v>
      </c>
      <c r="B30" s="1">
        <v>333.13436999999999</v>
      </c>
      <c r="C30" s="1">
        <v>0.52859999999999996</v>
      </c>
      <c r="D30" s="1">
        <v>33960</v>
      </c>
      <c r="E30" s="5"/>
      <c r="F30" s="4">
        <v>0.48984365697215998</v>
      </c>
      <c r="K30">
        <f t="shared" si="2"/>
        <v>7.9119822164080159E-2</v>
      </c>
    </row>
    <row r="31" spans="1:18" x14ac:dyDescent="0.4">
      <c r="A31" s="1">
        <v>0.92069999999999996</v>
      </c>
      <c r="B31" s="1">
        <v>333.13436999999999</v>
      </c>
      <c r="C31" s="1">
        <v>0.60799999999999998</v>
      </c>
      <c r="D31" s="1">
        <v>30490</v>
      </c>
      <c r="E31" s="5"/>
      <c r="F31" s="4">
        <v>0.55528397197983004</v>
      </c>
      <c r="G31" t="s">
        <v>0</v>
      </c>
      <c r="I31">
        <v>7.3208093643188393E-2</v>
      </c>
      <c r="J31" t="s">
        <v>6</v>
      </c>
      <c r="K31">
        <f t="shared" si="2"/>
        <v>9.49352595793721E-2</v>
      </c>
      <c r="L31">
        <f>(100/COUNT(A23:A31))*SUM(K23:K31)</f>
        <v>7.4887766307659929</v>
      </c>
    </row>
    <row r="34" spans="1:22" x14ac:dyDescent="0.4">
      <c r="A34" s="1">
        <v>0.25</v>
      </c>
      <c r="B34" s="1">
        <v>333.13436999999999</v>
      </c>
      <c r="C34" s="1">
        <v>9.9000000000000005E-2</v>
      </c>
      <c r="D34" s="1">
        <v>71860</v>
      </c>
      <c r="E34" s="5"/>
      <c r="F34" s="4">
        <v>0.110936766453383</v>
      </c>
      <c r="K34">
        <f t="shared" ref="K34:K38" si="3">ABS(F34-C34)/F34</f>
        <v>0.10759973302808475</v>
      </c>
    </row>
    <row r="35" spans="1:22" x14ac:dyDescent="0.4">
      <c r="A35" s="1">
        <v>0.33300000000000002</v>
      </c>
      <c r="B35" s="1">
        <v>333.13436999999999</v>
      </c>
      <c r="C35" s="1">
        <v>0.13300000000000001</v>
      </c>
      <c r="D35" s="1">
        <v>67900</v>
      </c>
      <c r="E35" s="5"/>
      <c r="F35" s="4">
        <v>0.14519499012151399</v>
      </c>
      <c r="K35">
        <f t="shared" si="3"/>
        <v>8.3990433218859475E-2</v>
      </c>
    </row>
    <row r="36" spans="1:22" x14ac:dyDescent="0.4">
      <c r="A36" s="1">
        <v>0.5</v>
      </c>
      <c r="B36" s="1">
        <v>333.13436999999999</v>
      </c>
      <c r="C36" s="1">
        <v>0.20200000000000001</v>
      </c>
      <c r="D36" s="1">
        <v>59920</v>
      </c>
      <c r="E36" s="5"/>
      <c r="F36" s="4">
        <v>0.214979048652023</v>
      </c>
      <c r="K36">
        <f t="shared" si="3"/>
        <v>6.037355143864085E-2</v>
      </c>
    </row>
    <row r="37" spans="1:22" x14ac:dyDescent="0.4">
      <c r="A37" s="1">
        <v>0.66700000000000004</v>
      </c>
      <c r="B37" s="1">
        <v>333.13436999999999</v>
      </c>
      <c r="C37" s="1">
        <v>0.28599999999999998</v>
      </c>
      <c r="D37" s="1">
        <v>51240</v>
      </c>
      <c r="E37" s="5"/>
      <c r="F37" s="4">
        <v>0.29696931430421902</v>
      </c>
      <c r="K37">
        <f t="shared" si="3"/>
        <v>3.6937534539282217E-2</v>
      </c>
    </row>
    <row r="38" spans="1:22" x14ac:dyDescent="0.4">
      <c r="A38" s="1">
        <v>0.75</v>
      </c>
      <c r="B38" s="1">
        <v>333.13436999999999</v>
      </c>
      <c r="C38" s="1">
        <v>0.34300000000000003</v>
      </c>
      <c r="D38" s="1">
        <v>46080</v>
      </c>
      <c r="E38" s="5"/>
      <c r="F38" s="4">
        <v>0.35213888216539202</v>
      </c>
      <c r="G38" s="7" t="s">
        <v>0</v>
      </c>
      <c r="I38">
        <v>2.6996612548828101E-2</v>
      </c>
      <c r="J38" t="s">
        <v>6</v>
      </c>
      <c r="K38">
        <f t="shared" si="3"/>
        <v>2.5952493826284305E-2</v>
      </c>
      <c r="L38">
        <f>(100/COUNT(A34:A38))*SUM(K34:K38)</f>
        <v>6.2970749210230315</v>
      </c>
    </row>
    <row r="41" spans="1:22" x14ac:dyDescent="0.4">
      <c r="A41" s="1">
        <v>0.2049</v>
      </c>
      <c r="B41" s="1">
        <v>308.14155499999998</v>
      </c>
      <c r="C41" s="1">
        <v>6.8400000000000002E-2</v>
      </c>
      <c r="D41" s="1">
        <v>23980.69</v>
      </c>
      <c r="E41" s="5"/>
      <c r="F41" s="4">
        <v>7.6802715999999993E-2</v>
      </c>
      <c r="K41">
        <f>ABS(F41-C41)/C41</f>
        <v>0.1228467251461987</v>
      </c>
    </row>
    <row r="42" spans="1:22" x14ac:dyDescent="0.4">
      <c r="A42" s="1">
        <v>0.27610000000000001</v>
      </c>
      <c r="B42" s="1">
        <v>308.14155499999998</v>
      </c>
      <c r="C42" s="1">
        <v>9.2899999999999996E-2</v>
      </c>
      <c r="D42" s="1">
        <v>22680.799999999999</v>
      </c>
      <c r="E42" s="5"/>
      <c r="F42" s="4">
        <v>0.102607093</v>
      </c>
      <c r="K42">
        <f t="shared" ref="K42:K48" si="4">ABS(F42-C42)/C42</f>
        <v>0.10448969860064586</v>
      </c>
    </row>
    <row r="43" spans="1:22" x14ac:dyDescent="0.4">
      <c r="A43" s="1">
        <v>0.39879999999999999</v>
      </c>
      <c r="B43" s="1">
        <v>308.14155499999998</v>
      </c>
      <c r="C43" s="1">
        <v>0.1389</v>
      </c>
      <c r="D43" s="1">
        <v>20579.64</v>
      </c>
      <c r="E43" s="5"/>
      <c r="F43" s="4">
        <v>0.147949259</v>
      </c>
      <c r="K43">
        <f t="shared" si="4"/>
        <v>6.5149452843772535E-2</v>
      </c>
    </row>
    <row r="44" spans="1:22" x14ac:dyDescent="0.4">
      <c r="A44" s="1">
        <v>0.53059999999999996</v>
      </c>
      <c r="B44" s="1">
        <v>308.14155499999998</v>
      </c>
      <c r="C44" s="1">
        <v>0.19159999999999999</v>
      </c>
      <c r="D44" s="1">
        <v>18346.490000000002</v>
      </c>
      <c r="E44" s="5"/>
      <c r="F44" s="4">
        <v>0.201322365</v>
      </c>
      <c r="K44">
        <f t="shared" si="4"/>
        <v>5.074303235908148E-2</v>
      </c>
      <c r="S44" t="s">
        <v>37</v>
      </c>
      <c r="U44">
        <v>1.08075141906738E-3</v>
      </c>
      <c r="V44" t="s">
        <v>38</v>
      </c>
    </row>
    <row r="45" spans="1:22" x14ac:dyDescent="0.4">
      <c r="A45" s="1">
        <v>0.63970000000000005</v>
      </c>
      <c r="B45" s="1">
        <v>308.14155499999998</v>
      </c>
      <c r="C45" s="1">
        <v>0.24410000000000001</v>
      </c>
      <c r="D45" s="1">
        <v>16397.32</v>
      </c>
      <c r="E45" s="5"/>
      <c r="F45" s="4">
        <v>0.25456410400000001</v>
      </c>
      <c r="K45">
        <f t="shared" si="4"/>
        <v>4.2868103236378539E-2</v>
      </c>
    </row>
    <row r="46" spans="1:22" x14ac:dyDescent="0.4">
      <c r="A46" s="1">
        <v>0.75119999999999998</v>
      </c>
      <c r="B46" s="1">
        <v>308.14155499999998</v>
      </c>
      <c r="C46" s="1">
        <v>0.32619999999999999</v>
      </c>
      <c r="D46" s="1">
        <v>14010.85</v>
      </c>
      <c r="E46" s="5"/>
      <c r="F46" s="4">
        <v>0.32888520300000001</v>
      </c>
      <c r="K46">
        <f t="shared" si="4"/>
        <v>8.2317688534642094E-3</v>
      </c>
    </row>
    <row r="47" spans="1:22" x14ac:dyDescent="0.4">
      <c r="A47" s="1">
        <v>0.86129999999999995</v>
      </c>
      <c r="B47" s="1">
        <v>308.14155499999998</v>
      </c>
      <c r="C47" s="1">
        <v>0.47260000000000002</v>
      </c>
      <c r="D47" s="1">
        <v>10872.44</v>
      </c>
      <c r="E47" s="5"/>
      <c r="F47" s="4">
        <v>0.454236959</v>
      </c>
      <c r="K47">
        <f t="shared" si="4"/>
        <v>3.8855355480321672E-2</v>
      </c>
    </row>
    <row r="48" spans="1:22" x14ac:dyDescent="0.4">
      <c r="A48" s="1">
        <v>0.95920000000000005</v>
      </c>
      <c r="B48" s="1">
        <v>308.14155499999998</v>
      </c>
      <c r="C48" s="1">
        <v>0.751</v>
      </c>
      <c r="D48" s="1">
        <v>7332.73</v>
      </c>
      <c r="E48" s="5"/>
      <c r="F48" s="4">
        <v>0.72160256</v>
      </c>
      <c r="G48" t="s">
        <v>8</v>
      </c>
      <c r="I48">
        <v>0.15099835395812899</v>
      </c>
      <c r="J48" t="s">
        <v>6</v>
      </c>
      <c r="K48">
        <f t="shared" si="4"/>
        <v>3.9144394141145136E-2</v>
      </c>
      <c r="L48">
        <f>(100/COUNT(A41:A48))*SUM(K41:K48)</f>
        <v>5.9041066332626011</v>
      </c>
      <c r="S48" t="s">
        <v>39</v>
      </c>
      <c r="U48">
        <v>1.9998550415039002E-3</v>
      </c>
      <c r="V48" t="s">
        <v>40</v>
      </c>
    </row>
    <row r="51" spans="1:22" x14ac:dyDescent="0.4">
      <c r="A51" s="1">
        <v>4.8599999999999997E-2</v>
      </c>
      <c r="B51" s="1">
        <v>323.13705499999998</v>
      </c>
      <c r="C51" s="1">
        <v>1.83E-2</v>
      </c>
      <c r="D51" s="1">
        <v>53772.91</v>
      </c>
      <c r="E51" s="5"/>
      <c r="F51" s="4">
        <v>1.99817498374537E-2</v>
      </c>
      <c r="K51">
        <f t="shared" ref="K51:K61" si="5">ABS(F51-C51)/C51</f>
        <v>9.1898898221513647E-2</v>
      </c>
    </row>
    <row r="52" spans="1:22" x14ac:dyDescent="0.4">
      <c r="A52" s="1">
        <v>0.14749999999999999</v>
      </c>
      <c r="B52" s="1">
        <v>323.13705499999998</v>
      </c>
      <c r="C52" s="1">
        <v>5.45E-2</v>
      </c>
      <c r="D52" s="1">
        <v>50187.87</v>
      </c>
      <c r="E52" s="5"/>
      <c r="F52" s="4">
        <v>5.9319352020334497E-2</v>
      </c>
      <c r="K52">
        <f t="shared" si="5"/>
        <v>8.8428477437330219E-2</v>
      </c>
    </row>
    <row r="53" spans="1:22" x14ac:dyDescent="0.4">
      <c r="A53" s="1">
        <v>0.2402</v>
      </c>
      <c r="B53" s="1">
        <v>323.13705499999998</v>
      </c>
      <c r="C53" s="1">
        <v>9.0999999999999998E-2</v>
      </c>
      <c r="D53" s="1">
        <v>46957.47</v>
      </c>
      <c r="E53" s="5"/>
      <c r="F53" s="4">
        <v>9.5356457101262004E-2</v>
      </c>
      <c r="K53">
        <f t="shared" si="5"/>
        <v>4.787315495892315E-2</v>
      </c>
    </row>
    <row r="54" spans="1:22" x14ac:dyDescent="0.4">
      <c r="A54" s="1">
        <v>0.38340000000000002</v>
      </c>
      <c r="B54" s="1">
        <v>323.13705499999998</v>
      </c>
      <c r="C54" s="1">
        <v>0.14799999999999999</v>
      </c>
      <c r="D54" s="1">
        <v>42207.199999999997</v>
      </c>
      <c r="E54" s="5"/>
      <c r="F54" s="4">
        <v>0.15182337229835499</v>
      </c>
      <c r="K54">
        <f t="shared" si="5"/>
        <v>2.583359661050675E-2</v>
      </c>
      <c r="R54" t="s">
        <v>41</v>
      </c>
      <c r="S54" t="s">
        <v>42</v>
      </c>
    </row>
    <row r="55" spans="1:22" x14ac:dyDescent="0.4">
      <c r="A55" s="1">
        <v>0.45889999999999997</v>
      </c>
      <c r="B55" s="1">
        <v>323.13705499999998</v>
      </c>
      <c r="C55" s="1">
        <v>0.17879999999999999</v>
      </c>
      <c r="D55" s="1">
        <v>39788.730000000003</v>
      </c>
      <c r="E55" s="5"/>
      <c r="F55" s="4">
        <v>0.183431867089801</v>
      </c>
      <c r="K55">
        <f t="shared" si="5"/>
        <v>2.5905296922824454E-2</v>
      </c>
      <c r="T55">
        <v>1.4510171413421575</v>
      </c>
    </row>
    <row r="56" spans="1:22" x14ac:dyDescent="0.4">
      <c r="A56" s="1">
        <v>0.58230000000000004</v>
      </c>
      <c r="B56" s="1">
        <v>323.13705499999998</v>
      </c>
      <c r="C56" s="1">
        <v>0.2316</v>
      </c>
      <c r="D56" s="1">
        <v>35595.74</v>
      </c>
      <c r="E56" s="5"/>
      <c r="F56" s="4">
        <v>0.241660786259949</v>
      </c>
      <c r="K56">
        <f t="shared" si="5"/>
        <v>4.3440355181126919E-2</v>
      </c>
      <c r="T56">
        <v>0.87228131294250377</v>
      </c>
    </row>
    <row r="57" spans="1:22" x14ac:dyDescent="0.4">
      <c r="A57" s="1">
        <v>0.68630000000000002</v>
      </c>
      <c r="B57" s="1">
        <v>323.13705499999998</v>
      </c>
      <c r="C57" s="1">
        <v>0.2913</v>
      </c>
      <c r="D57" s="1">
        <v>31993.37</v>
      </c>
      <c r="E57" s="5"/>
      <c r="F57" s="4">
        <v>0.303485854406914</v>
      </c>
      <c r="K57">
        <f t="shared" si="5"/>
        <v>4.1832661884359759E-2</v>
      </c>
      <c r="T57">
        <v>0.12616968154907202</v>
      </c>
    </row>
    <row r="58" spans="1:22" x14ac:dyDescent="0.4">
      <c r="A58" s="1">
        <v>0.81459999999999999</v>
      </c>
      <c r="B58" s="1">
        <v>323.13705499999998</v>
      </c>
      <c r="C58" s="1">
        <v>0.41020000000000001</v>
      </c>
      <c r="D58" s="1">
        <v>25947.200000000001</v>
      </c>
      <c r="E58" s="5"/>
      <c r="F58" s="4">
        <v>0.41922282291950103</v>
      </c>
      <c r="K58">
        <f t="shared" si="5"/>
        <v>2.1996155337642653E-2</v>
      </c>
      <c r="T58">
        <v>0.18198299407958959</v>
      </c>
    </row>
    <row r="59" spans="1:22" x14ac:dyDescent="0.4">
      <c r="A59" s="1">
        <v>0.86129999999999995</v>
      </c>
      <c r="B59" s="1">
        <v>323.13705499999998</v>
      </c>
      <c r="C59" s="1">
        <v>0.4773</v>
      </c>
      <c r="D59" s="1">
        <v>23226.09</v>
      </c>
      <c r="E59" s="5"/>
      <c r="F59" s="4">
        <v>0.48559194997048499</v>
      </c>
      <c r="K59">
        <f t="shared" si="5"/>
        <v>1.7372616741011922E-2</v>
      </c>
      <c r="T59">
        <v>0.28699588775634732</v>
      </c>
    </row>
    <row r="60" spans="1:22" x14ac:dyDescent="0.4">
      <c r="A60" s="1">
        <v>0.91369999999999996</v>
      </c>
      <c r="B60" s="1">
        <v>323.13705499999998</v>
      </c>
      <c r="C60" s="1">
        <v>0.59430000000000005</v>
      </c>
      <c r="D60" s="1">
        <v>19563.72</v>
      </c>
      <c r="E60" s="5"/>
      <c r="F60" s="4">
        <v>0.594636796326794</v>
      </c>
      <c r="K60">
        <f t="shared" si="5"/>
        <v>5.6671096549546244E-4</v>
      </c>
      <c r="U60">
        <f>SUM(T55:T59)</f>
        <v>2.9184470176696697</v>
      </c>
      <c r="V60" t="s">
        <v>43</v>
      </c>
    </row>
    <row r="61" spans="1:22" x14ac:dyDescent="0.4">
      <c r="A61" s="1">
        <v>0.95469999999999999</v>
      </c>
      <c r="B61" s="1">
        <v>323.13705499999998</v>
      </c>
      <c r="C61" s="1">
        <v>0.7339</v>
      </c>
      <c r="D61" s="1">
        <v>16362.65</v>
      </c>
      <c r="E61" s="5"/>
      <c r="F61" s="4">
        <v>0.72997407421659199</v>
      </c>
      <c r="G61" t="s">
        <v>8</v>
      </c>
      <c r="I61">
        <v>0.141244411468505</v>
      </c>
      <c r="J61" t="s">
        <v>6</v>
      </c>
      <c r="K61">
        <f t="shared" si="5"/>
        <v>5.3494015307371601E-3</v>
      </c>
      <c r="L61">
        <f>(100/COUNT(A51:A61))*SUM(K51:K61)</f>
        <v>3.7317938708315652</v>
      </c>
    </row>
    <row r="64" spans="1:22" x14ac:dyDescent="0.4">
      <c r="A64" s="1">
        <v>9.7000000000000003E-2</v>
      </c>
      <c r="B64" s="1">
        <v>338.13337000000001</v>
      </c>
      <c r="C64" s="1">
        <v>3.95E-2</v>
      </c>
      <c r="D64" s="1">
        <v>96961.36</v>
      </c>
      <c r="E64" s="5"/>
      <c r="F64" s="4">
        <v>4.5459401000000003E-2</v>
      </c>
      <c r="K64">
        <f t="shared" ref="K64:K72" si="6">ABS(F64-C64)/C64</f>
        <v>0.15087091139240513</v>
      </c>
    </row>
    <row r="65" spans="1:12" x14ac:dyDescent="0.4">
      <c r="A65" s="1">
        <v>0.19719999999999999</v>
      </c>
      <c r="B65" s="1">
        <v>338.13337000000001</v>
      </c>
      <c r="C65" s="1">
        <v>8.2000000000000003E-2</v>
      </c>
      <c r="D65" s="1">
        <v>90711.21</v>
      </c>
      <c r="E65" s="5"/>
      <c r="F65" s="4">
        <v>8.9721858000000002E-2</v>
      </c>
      <c r="K65">
        <f t="shared" si="6"/>
        <v>9.4168999999999975E-2</v>
      </c>
    </row>
    <row r="66" spans="1:12" x14ac:dyDescent="0.4">
      <c r="A66" s="1">
        <v>0.29570000000000002</v>
      </c>
      <c r="B66" s="1">
        <v>338.13337000000001</v>
      </c>
      <c r="C66" s="1">
        <v>0.12529999999999999</v>
      </c>
      <c r="D66" s="1">
        <v>84621.04</v>
      </c>
      <c r="E66" s="5"/>
      <c r="F66" s="4">
        <v>0.13157922</v>
      </c>
      <c r="K66">
        <f t="shared" si="6"/>
        <v>5.0113487629688765E-2</v>
      </c>
    </row>
    <row r="67" spans="1:12" x14ac:dyDescent="0.4">
      <c r="A67" s="1">
        <v>0.41849999999999998</v>
      </c>
      <c r="B67" s="1">
        <v>338.13337000000001</v>
      </c>
      <c r="C67" s="1">
        <v>0.17580000000000001</v>
      </c>
      <c r="D67" s="1">
        <v>77842.929999999993</v>
      </c>
      <c r="E67" s="5"/>
      <c r="F67" s="4">
        <v>0.18332654800000001</v>
      </c>
      <c r="K67">
        <f t="shared" si="6"/>
        <v>4.28131285551763E-2</v>
      </c>
    </row>
    <row r="68" spans="1:12" x14ac:dyDescent="0.4">
      <c r="A68" s="1">
        <v>0.50800000000000001</v>
      </c>
      <c r="B68" s="1">
        <v>338.13337000000001</v>
      </c>
      <c r="C68" s="1">
        <v>0.21579999999999999</v>
      </c>
      <c r="D68" s="1">
        <v>72638.03</v>
      </c>
      <c r="E68" s="5"/>
      <c r="F68" s="4">
        <v>0.222527582</v>
      </c>
      <c r="K68">
        <f t="shared" si="6"/>
        <v>3.1175078776645087E-2</v>
      </c>
    </row>
    <row r="69" spans="1:12" x14ac:dyDescent="0.4">
      <c r="A69" s="1">
        <v>0.74139999999999995</v>
      </c>
      <c r="B69" s="1">
        <v>338.13337000000001</v>
      </c>
      <c r="C69" s="1">
        <v>0.3488</v>
      </c>
      <c r="D69" s="1">
        <v>57275.29</v>
      </c>
      <c r="E69" s="5"/>
      <c r="F69" s="4">
        <v>0.35414467199999999</v>
      </c>
      <c r="K69">
        <f t="shared" si="6"/>
        <v>1.5323027522935765E-2</v>
      </c>
    </row>
    <row r="70" spans="1:12" x14ac:dyDescent="0.4">
      <c r="A70" s="1">
        <v>0.81840000000000002</v>
      </c>
      <c r="B70" s="1">
        <v>338.13337000000001</v>
      </c>
      <c r="C70" s="1">
        <v>0.42820000000000003</v>
      </c>
      <c r="D70" s="1">
        <v>50301.2</v>
      </c>
      <c r="E70" s="5"/>
      <c r="F70" s="4">
        <v>0.42612049200000002</v>
      </c>
      <c r="K70">
        <f t="shared" si="6"/>
        <v>4.8563942083138896E-3</v>
      </c>
    </row>
    <row r="71" spans="1:12" x14ac:dyDescent="0.4">
      <c r="A71" s="1">
        <v>0.86719999999999997</v>
      </c>
      <c r="B71" s="1">
        <v>338.13337000000001</v>
      </c>
      <c r="C71" s="1">
        <v>0.50370000000000004</v>
      </c>
      <c r="D71" s="1">
        <v>44957.64</v>
      </c>
      <c r="E71" s="5"/>
      <c r="F71" s="4">
        <v>0.49249266600000002</v>
      </c>
      <c r="K71">
        <f t="shared" si="6"/>
        <v>2.2250017867778464E-2</v>
      </c>
    </row>
    <row r="72" spans="1:12" x14ac:dyDescent="0.4">
      <c r="A72" s="1">
        <v>0.91259999999999997</v>
      </c>
      <c r="B72" s="1">
        <v>338.13337000000001</v>
      </c>
      <c r="C72" s="1">
        <v>0.59819999999999995</v>
      </c>
      <c r="D72" s="1">
        <v>39202.11</v>
      </c>
      <c r="E72" s="5"/>
      <c r="F72" s="4">
        <v>0.583355136</v>
      </c>
      <c r="G72" t="s">
        <v>8</v>
      </c>
      <c r="I72">
        <v>8.8997364044189398E-2</v>
      </c>
      <c r="J72" t="s">
        <v>6</v>
      </c>
      <c r="K72">
        <f t="shared" si="6"/>
        <v>2.4815887662988898E-2</v>
      </c>
      <c r="L72">
        <f>(100/COUNT(A64:A72))*SUM(K64:K72)</f>
        <v>4.8487437068436927</v>
      </c>
    </row>
    <row r="75" spans="1:12" x14ac:dyDescent="0.4">
      <c r="A75" s="1">
        <v>0.14779999999999999</v>
      </c>
      <c r="B75" s="1">
        <v>298.14436999999998</v>
      </c>
      <c r="C75" s="1">
        <v>4.4999999999999998E-2</v>
      </c>
      <c r="D75" s="1">
        <v>15080</v>
      </c>
      <c r="E75" s="5"/>
      <c r="F75" s="4">
        <v>4.9295335000000003E-2</v>
      </c>
      <c r="K75">
        <f t="shared" ref="K75:K84" si="7">ABS(F75-C75)/C75</f>
        <v>9.5451888888888989E-2</v>
      </c>
    </row>
    <row r="76" spans="1:12" x14ac:dyDescent="0.4">
      <c r="A76" s="1">
        <v>0.19769999999999999</v>
      </c>
      <c r="B76" s="1">
        <v>298.14436999999998</v>
      </c>
      <c r="C76" s="1">
        <v>6.1000000000000103E-2</v>
      </c>
      <c r="D76" s="1">
        <v>14445</v>
      </c>
      <c r="E76" s="5"/>
      <c r="F76" s="4">
        <v>6.5733719999999995E-2</v>
      </c>
      <c r="K76">
        <f t="shared" si="7"/>
        <v>7.7601967213112868E-2</v>
      </c>
    </row>
    <row r="77" spans="1:12" x14ac:dyDescent="0.4">
      <c r="A77" s="1">
        <v>0.3019</v>
      </c>
      <c r="B77" s="1">
        <v>298.14436999999998</v>
      </c>
      <c r="C77" s="1">
        <v>9.6000000000000002E-2</v>
      </c>
      <c r="D77" s="1">
        <v>13283</v>
      </c>
      <c r="E77" s="5"/>
      <c r="F77" s="4">
        <v>0.100682306</v>
      </c>
      <c r="K77">
        <f t="shared" si="7"/>
        <v>4.8774020833333306E-2</v>
      </c>
    </row>
    <row r="78" spans="1:12" x14ac:dyDescent="0.4">
      <c r="A78" s="1">
        <v>0.41289999999999999</v>
      </c>
      <c r="B78" s="1">
        <v>298.14436999999998</v>
      </c>
      <c r="C78" s="1">
        <v>0.13550000000000001</v>
      </c>
      <c r="D78" s="1">
        <v>12071</v>
      </c>
      <c r="E78" s="5"/>
      <c r="F78" s="4">
        <v>0.140430686</v>
      </c>
      <c r="K78">
        <f t="shared" si="7"/>
        <v>3.6388826568265607E-2</v>
      </c>
    </row>
    <row r="79" spans="1:12" x14ac:dyDescent="0.4">
      <c r="A79" s="1">
        <v>0.46510000000000001</v>
      </c>
      <c r="B79" s="1">
        <v>298.14436999999998</v>
      </c>
      <c r="C79" s="1">
        <v>0.156</v>
      </c>
      <c r="D79" s="1">
        <v>11505</v>
      </c>
      <c r="E79" s="5"/>
      <c r="F79" s="4">
        <v>0.16078857799999999</v>
      </c>
      <c r="K79">
        <f t="shared" si="7"/>
        <v>3.0696012820512743E-2</v>
      </c>
    </row>
    <row r="80" spans="1:12" x14ac:dyDescent="0.4">
      <c r="A80" s="1">
        <v>0.51690000000000003</v>
      </c>
      <c r="B80" s="1">
        <v>298.14436999999998</v>
      </c>
      <c r="C80" s="1">
        <v>0.17399999999999999</v>
      </c>
      <c r="D80" s="1">
        <v>10975</v>
      </c>
      <c r="E80" s="5"/>
      <c r="F80" s="4">
        <v>0.18260554400000001</v>
      </c>
      <c r="K80">
        <f t="shared" si="7"/>
        <v>4.9457149425287478E-2</v>
      </c>
    </row>
    <row r="81" spans="1:12" x14ac:dyDescent="0.4">
      <c r="A81" s="1">
        <v>0.60189999999999999</v>
      </c>
      <c r="B81" s="1">
        <v>298.14436999999998</v>
      </c>
      <c r="C81" s="1">
        <v>0.21049999999999999</v>
      </c>
      <c r="D81" s="1">
        <v>10051</v>
      </c>
      <c r="E81" s="5"/>
      <c r="F81" s="4">
        <v>0.22353208499999999</v>
      </c>
      <c r="K81">
        <f t="shared" si="7"/>
        <v>6.1910142517814723E-2</v>
      </c>
    </row>
    <row r="82" spans="1:12" x14ac:dyDescent="0.4">
      <c r="A82" s="1">
        <v>0.70809999999999995</v>
      </c>
      <c r="B82" s="1">
        <v>298.14436999999998</v>
      </c>
      <c r="C82" s="1">
        <v>0.27050000000000002</v>
      </c>
      <c r="D82" s="1">
        <v>8804</v>
      </c>
      <c r="E82" s="5"/>
      <c r="F82" s="4">
        <v>0.28992673499999999</v>
      </c>
      <c r="K82">
        <f t="shared" si="7"/>
        <v>7.1817874306839086E-2</v>
      </c>
    </row>
    <row r="83" spans="1:12" x14ac:dyDescent="0.4">
      <c r="A83" s="1">
        <v>0.79610000000000003</v>
      </c>
      <c r="B83" s="1">
        <v>298.14436999999998</v>
      </c>
      <c r="C83" s="1">
        <v>0.34699999999999998</v>
      </c>
      <c r="D83" s="1">
        <v>7476</v>
      </c>
      <c r="E83" s="5"/>
      <c r="F83" s="4">
        <v>0.37035368200000002</v>
      </c>
      <c r="K83">
        <f t="shared" si="7"/>
        <v>6.7301677233429516E-2</v>
      </c>
    </row>
    <row r="84" spans="1:12" x14ac:dyDescent="0.4">
      <c r="A84" s="1">
        <v>0.87960000000000005</v>
      </c>
      <c r="B84" s="1">
        <v>298.14436999999998</v>
      </c>
      <c r="C84" s="1">
        <v>0.48299999999999998</v>
      </c>
      <c r="D84" s="1">
        <v>5856</v>
      </c>
      <c r="E84" s="5"/>
      <c r="F84" s="4">
        <v>0.49539186099999999</v>
      </c>
      <c r="G84" t="s">
        <v>8</v>
      </c>
      <c r="I84">
        <v>0.181997060775756</v>
      </c>
      <c r="J84" t="s">
        <v>6</v>
      </c>
      <c r="K84">
        <f t="shared" si="7"/>
        <v>2.5656026915113882E-2</v>
      </c>
      <c r="L84">
        <f>(100/COUNT(A75:A84))*SUM(K75:K84)</f>
        <v>5.6505558672259824</v>
      </c>
    </row>
    <row r="87" spans="1:12" x14ac:dyDescent="0.4">
      <c r="A87" s="1">
        <v>0.1</v>
      </c>
      <c r="B87" s="1">
        <v>328.13555500000001</v>
      </c>
      <c r="C87" s="1">
        <v>3.9E-2</v>
      </c>
      <c r="D87" s="1">
        <v>64290</v>
      </c>
      <c r="E87" s="5"/>
      <c r="F87" s="4">
        <v>4.4376682542802998E-2</v>
      </c>
      <c r="K87">
        <f t="shared" ref="K87:K95" si="8">ABS(F87-C87)/C87</f>
        <v>0.13786365494366662</v>
      </c>
    </row>
    <row r="88" spans="1:12" x14ac:dyDescent="0.4">
      <c r="A88" s="1">
        <v>0.19839999999999999</v>
      </c>
      <c r="B88" s="1">
        <v>328.13555500000001</v>
      </c>
      <c r="C88" s="1">
        <v>7.6899999999999996E-2</v>
      </c>
      <c r="D88" s="1">
        <v>60180</v>
      </c>
      <c r="E88" s="5"/>
      <c r="F88" s="4">
        <v>8.5652905899099102E-2</v>
      </c>
      <c r="K88">
        <f t="shared" si="8"/>
        <v>0.11382192326526797</v>
      </c>
    </row>
    <row r="89" spans="1:12" x14ac:dyDescent="0.4">
      <c r="A89" s="1">
        <v>0.29270000000000002</v>
      </c>
      <c r="B89" s="1">
        <v>328.13555500000001</v>
      </c>
      <c r="C89" s="1">
        <v>0.1133</v>
      </c>
      <c r="D89" s="1">
        <v>56400</v>
      </c>
      <c r="E89" s="5"/>
      <c r="F89" s="4">
        <v>0.12391641234070799</v>
      </c>
      <c r="K89">
        <f t="shared" si="8"/>
        <v>9.370178588444833E-2</v>
      </c>
    </row>
    <row r="90" spans="1:12" x14ac:dyDescent="0.4">
      <c r="A90" s="1">
        <v>0.39040000000000002</v>
      </c>
      <c r="B90" s="1">
        <v>328.13555500000001</v>
      </c>
      <c r="C90" s="1">
        <v>0.15190000000000001</v>
      </c>
      <c r="D90" s="1">
        <v>52400</v>
      </c>
      <c r="E90" s="5"/>
      <c r="F90" s="4">
        <v>0.163353828139605</v>
      </c>
      <c r="K90">
        <f t="shared" si="8"/>
        <v>7.540374022123103E-2</v>
      </c>
    </row>
    <row r="91" spans="1:12" x14ac:dyDescent="0.4">
      <c r="A91" s="1">
        <v>0.49809999999999999</v>
      </c>
      <c r="B91" s="1">
        <v>328.13555500000001</v>
      </c>
      <c r="C91" s="1">
        <v>0.1971</v>
      </c>
      <c r="D91" s="1">
        <v>48220</v>
      </c>
      <c r="E91" s="5"/>
      <c r="F91" s="4">
        <v>0.208498814919888</v>
      </c>
      <c r="K91">
        <f t="shared" si="8"/>
        <v>5.7832647995372938E-2</v>
      </c>
    </row>
    <row r="92" spans="1:12" x14ac:dyDescent="0.4">
      <c r="A92" s="1">
        <v>0.59719999999999995</v>
      </c>
      <c r="B92" s="1">
        <v>328.13555500000001</v>
      </c>
      <c r="C92" s="1">
        <v>0.24410000000000001</v>
      </c>
      <c r="D92" s="1">
        <v>44290</v>
      </c>
      <c r="E92" s="5"/>
      <c r="F92" s="4">
        <v>0.25455377633222098</v>
      </c>
      <c r="K92">
        <f t="shared" si="8"/>
        <v>4.2825794068910163E-2</v>
      </c>
    </row>
    <row r="93" spans="1:12" x14ac:dyDescent="0.4">
      <c r="A93" s="1">
        <v>0.69679999999999997</v>
      </c>
      <c r="B93" s="1">
        <v>328.13555500000001</v>
      </c>
      <c r="C93" s="1">
        <v>0.3024</v>
      </c>
      <c r="D93" s="1">
        <v>39770</v>
      </c>
      <c r="E93" s="5"/>
      <c r="F93" s="4">
        <v>0.31085842758867999</v>
      </c>
      <c r="K93">
        <f t="shared" si="8"/>
        <v>2.7970990703306827E-2</v>
      </c>
    </row>
    <row r="94" spans="1:12" x14ac:dyDescent="0.4">
      <c r="A94" s="1">
        <v>0.79790000000000005</v>
      </c>
      <c r="B94" s="1">
        <v>328.13555500000001</v>
      </c>
      <c r="C94" s="1">
        <v>0.38690000000000002</v>
      </c>
      <c r="D94" s="1">
        <v>33980</v>
      </c>
      <c r="E94" s="5"/>
      <c r="F94" s="4">
        <v>0.39188107923486298</v>
      </c>
      <c r="K94">
        <f t="shared" si="8"/>
        <v>1.2874332475737818E-2</v>
      </c>
    </row>
    <row r="95" spans="1:12" x14ac:dyDescent="0.4">
      <c r="A95" s="1">
        <v>0.89710000000000001</v>
      </c>
      <c r="B95" s="1">
        <v>328.13555500000001</v>
      </c>
      <c r="C95" s="1">
        <v>0.53649999999999998</v>
      </c>
      <c r="D95" s="1">
        <v>26520</v>
      </c>
      <c r="E95" s="5"/>
      <c r="F95" s="4">
        <v>0.53621376290313005</v>
      </c>
      <c r="G95" t="s">
        <v>8</v>
      </c>
      <c r="I95">
        <v>9.6996307373046806E-2</v>
      </c>
      <c r="J95" t="s">
        <v>6</v>
      </c>
      <c r="K95">
        <f t="shared" si="8"/>
        <v>5.3352674160283967E-4</v>
      </c>
      <c r="L95">
        <f>(100/COUNT(A87:A95))*SUM(K87:K95)</f>
        <v>6.2536488477727152</v>
      </c>
    </row>
    <row r="98" spans="1:12" x14ac:dyDescent="0.4">
      <c r="A98" s="1">
        <v>0.1</v>
      </c>
      <c r="B98" s="1">
        <v>318.138555</v>
      </c>
      <c r="C98" s="1">
        <v>3.6200000000000003E-2</v>
      </c>
      <c r="D98" s="1">
        <v>41480</v>
      </c>
      <c r="E98" s="5"/>
      <c r="F98" s="4">
        <v>4.1066226999999997E-2</v>
      </c>
      <c r="K98">
        <f t="shared" ref="K98:K106" si="9">ABS(F98-C98)/C98</f>
        <v>0.1344261602209943</v>
      </c>
    </row>
    <row r="99" spans="1:12" x14ac:dyDescent="0.4">
      <c r="A99" s="1">
        <v>0.19839999999999999</v>
      </c>
      <c r="B99" s="1">
        <v>318.138555</v>
      </c>
      <c r="C99" s="1">
        <v>7.17E-2</v>
      </c>
      <c r="D99" s="1">
        <v>38680</v>
      </c>
      <c r="E99" s="5"/>
      <c r="F99" s="1">
        <v>7.9624485999999994E-2</v>
      </c>
      <c r="K99">
        <f t="shared" si="9"/>
        <v>0.11052281729428165</v>
      </c>
    </row>
    <row r="100" spans="1:12" x14ac:dyDescent="0.4">
      <c r="A100" s="1">
        <v>0.29270000000000002</v>
      </c>
      <c r="B100" s="1">
        <v>318.138555</v>
      </c>
      <c r="C100" s="1">
        <v>0.106</v>
      </c>
      <c r="D100" s="1">
        <v>36180</v>
      </c>
      <c r="E100" s="5"/>
      <c r="F100" s="1">
        <v>0.115803856</v>
      </c>
      <c r="K100">
        <f t="shared" si="9"/>
        <v>9.2489207547169813E-2</v>
      </c>
    </row>
    <row r="101" spans="1:12" x14ac:dyDescent="0.4">
      <c r="A101" s="1">
        <v>0.39040000000000002</v>
      </c>
      <c r="B101" s="1">
        <v>318.138555</v>
      </c>
      <c r="C101" s="1">
        <v>0.14269999999999999</v>
      </c>
      <c r="D101" s="1">
        <v>33540</v>
      </c>
      <c r="E101" s="5"/>
      <c r="F101" s="1">
        <v>0.153650642</v>
      </c>
      <c r="K101">
        <f t="shared" si="9"/>
        <v>7.6738906797477302E-2</v>
      </c>
    </row>
    <row r="102" spans="1:12" x14ac:dyDescent="0.4">
      <c r="A102" s="1">
        <v>0.49809999999999999</v>
      </c>
      <c r="B102" s="1">
        <v>318.138555</v>
      </c>
      <c r="C102" s="1">
        <v>0.18629999999999999</v>
      </c>
      <c r="D102" s="1">
        <v>30730</v>
      </c>
      <c r="E102" s="5"/>
      <c r="F102" s="1">
        <v>0.197776487</v>
      </c>
      <c r="K102">
        <f t="shared" si="9"/>
        <v>6.1602184648416575E-2</v>
      </c>
    </row>
    <row r="103" spans="1:12" x14ac:dyDescent="0.4">
      <c r="A103" s="1">
        <v>0.59719999999999995</v>
      </c>
      <c r="B103" s="1">
        <v>318.138555</v>
      </c>
      <c r="C103" s="1">
        <v>0.2321</v>
      </c>
      <c r="D103" s="1">
        <v>28130</v>
      </c>
      <c r="E103" s="5"/>
      <c r="F103" s="1">
        <v>0.24367372500000001</v>
      </c>
      <c r="K103">
        <f t="shared" si="9"/>
        <v>4.9865252046531694E-2</v>
      </c>
    </row>
    <row r="104" spans="1:12" x14ac:dyDescent="0.4">
      <c r="A104" s="1">
        <v>0.69679999999999997</v>
      </c>
      <c r="B104" s="1">
        <v>318.138555</v>
      </c>
      <c r="C104" s="1">
        <v>0.28970000000000001</v>
      </c>
      <c r="D104" s="1">
        <v>25160</v>
      </c>
      <c r="E104" s="5"/>
      <c r="F104" s="1">
        <v>0.300739759</v>
      </c>
      <c r="K104">
        <f t="shared" si="9"/>
        <v>3.8107556092509431E-2</v>
      </c>
    </row>
    <row r="105" spans="1:12" x14ac:dyDescent="0.4">
      <c r="A105" s="1">
        <v>0.79790000000000005</v>
      </c>
      <c r="B105" s="1">
        <v>318.138555</v>
      </c>
      <c r="C105" s="1">
        <v>0.374</v>
      </c>
      <c r="D105" s="1">
        <v>21250</v>
      </c>
      <c r="E105" s="5"/>
      <c r="F105" s="1">
        <v>0.38378490599999998</v>
      </c>
      <c r="K105">
        <f t="shared" si="9"/>
        <v>2.616285026737963E-2</v>
      </c>
    </row>
    <row r="106" spans="1:12" x14ac:dyDescent="0.4">
      <c r="A106" s="1">
        <v>0.89710000000000001</v>
      </c>
      <c r="B106" s="1">
        <v>318.138555</v>
      </c>
      <c r="C106" s="1">
        <v>0.52500000000000002</v>
      </c>
      <c r="D106" s="1">
        <v>16390</v>
      </c>
      <c r="E106" s="5"/>
      <c r="F106" s="1">
        <v>0.53187350499999997</v>
      </c>
      <c r="G106" t="s">
        <v>8</v>
      </c>
      <c r="I106">
        <v>0.10100126266479401</v>
      </c>
      <c r="J106" t="s">
        <v>6</v>
      </c>
      <c r="K106">
        <f t="shared" si="9"/>
        <v>1.3092390476190374E-2</v>
      </c>
      <c r="L106">
        <f>(100/COUNT(A98:A106))*SUM(K98:K106)</f>
        <v>6.700081393232785</v>
      </c>
    </row>
    <row r="109" spans="1:12" x14ac:dyDescent="0.4">
      <c r="A109" s="1">
        <v>5.80000000000001E-2</v>
      </c>
      <c r="B109" s="1">
        <v>403.15</v>
      </c>
      <c r="C109" s="1">
        <v>3.3000000000000002E-2</v>
      </c>
      <c r="D109" s="1">
        <v>815000</v>
      </c>
      <c r="E109" s="4"/>
      <c r="F109" s="4">
        <v>3.1279172000000001E-2</v>
      </c>
      <c r="K109">
        <f t="shared" ref="K109:K116" si="10">ABS(F109-C109)/C109</f>
        <v>5.214630303030305E-2</v>
      </c>
    </row>
    <row r="110" spans="1:12" x14ac:dyDescent="0.4">
      <c r="A110" s="1">
        <v>0.109</v>
      </c>
      <c r="B110" s="1">
        <v>403.15</v>
      </c>
      <c r="C110" s="1">
        <v>6.2000000000000097E-2</v>
      </c>
      <c r="D110" s="1">
        <v>790000</v>
      </c>
      <c r="E110" s="4"/>
      <c r="F110" s="4">
        <v>5.8191386999999997E-2</v>
      </c>
      <c r="K110">
        <f t="shared" si="10"/>
        <v>6.1429241935485379E-2</v>
      </c>
    </row>
    <row r="111" spans="1:12" x14ac:dyDescent="0.4">
      <c r="A111" s="1">
        <v>0.20699999999999999</v>
      </c>
      <c r="B111" s="1">
        <v>403.15</v>
      </c>
      <c r="C111" s="1">
        <v>0.11899999999999999</v>
      </c>
      <c r="D111" s="1">
        <v>748000</v>
      </c>
      <c r="E111" s="4"/>
      <c r="F111" s="4">
        <v>0.10899433</v>
      </c>
      <c r="K111">
        <f t="shared" si="10"/>
        <v>8.408126050420163E-2</v>
      </c>
    </row>
    <row r="112" spans="1:12" x14ac:dyDescent="0.4">
      <c r="A112" s="1">
        <v>0.35699999999999998</v>
      </c>
      <c r="B112" s="1">
        <v>403.15</v>
      </c>
      <c r="C112" s="1">
        <v>0.20300000000000001</v>
      </c>
      <c r="D112" s="1">
        <v>682000</v>
      </c>
      <c r="E112" s="4"/>
      <c r="F112" s="4">
        <v>0.18715828300000001</v>
      </c>
      <c r="K112">
        <f t="shared" si="10"/>
        <v>7.8038014778325143E-2</v>
      </c>
    </row>
    <row r="113" spans="1:12" x14ac:dyDescent="0.4">
      <c r="A113" s="1">
        <v>0.65400000000000003</v>
      </c>
      <c r="B113" s="1">
        <v>403.15</v>
      </c>
      <c r="C113" s="1">
        <v>0.36299999999999999</v>
      </c>
      <c r="D113" s="1">
        <v>555000</v>
      </c>
      <c r="E113" s="4"/>
      <c r="F113" s="4">
        <v>0.37207105299999998</v>
      </c>
      <c r="K113">
        <f t="shared" si="10"/>
        <v>2.4989126721763073E-2</v>
      </c>
    </row>
    <row r="114" spans="1:12" x14ac:dyDescent="0.4">
      <c r="A114" s="1">
        <v>0.80400000000000005</v>
      </c>
      <c r="B114" s="1">
        <v>403.15</v>
      </c>
      <c r="C114" s="1">
        <v>0.49399999999999999</v>
      </c>
      <c r="D114" s="1">
        <v>472000</v>
      </c>
      <c r="E114" s="4"/>
      <c r="F114" s="4">
        <v>0.52041666099999995</v>
      </c>
      <c r="K114">
        <f t="shared" si="10"/>
        <v>5.3475022267206379E-2</v>
      </c>
    </row>
    <row r="115" spans="1:12" x14ac:dyDescent="0.4">
      <c r="A115" s="1">
        <v>0.90100000000000002</v>
      </c>
      <c r="B115" s="1">
        <v>403.15</v>
      </c>
      <c r="C115" s="1">
        <v>0.64800000000000002</v>
      </c>
      <c r="D115" s="1">
        <v>392000</v>
      </c>
      <c r="E115" s="4"/>
      <c r="F115" s="4">
        <v>0.68014331900000002</v>
      </c>
      <c r="K115">
        <f t="shared" si="10"/>
        <v>4.9603887345679019E-2</v>
      </c>
    </row>
    <row r="116" spans="1:12" x14ac:dyDescent="0.4">
      <c r="A116" s="1">
        <v>0.95099999999999996</v>
      </c>
      <c r="B116" s="1">
        <v>403.15</v>
      </c>
      <c r="C116" s="1">
        <v>0.79200000000000004</v>
      </c>
      <c r="D116" s="1">
        <v>333000</v>
      </c>
      <c r="E116" s="4"/>
      <c r="F116" s="4">
        <v>0.808836008</v>
      </c>
      <c r="G116" t="s">
        <v>8</v>
      </c>
      <c r="I116">
        <v>6.0997247695922803E-2</v>
      </c>
      <c r="J116" t="s">
        <v>6</v>
      </c>
      <c r="K116">
        <f t="shared" si="10"/>
        <v>2.1257585858585806E-2</v>
      </c>
      <c r="L116">
        <f>(100/COUNT(A109:A116))*SUM(K109:K116)</f>
        <v>5.3127555305193672</v>
      </c>
    </row>
    <row r="119" spans="1:12" x14ac:dyDescent="0.4">
      <c r="A119" s="1">
        <v>0.35499999999999998</v>
      </c>
      <c r="B119" s="1">
        <v>353.15</v>
      </c>
      <c r="C119" s="1">
        <v>0.16400000000000001</v>
      </c>
      <c r="D119" s="1">
        <v>149000</v>
      </c>
      <c r="E119" s="4"/>
      <c r="F119" s="4">
        <v>0.172652577483902</v>
      </c>
      <c r="K119">
        <f t="shared" ref="K119:K129" si="11">ABS(F119-C119)/C119</f>
        <v>5.2759618804280463E-2</v>
      </c>
    </row>
    <row r="120" spans="1:12" x14ac:dyDescent="0.4">
      <c r="A120" s="1">
        <v>0.80500000000000005</v>
      </c>
      <c r="B120" s="1">
        <v>353.15</v>
      </c>
      <c r="C120" s="1">
        <v>0.39700000000000002</v>
      </c>
      <c r="D120" s="1">
        <v>99000</v>
      </c>
      <c r="E120" s="4"/>
      <c r="F120" s="4">
        <v>0.41424464914072401</v>
      </c>
      <c r="K120">
        <f t="shared" si="11"/>
        <v>4.3437403377138507E-2</v>
      </c>
    </row>
    <row r="121" spans="1:12" x14ac:dyDescent="0.4">
      <c r="A121" s="1">
        <v>0.90500000000000003</v>
      </c>
      <c r="B121" s="1">
        <v>353.15</v>
      </c>
      <c r="C121" s="1">
        <v>0.56999999999999995</v>
      </c>
      <c r="D121" s="1">
        <v>77000</v>
      </c>
      <c r="E121" s="4"/>
      <c r="F121" s="4">
        <v>0.55751240794878199</v>
      </c>
      <c r="K121">
        <f t="shared" si="11"/>
        <v>2.190805623020696E-2</v>
      </c>
    </row>
    <row r="122" spans="1:12" x14ac:dyDescent="0.4">
      <c r="A122" s="1">
        <v>0.95</v>
      </c>
      <c r="B122" s="1">
        <v>353.15</v>
      </c>
      <c r="C122" s="1">
        <v>0.71499999999999997</v>
      </c>
      <c r="D122" s="1">
        <v>64000</v>
      </c>
      <c r="E122" s="4"/>
      <c r="F122" s="4">
        <v>0.688128305995789</v>
      </c>
      <c r="G122" t="s">
        <v>8</v>
      </c>
      <c r="I122">
        <v>8.2997560501098605E-2</v>
      </c>
      <c r="J122" t="s">
        <v>6</v>
      </c>
      <c r="K122">
        <f t="shared" si="11"/>
        <v>3.7582788817078279E-2</v>
      </c>
      <c r="L122">
        <f>(100/COUNT(A119:A122))*SUM(K119:K122)</f>
        <v>3.8921966807176052</v>
      </c>
    </row>
    <row r="124" spans="1:12" x14ac:dyDescent="0.4">
      <c r="A124" s="1">
        <v>5.7000000000000099E-2</v>
      </c>
      <c r="B124" s="1">
        <v>388.15</v>
      </c>
      <c r="C124" s="1">
        <v>3.3000000000000002E-2</v>
      </c>
      <c r="D124" s="1">
        <v>540000</v>
      </c>
      <c r="E124" s="4"/>
      <c r="F124" s="4">
        <v>3.3285668999999997E-2</v>
      </c>
      <c r="K124">
        <f t="shared" si="11"/>
        <v>8.6566363636362224E-3</v>
      </c>
    </row>
    <row r="125" spans="1:12" x14ac:dyDescent="0.4">
      <c r="A125" s="1">
        <v>0.107</v>
      </c>
      <c r="B125" s="1">
        <v>388.15</v>
      </c>
      <c r="C125" s="1">
        <v>6.2000000000000097E-2</v>
      </c>
      <c r="D125" s="1">
        <v>527000</v>
      </c>
      <c r="E125" s="4"/>
      <c r="F125" s="4">
        <v>6.1385459000000003E-2</v>
      </c>
      <c r="K125">
        <f t="shared" si="11"/>
        <v>9.911951612904717E-3</v>
      </c>
    </row>
    <row r="126" spans="1:12" x14ac:dyDescent="0.4">
      <c r="A126" s="1">
        <v>0.35599999999999998</v>
      </c>
      <c r="B126" s="1">
        <v>388.15</v>
      </c>
      <c r="C126" s="1">
        <v>0.185</v>
      </c>
      <c r="D126" s="1">
        <v>448000</v>
      </c>
      <c r="E126" s="4"/>
      <c r="F126" s="4">
        <v>0.190553524</v>
      </c>
      <c r="K126">
        <f t="shared" si="11"/>
        <v>3.0019048648648673E-2</v>
      </c>
    </row>
    <row r="127" spans="1:12" x14ac:dyDescent="0.4">
      <c r="A127" s="1">
        <v>0.65200000000000002</v>
      </c>
      <c r="B127" s="1">
        <v>388.15</v>
      </c>
      <c r="C127" s="1">
        <v>0.34599999999999997</v>
      </c>
      <c r="D127" s="1">
        <v>365000</v>
      </c>
      <c r="E127" s="4"/>
      <c r="F127" s="4">
        <v>0.34769993199999999</v>
      </c>
      <c r="K127">
        <f t="shared" si="11"/>
        <v>4.9130982658959974E-3</v>
      </c>
    </row>
    <row r="128" spans="1:12" x14ac:dyDescent="0.4">
      <c r="A128" s="1">
        <v>0.80300000000000005</v>
      </c>
      <c r="B128" s="1">
        <v>388.15</v>
      </c>
      <c r="C128" s="1">
        <v>0.46800000000000003</v>
      </c>
      <c r="D128" s="1">
        <v>312000</v>
      </c>
      <c r="E128" s="4"/>
      <c r="F128" s="4">
        <v>0.46825118900000001</v>
      </c>
      <c r="K128">
        <f t="shared" si="11"/>
        <v>5.3672863247860041E-4</v>
      </c>
    </row>
    <row r="129" spans="1:12" x14ac:dyDescent="0.4">
      <c r="A129" s="1">
        <v>0.9</v>
      </c>
      <c r="B129" s="1">
        <v>388.15</v>
      </c>
      <c r="C129" s="1">
        <v>0.63200000000000001</v>
      </c>
      <c r="D129" s="1">
        <v>253000</v>
      </c>
      <c r="E129" s="4"/>
      <c r="F129" s="4">
        <v>0.611472448</v>
      </c>
      <c r="G129" t="s">
        <v>8</v>
      </c>
      <c r="I129">
        <v>4.15976047515869E-2</v>
      </c>
      <c r="J129" t="s">
        <v>6</v>
      </c>
      <c r="K129">
        <f t="shared" si="11"/>
        <v>3.2480303797468364E-2</v>
      </c>
      <c r="L129">
        <f>(100/COUNT(A124:A129))*SUM(K124:K129)</f>
        <v>1.4419627886838764</v>
      </c>
    </row>
    <row r="132" spans="1:12" x14ac:dyDescent="0.4">
      <c r="A132" s="1">
        <v>0.21920000000000001</v>
      </c>
      <c r="B132" s="1">
        <v>328.15</v>
      </c>
      <c r="C132" s="1">
        <v>8.1699999999999995E-2</v>
      </c>
      <c r="D132" s="1">
        <v>59208</v>
      </c>
      <c r="E132" s="4"/>
      <c r="F132" s="4">
        <v>9.2303036000000005E-2</v>
      </c>
      <c r="K132">
        <f t="shared" ref="K132:K147" si="12">ABS(F132-C132)/C132</f>
        <v>0.12978012239902095</v>
      </c>
    </row>
    <row r="133" spans="1:12" x14ac:dyDescent="0.4">
      <c r="A133" s="1">
        <v>0.29680000000000001</v>
      </c>
      <c r="B133" s="1">
        <v>328.15</v>
      </c>
      <c r="C133" s="1">
        <v>0.1134</v>
      </c>
      <c r="D133" s="1">
        <v>55980</v>
      </c>
      <c r="E133" s="4"/>
      <c r="F133" s="4">
        <v>0.12350738999999999</v>
      </c>
      <c r="K133">
        <f t="shared" si="12"/>
        <v>8.9130423280423227E-2</v>
      </c>
    </row>
    <row r="134" spans="1:12" x14ac:dyDescent="0.4">
      <c r="A134" s="1">
        <v>0.32190000000000002</v>
      </c>
      <c r="B134" s="1">
        <v>328.15</v>
      </c>
      <c r="C134" s="1">
        <v>0.123</v>
      </c>
      <c r="D134" s="1">
        <v>54956</v>
      </c>
      <c r="E134" s="4"/>
      <c r="F134" s="4">
        <v>0.13360217899999999</v>
      </c>
      <c r="K134">
        <f t="shared" si="12"/>
        <v>8.6196577235772273E-2</v>
      </c>
    </row>
    <row r="135" spans="1:12" x14ac:dyDescent="0.4">
      <c r="A135" s="1">
        <v>0.34</v>
      </c>
      <c r="B135" s="1">
        <v>328.15</v>
      </c>
      <c r="C135" s="1">
        <v>0.12909999999999999</v>
      </c>
      <c r="D135" s="1">
        <v>54245</v>
      </c>
      <c r="E135" s="4"/>
      <c r="F135" s="4">
        <v>0.14090517599999999</v>
      </c>
      <c r="K135">
        <f t="shared" si="12"/>
        <v>9.1442106893880729E-2</v>
      </c>
    </row>
    <row r="136" spans="1:12" x14ac:dyDescent="0.4">
      <c r="A136" s="1">
        <v>0.37830000000000003</v>
      </c>
      <c r="B136" s="1">
        <v>328.15</v>
      </c>
      <c r="C136" s="1">
        <v>0.14430000000000001</v>
      </c>
      <c r="D136" s="1">
        <v>52664</v>
      </c>
      <c r="E136" s="4"/>
      <c r="F136" s="4">
        <v>0.15647250900000001</v>
      </c>
      <c r="K136">
        <f t="shared" si="12"/>
        <v>8.4355571725571704E-2</v>
      </c>
    </row>
    <row r="137" spans="1:12" x14ac:dyDescent="0.4">
      <c r="A137" s="1">
        <v>0.39090000000000003</v>
      </c>
      <c r="B137" s="1">
        <v>328.15</v>
      </c>
      <c r="C137" s="1">
        <v>0.14979999999999999</v>
      </c>
      <c r="D137" s="1">
        <v>52227</v>
      </c>
      <c r="E137" s="4"/>
      <c r="F137" s="4">
        <v>0.16164130500000001</v>
      </c>
      <c r="K137">
        <f t="shared" si="12"/>
        <v>7.9047429906542219E-2</v>
      </c>
    </row>
    <row r="138" spans="1:12" x14ac:dyDescent="0.4">
      <c r="A138" s="1">
        <v>0.39700000000000002</v>
      </c>
      <c r="B138" s="1">
        <v>328.15</v>
      </c>
      <c r="C138" s="1">
        <v>0.15049999999999999</v>
      </c>
      <c r="D138" s="1">
        <v>51974</v>
      </c>
      <c r="E138" s="4"/>
      <c r="F138" s="4">
        <v>0.164154256</v>
      </c>
      <c r="K138">
        <f t="shared" si="12"/>
        <v>9.0725953488372119E-2</v>
      </c>
    </row>
    <row r="139" spans="1:12" x14ac:dyDescent="0.4">
      <c r="A139" s="1">
        <v>0.49220000000000003</v>
      </c>
      <c r="B139" s="1">
        <v>328.15</v>
      </c>
      <c r="C139" s="1">
        <v>0.19209999999999999</v>
      </c>
      <c r="D139" s="1">
        <v>48181</v>
      </c>
      <c r="E139" s="4"/>
      <c r="F139" s="4">
        <v>0.20470965599999999</v>
      </c>
      <c r="K139">
        <f t="shared" si="12"/>
        <v>6.5641103591879219E-2</v>
      </c>
    </row>
    <row r="140" spans="1:12" x14ac:dyDescent="0.4">
      <c r="A140" s="1">
        <v>0.52470000000000006</v>
      </c>
      <c r="B140" s="1">
        <v>328.15</v>
      </c>
      <c r="C140" s="1">
        <v>0.20530000000000001</v>
      </c>
      <c r="D140" s="1">
        <v>46743</v>
      </c>
      <c r="E140" s="4"/>
      <c r="F140" s="4">
        <v>0.219403182</v>
      </c>
      <c r="K140">
        <f t="shared" si="12"/>
        <v>6.8695479785679456E-2</v>
      </c>
    </row>
    <row r="141" spans="1:12" x14ac:dyDescent="0.4">
      <c r="A141" s="1">
        <v>0.56540000000000001</v>
      </c>
      <c r="B141" s="1">
        <v>328.15</v>
      </c>
      <c r="C141" s="1">
        <v>0.22009999999999999</v>
      </c>
      <c r="D141" s="1">
        <v>45184</v>
      </c>
      <c r="E141" s="4"/>
      <c r="F141" s="4">
        <v>0.23873449699999999</v>
      </c>
      <c r="K141">
        <f t="shared" si="12"/>
        <v>8.4663775556565207E-2</v>
      </c>
    </row>
    <row r="142" spans="1:12" x14ac:dyDescent="0.4">
      <c r="A142" s="1">
        <v>0.58630000000000004</v>
      </c>
      <c r="B142" s="1">
        <v>328.15</v>
      </c>
      <c r="C142" s="1">
        <v>0.23069999999999999</v>
      </c>
      <c r="D142" s="1">
        <v>44237</v>
      </c>
      <c r="E142" s="4"/>
      <c r="F142" s="4">
        <v>0.24916863</v>
      </c>
      <c r="K142">
        <f t="shared" si="12"/>
        <v>8.0054746423927237E-2</v>
      </c>
    </row>
    <row r="143" spans="1:12" x14ac:dyDescent="0.4">
      <c r="A143" s="1">
        <v>0.63900000000000001</v>
      </c>
      <c r="B143" s="1">
        <v>328.15</v>
      </c>
      <c r="C143" s="1">
        <v>0.25679999999999997</v>
      </c>
      <c r="D143" s="1">
        <v>42143</v>
      </c>
      <c r="E143" s="4"/>
      <c r="F143" s="4">
        <v>0.27751288099999999</v>
      </c>
      <c r="K143">
        <f t="shared" si="12"/>
        <v>8.0657636292834969E-2</v>
      </c>
    </row>
    <row r="144" spans="1:12" x14ac:dyDescent="0.4">
      <c r="A144" s="1">
        <v>0.66610000000000003</v>
      </c>
      <c r="B144" s="1">
        <v>328.15</v>
      </c>
      <c r="C144" s="1">
        <v>0.27200000000000002</v>
      </c>
      <c r="D144" s="1">
        <v>40835</v>
      </c>
      <c r="E144" s="4"/>
      <c r="F144" s="4">
        <v>0.29355252100000001</v>
      </c>
      <c r="K144">
        <f t="shared" si="12"/>
        <v>7.923720955882349E-2</v>
      </c>
    </row>
    <row r="145" spans="1:12" x14ac:dyDescent="0.4">
      <c r="A145" s="1">
        <v>0.70389999999999997</v>
      </c>
      <c r="B145" s="1">
        <v>328.15</v>
      </c>
      <c r="C145" s="1">
        <v>0.29809999999999998</v>
      </c>
      <c r="D145" s="1">
        <v>39038</v>
      </c>
      <c r="E145" s="4"/>
      <c r="F145" s="4">
        <v>0.31817810299999999</v>
      </c>
      <c r="K145">
        <f t="shared" si="12"/>
        <v>6.7353582690372407E-2</v>
      </c>
    </row>
    <row r="146" spans="1:12" x14ac:dyDescent="0.4">
      <c r="A146" s="1">
        <v>0.80200000000000005</v>
      </c>
      <c r="B146" s="1">
        <v>328.15</v>
      </c>
      <c r="C146" s="1">
        <v>0.3846</v>
      </c>
      <c r="D146" s="1">
        <v>33368</v>
      </c>
      <c r="E146" s="4"/>
      <c r="F146" s="4">
        <v>0.40209999699999999</v>
      </c>
      <c r="K146">
        <f t="shared" si="12"/>
        <v>4.5501812272490873E-2</v>
      </c>
    </row>
    <row r="147" spans="1:12" x14ac:dyDescent="0.4">
      <c r="A147" s="1">
        <v>0.84130000000000005</v>
      </c>
      <c r="B147" s="1">
        <v>328.15</v>
      </c>
      <c r="C147" s="1">
        <v>0.434</v>
      </c>
      <c r="D147" s="1">
        <v>30710</v>
      </c>
      <c r="E147" s="4"/>
      <c r="F147" s="4">
        <v>0.449932681</v>
      </c>
      <c r="G147" t="s">
        <v>8</v>
      </c>
      <c r="I147">
        <v>0.12999701499938901</v>
      </c>
      <c r="J147" t="s">
        <v>6</v>
      </c>
      <c r="K147">
        <f t="shared" si="12"/>
        <v>3.671124654377881E-2</v>
      </c>
      <c r="L147">
        <f>(100/COUNT(A132:A147))*SUM(K132:K147)</f>
        <v>7.8699673602870934</v>
      </c>
    </row>
    <row r="150" spans="1:12" x14ac:dyDescent="0.4">
      <c r="A150" s="1">
        <v>6.4600000000000005E-2</v>
      </c>
      <c r="B150" s="1">
        <v>318</v>
      </c>
      <c r="C150" s="1">
        <v>2.2700000000000099E-2</v>
      </c>
      <c r="D150" s="1">
        <v>42781.81</v>
      </c>
      <c r="E150" s="4"/>
      <c r="F150" s="4">
        <v>2.7201495999999999E-2</v>
      </c>
      <c r="K150">
        <f t="shared" ref="K150:K159" si="13">ABS(F150-C150)/C150</f>
        <v>0.19830378854625025</v>
      </c>
    </row>
    <row r="151" spans="1:12" x14ac:dyDescent="0.4">
      <c r="A151" s="1">
        <v>0.12609999999999999</v>
      </c>
      <c r="B151" s="1">
        <v>318</v>
      </c>
      <c r="C151" s="1">
        <v>4.6199999999999998E-2</v>
      </c>
      <c r="D151" s="1">
        <v>40952.629999999997</v>
      </c>
      <c r="E151" s="4"/>
      <c r="F151" s="4">
        <v>5.2140118999999999E-2</v>
      </c>
      <c r="K151">
        <f t="shared" si="13"/>
        <v>0.12857400432900434</v>
      </c>
    </row>
    <row r="152" spans="1:12" x14ac:dyDescent="0.4">
      <c r="A152" s="1">
        <v>0.23960000000000001</v>
      </c>
      <c r="B152" s="1">
        <v>318</v>
      </c>
      <c r="C152" s="1">
        <v>8.6400000000000005E-2</v>
      </c>
      <c r="D152" s="1">
        <v>38142.199999999997</v>
      </c>
      <c r="E152" s="4"/>
      <c r="F152" s="4">
        <v>9.6517004000000003E-2</v>
      </c>
      <c r="K152">
        <f t="shared" si="13"/>
        <v>0.11709495370370368</v>
      </c>
    </row>
    <row r="153" spans="1:12" x14ac:dyDescent="0.4">
      <c r="A153" s="1">
        <v>0.3493</v>
      </c>
      <c r="B153" s="1">
        <v>318</v>
      </c>
      <c r="C153" s="1">
        <v>0.12570000000000001</v>
      </c>
      <c r="D153" s="1">
        <v>35175.769999999997</v>
      </c>
      <c r="E153" s="4"/>
      <c r="F153" s="4">
        <v>0.13867818600000001</v>
      </c>
      <c r="K153">
        <f t="shared" si="13"/>
        <v>0.10324730310262531</v>
      </c>
    </row>
    <row r="154" spans="1:12" x14ac:dyDescent="0.4">
      <c r="A154" s="1">
        <v>0.44369999999999998</v>
      </c>
      <c r="B154" s="1">
        <v>318</v>
      </c>
      <c r="C154" s="1">
        <v>0.1603</v>
      </c>
      <c r="D154" s="1">
        <v>32578.65</v>
      </c>
      <c r="E154" s="4"/>
      <c r="F154" s="4">
        <v>0.175835407</v>
      </c>
      <c r="K154">
        <f t="shared" si="13"/>
        <v>9.6914578914535254E-2</v>
      </c>
    </row>
    <row r="155" spans="1:12" x14ac:dyDescent="0.4">
      <c r="A155" s="1">
        <v>0.52690000000000003</v>
      </c>
      <c r="B155" s="1">
        <v>318</v>
      </c>
      <c r="C155" s="1">
        <v>0.19270000000000001</v>
      </c>
      <c r="D155" s="1">
        <v>30465.49</v>
      </c>
      <c r="E155" s="4"/>
      <c r="F155" s="4">
        <v>0.21075845700000001</v>
      </c>
      <c r="K155">
        <f t="shared" si="13"/>
        <v>9.3712802283341973E-2</v>
      </c>
    </row>
    <row r="156" spans="1:12" x14ac:dyDescent="0.4">
      <c r="A156" s="1">
        <v>0.61950000000000005</v>
      </c>
      <c r="B156" s="1">
        <v>318</v>
      </c>
      <c r="C156" s="1">
        <v>0.2359</v>
      </c>
      <c r="D156" s="1">
        <v>27671.06</v>
      </c>
      <c r="E156" s="4"/>
      <c r="F156" s="4">
        <v>0.25467404100000002</v>
      </c>
      <c r="K156">
        <f t="shared" si="13"/>
        <v>7.9584743535396435E-2</v>
      </c>
    </row>
    <row r="157" spans="1:12" x14ac:dyDescent="0.4">
      <c r="A157" s="1">
        <v>0.70740000000000003</v>
      </c>
      <c r="B157" s="1">
        <v>318</v>
      </c>
      <c r="C157" s="1">
        <v>0.2918</v>
      </c>
      <c r="D157" s="1">
        <v>24757.96</v>
      </c>
      <c r="E157" s="4"/>
      <c r="F157" s="4">
        <v>0.30608782699999998</v>
      </c>
      <c r="K157">
        <f t="shared" si="13"/>
        <v>4.8964451679232267E-2</v>
      </c>
    </row>
    <row r="158" spans="1:12" x14ac:dyDescent="0.4">
      <c r="A158" s="1">
        <v>0.78290000000000004</v>
      </c>
      <c r="B158" s="1">
        <v>318</v>
      </c>
      <c r="C158" s="1">
        <v>0.35339999999999999</v>
      </c>
      <c r="D158" s="1">
        <v>21888.87</v>
      </c>
      <c r="E158" s="4"/>
      <c r="F158" s="4">
        <v>0.36549135999999999</v>
      </c>
      <c r="K158">
        <f t="shared" si="13"/>
        <v>3.4214374646293143E-2</v>
      </c>
    </row>
    <row r="159" spans="1:12" x14ac:dyDescent="0.4">
      <c r="A159" s="1">
        <v>0.86419999999999997</v>
      </c>
      <c r="B159" s="1">
        <v>318</v>
      </c>
      <c r="C159" s="1">
        <v>0.46160000000000001</v>
      </c>
      <c r="D159" s="1">
        <v>18185.169999999998</v>
      </c>
      <c r="E159" s="4"/>
      <c r="F159" s="4">
        <v>0.46441501699999999</v>
      </c>
      <c r="G159" t="s">
        <v>8</v>
      </c>
      <c r="I159">
        <v>0.104991912841796</v>
      </c>
      <c r="J159" t="s">
        <v>6</v>
      </c>
      <c r="K159">
        <f t="shared" si="13"/>
        <v>6.0983903812824418E-3</v>
      </c>
      <c r="L159">
        <f>(100/COUNT(A150:A159))*SUM(K150:K159)</f>
        <v>9.0670939112166522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C7595-8548-4BC6-9844-8B5DB534AA42}">
  <dimension ref="A1:U133"/>
  <sheetViews>
    <sheetView workbookViewId="0">
      <selection activeCell="O19" sqref="O19"/>
    </sheetView>
  </sheetViews>
  <sheetFormatPr defaultRowHeight="13.9" x14ac:dyDescent="0.4"/>
  <sheetData>
    <row r="1" spans="1:21" x14ac:dyDescent="0.4">
      <c r="A1" s="5" t="s">
        <v>2</v>
      </c>
      <c r="B1" s="5" t="s">
        <v>3</v>
      </c>
      <c r="C1" s="5" t="s">
        <v>4</v>
      </c>
      <c r="D1" s="5" t="s">
        <v>5</v>
      </c>
      <c r="F1" t="s">
        <v>1</v>
      </c>
      <c r="K1" t="s">
        <v>34</v>
      </c>
      <c r="L1" t="s">
        <v>36</v>
      </c>
    </row>
    <row r="2" spans="1:21" x14ac:dyDescent="0.4">
      <c r="A2" s="1">
        <v>0.63019999999999998</v>
      </c>
      <c r="B2" s="1">
        <v>327.93555700000002</v>
      </c>
      <c r="C2" s="1">
        <v>0.38490000000000002</v>
      </c>
      <c r="D2" s="1">
        <v>33000</v>
      </c>
      <c r="E2" s="4"/>
      <c r="F2" s="4">
        <v>0.42008271400000002</v>
      </c>
      <c r="K2">
        <f>ABS(F2-C2)/F2</f>
        <v>8.3751872732378135E-2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</row>
    <row r="3" spans="1:21" x14ac:dyDescent="0.4">
      <c r="A3" s="1">
        <v>0.7329</v>
      </c>
      <c r="B3" s="1">
        <v>327.93555700000002</v>
      </c>
      <c r="C3" s="1">
        <v>0.41120000000000001</v>
      </c>
      <c r="D3" s="1">
        <v>31640</v>
      </c>
      <c r="E3" s="4"/>
      <c r="F3" s="4">
        <v>0.46199073899999998</v>
      </c>
      <c r="K3">
        <f t="shared" ref="K3:K7" si="0">ABS(F3-C3)/F3</f>
        <v>0.10993886827675127</v>
      </c>
      <c r="N3" t="s">
        <v>30</v>
      </c>
      <c r="O3">
        <v>1.5255000000000001</v>
      </c>
      <c r="P3">
        <v>3.23</v>
      </c>
      <c r="Q3">
        <v>188.9</v>
      </c>
      <c r="R3">
        <v>3.5175999999999999E-2</v>
      </c>
      <c r="S3">
        <v>2899.5</v>
      </c>
      <c r="T3">
        <v>1</v>
      </c>
      <c r="U3">
        <v>1</v>
      </c>
    </row>
    <row r="4" spans="1:21" x14ac:dyDescent="0.4">
      <c r="A4" s="1">
        <v>0.76249999999999996</v>
      </c>
      <c r="B4" s="1">
        <v>327.93555700000002</v>
      </c>
      <c r="C4" s="1">
        <v>0.41720000000000002</v>
      </c>
      <c r="D4" s="1">
        <v>31180</v>
      </c>
      <c r="E4" s="4"/>
      <c r="F4" s="4">
        <v>0.47346766899999998</v>
      </c>
      <c r="G4" t="s">
        <v>0</v>
      </c>
      <c r="I4">
        <v>3.3997297286987298E-2</v>
      </c>
      <c r="J4" t="s">
        <v>6</v>
      </c>
      <c r="K4">
        <f t="shared" si="0"/>
        <v>0.11884162886737672</v>
      </c>
      <c r="L4">
        <f>(100/COUNT(A2:A4))*SUM(K2:K4)</f>
        <v>10.417745662550205</v>
      </c>
      <c r="N4" t="s">
        <v>29</v>
      </c>
      <c r="O4">
        <v>2.3826999999999998</v>
      </c>
      <c r="P4">
        <v>3.1770999999999998</v>
      </c>
      <c r="Q4">
        <v>198.24</v>
      </c>
      <c r="R4">
        <v>3.2384000000000003E-2</v>
      </c>
      <c r="S4">
        <v>2653.4</v>
      </c>
      <c r="T4">
        <v>1</v>
      </c>
      <c r="U4">
        <v>1</v>
      </c>
    </row>
    <row r="6" spans="1:21" x14ac:dyDescent="0.4">
      <c r="A6" s="1">
        <v>0.76300000000000001</v>
      </c>
      <c r="B6" s="1">
        <v>473.15300000000002</v>
      </c>
      <c r="C6" s="1">
        <v>0.56699999999999995</v>
      </c>
      <c r="D6" s="1">
        <v>2551060</v>
      </c>
      <c r="E6" s="4"/>
      <c r="F6" s="4">
        <v>0.57219918000000003</v>
      </c>
      <c r="G6" s="4"/>
      <c r="H6" s="4"/>
      <c r="I6" s="4"/>
      <c r="J6" s="4"/>
      <c r="K6">
        <f t="shared" si="0"/>
        <v>9.0863115183074557E-3</v>
      </c>
      <c r="L6" s="4"/>
      <c r="M6" s="4"/>
      <c r="N6" s="4"/>
      <c r="O6" s="4"/>
    </row>
    <row r="7" spans="1:21" x14ac:dyDescent="0.4">
      <c r="A7" s="1">
        <v>0.94199999999999995</v>
      </c>
      <c r="B7" s="1">
        <v>473.15300000000002</v>
      </c>
      <c r="C7" s="1">
        <v>0.753</v>
      </c>
      <c r="D7" s="1">
        <v>2068430</v>
      </c>
      <c r="E7" s="4"/>
      <c r="F7" s="4">
        <v>0.73186190500000003</v>
      </c>
      <c r="G7" t="s">
        <v>0</v>
      </c>
      <c r="I7">
        <v>1.6998052597045898E-2</v>
      </c>
      <c r="J7" t="s">
        <v>6</v>
      </c>
      <c r="K7">
        <f t="shared" si="0"/>
        <v>2.888262779574511E-2</v>
      </c>
      <c r="L7">
        <f>(100/COUNT(K6:K7))*SUM(K6:K7)</f>
        <v>1.8984469657026284</v>
      </c>
    </row>
    <row r="10" spans="1:21" x14ac:dyDescent="0.4">
      <c r="A10" s="1">
        <v>0.76500000000000001</v>
      </c>
      <c r="B10" s="1">
        <v>523.17100000000005</v>
      </c>
      <c r="C10" s="1">
        <v>0.627</v>
      </c>
      <c r="D10" s="1">
        <v>5991540</v>
      </c>
      <c r="E10" s="4"/>
      <c r="F10" s="4">
        <v>0.62504016600000001</v>
      </c>
      <c r="K10">
        <f t="shared" ref="K10:K11" si="1">ABS(F10-C10)/F10</f>
        <v>3.1355328930972952E-3</v>
      </c>
      <c r="N10" t="s">
        <v>9</v>
      </c>
      <c r="O10">
        <f>COUNT(A2:A133)</f>
        <v>95</v>
      </c>
    </row>
    <row r="11" spans="1:21" x14ac:dyDescent="0.4">
      <c r="A11" s="1">
        <v>0.93700000000000006</v>
      </c>
      <c r="B11" s="1">
        <v>523.17100000000005</v>
      </c>
      <c r="C11" s="1">
        <v>0.80800000000000005</v>
      </c>
      <c r="D11" s="1">
        <v>4943540</v>
      </c>
      <c r="E11" s="4"/>
      <c r="F11" s="4">
        <v>0.79461638999999995</v>
      </c>
      <c r="G11" t="s">
        <v>0</v>
      </c>
      <c r="I11">
        <v>1.8998384475708001E-2</v>
      </c>
      <c r="J11" t="s">
        <v>6</v>
      </c>
      <c r="K11">
        <f t="shared" si="1"/>
        <v>1.6842856714798071E-2</v>
      </c>
      <c r="L11">
        <f>(100/COUNT(K10:K11))*SUM(K10:K11)</f>
        <v>0.9989194803947683</v>
      </c>
    </row>
    <row r="12" spans="1:21" x14ac:dyDescent="0.4">
      <c r="N12" t="s">
        <v>10</v>
      </c>
      <c r="O12" t="s">
        <v>11</v>
      </c>
      <c r="P12">
        <f>MAX(B2:B133)</f>
        <v>573.18399999999997</v>
      </c>
    </row>
    <row r="13" spans="1:21" x14ac:dyDescent="0.4">
      <c r="O13" t="s">
        <v>12</v>
      </c>
      <c r="P13">
        <f>MIN(B2:B133)</f>
        <v>298.13437199999998</v>
      </c>
    </row>
    <row r="14" spans="1:21" x14ac:dyDescent="0.4">
      <c r="A14" s="1">
        <v>0.82199999999999995</v>
      </c>
      <c r="B14" s="1">
        <v>573.18399999999997</v>
      </c>
      <c r="C14" s="1">
        <v>0.72399999999999998</v>
      </c>
      <c r="D14" s="1">
        <v>11858980</v>
      </c>
      <c r="E14" s="4"/>
      <c r="F14" s="4">
        <v>0.71464393699999995</v>
      </c>
      <c r="K14">
        <f t="shared" ref="K14:K17" si="2">ABS(F14-C14)/F14</f>
        <v>1.3091922446408479E-2</v>
      </c>
    </row>
    <row r="15" spans="1:21" x14ac:dyDescent="0.4">
      <c r="A15" s="1">
        <v>0.94299999999999995</v>
      </c>
      <c r="B15" s="1">
        <v>573.18399999999997</v>
      </c>
      <c r="C15" s="1">
        <v>0.86199999999999999</v>
      </c>
      <c r="D15" s="1">
        <v>10135290</v>
      </c>
      <c r="E15" s="4"/>
      <c r="F15" s="4">
        <v>0.845656144</v>
      </c>
      <c r="K15">
        <f t="shared" si="2"/>
        <v>1.9326834099132367E-2</v>
      </c>
      <c r="N15" t="s">
        <v>13</v>
      </c>
      <c r="O15" t="s">
        <v>11</v>
      </c>
      <c r="P15">
        <f>MAX(D2:D133)</f>
        <v>11858980</v>
      </c>
      <c r="Q15">
        <f>P15/1000</f>
        <v>11858.98</v>
      </c>
    </row>
    <row r="16" spans="1:21" x14ac:dyDescent="0.4">
      <c r="A16" s="1">
        <v>0.97</v>
      </c>
      <c r="B16" s="1">
        <v>573.18399999999997</v>
      </c>
      <c r="C16" s="1">
        <v>0.91300000000000003</v>
      </c>
      <c r="D16" s="1">
        <v>9528550</v>
      </c>
      <c r="E16" s="4"/>
      <c r="F16" s="4">
        <v>0.90185101999999995</v>
      </c>
      <c r="K16">
        <f t="shared" si="2"/>
        <v>1.2362330088621608E-2</v>
      </c>
      <c r="O16" t="s">
        <v>14</v>
      </c>
      <c r="P16">
        <f>MIN(D2:D133)</f>
        <v>6370</v>
      </c>
      <c r="Q16">
        <f>P16/1000</f>
        <v>6.37</v>
      </c>
    </row>
    <row r="17" spans="1:16" x14ac:dyDescent="0.4">
      <c r="A17" s="1">
        <v>0.99399999999999999</v>
      </c>
      <c r="B17" s="1">
        <v>573.18399999999997</v>
      </c>
      <c r="C17" s="1">
        <v>0.97599999999999998</v>
      </c>
      <c r="D17" s="1">
        <v>8845970</v>
      </c>
      <c r="E17" s="4"/>
      <c r="F17" s="4">
        <v>0.97583362699999998</v>
      </c>
      <c r="G17" t="s">
        <v>0</v>
      </c>
      <c r="I17">
        <v>1.9000530242919901E-2</v>
      </c>
      <c r="J17" t="s">
        <v>6</v>
      </c>
      <c r="K17">
        <f t="shared" si="2"/>
        <v>1.7049320232125743E-4</v>
      </c>
      <c r="L17">
        <f>(100/COUNT(K14:K17))*SUM(K14:K17)</f>
        <v>1.1237894959120927</v>
      </c>
    </row>
    <row r="19" spans="1:16" x14ac:dyDescent="0.4">
      <c r="N19" t="s">
        <v>20</v>
      </c>
      <c r="O19">
        <f>SUM(I2:I133)</f>
        <v>0.87228131294250377</v>
      </c>
      <c r="P19" t="s">
        <v>19</v>
      </c>
    </row>
    <row r="20" spans="1:16" x14ac:dyDescent="0.4">
      <c r="A20" s="1">
        <v>0.39679999999999999</v>
      </c>
      <c r="B20" s="1">
        <v>298.13437199999998</v>
      </c>
      <c r="C20" s="1">
        <v>0.27610000000000001</v>
      </c>
      <c r="D20" s="1">
        <v>7430</v>
      </c>
      <c r="E20" s="4"/>
      <c r="F20" s="4">
        <v>0.29268955699999999</v>
      </c>
      <c r="G20" s="4"/>
      <c r="H20" s="4"/>
      <c r="I20" s="4"/>
      <c r="J20" s="4"/>
      <c r="K20">
        <f t="shared" ref="K20:K22" si="3">ABS(F20-C20)/F20</f>
        <v>5.6679702446643755E-2</v>
      </c>
      <c r="L20" s="4"/>
      <c r="M20" s="4"/>
      <c r="N20" s="4"/>
      <c r="O20" s="4"/>
    </row>
    <row r="21" spans="1:16" x14ac:dyDescent="0.4">
      <c r="A21" s="1">
        <v>0.45519999999999999</v>
      </c>
      <c r="B21" s="1">
        <v>298.13437199999998</v>
      </c>
      <c r="C21" s="1">
        <v>0.30030000000000001</v>
      </c>
      <c r="D21" s="1">
        <v>7320</v>
      </c>
      <c r="E21" s="4"/>
      <c r="F21" s="4">
        <v>0.326105176</v>
      </c>
      <c r="G21" s="3"/>
      <c r="H21" s="3"/>
      <c r="I21" s="3"/>
      <c r="J21" s="3"/>
      <c r="K21">
        <f t="shared" si="3"/>
        <v>7.9131451749787571E-2</v>
      </c>
      <c r="L21" s="3"/>
      <c r="M21" s="3"/>
      <c r="N21" s="3"/>
      <c r="O21" s="3"/>
    </row>
    <row r="22" spans="1:16" x14ac:dyDescent="0.4">
      <c r="A22" s="1">
        <v>0.72030000000000005</v>
      </c>
      <c r="B22" s="1">
        <v>298.13437199999998</v>
      </c>
      <c r="C22" s="1">
        <v>0.39029999999999998</v>
      </c>
      <c r="D22" s="1">
        <v>6650</v>
      </c>
      <c r="E22" s="4"/>
      <c r="F22" s="4">
        <v>0.44836273799999998</v>
      </c>
      <c r="G22" t="s">
        <v>0</v>
      </c>
      <c r="I22">
        <v>2.9000043869018499E-2</v>
      </c>
      <c r="J22" t="s">
        <v>6</v>
      </c>
      <c r="K22">
        <f t="shared" si="3"/>
        <v>0.1294994723669477</v>
      </c>
      <c r="L22" s="4">
        <f>(100/COUNT(K20:K22))*SUM(K20:K22)</f>
        <v>8.8436875521126339</v>
      </c>
      <c r="M22" s="4"/>
      <c r="N22" s="4"/>
      <c r="O22" s="4"/>
    </row>
    <row r="23" spans="1:16" x14ac:dyDescent="0.4">
      <c r="A23" s="2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6" x14ac:dyDescent="0.4">
      <c r="G24" s="3"/>
      <c r="H24" s="3"/>
      <c r="I24" s="3"/>
      <c r="J24" s="3"/>
      <c r="K24" s="3"/>
      <c r="L24" s="3"/>
      <c r="M24" s="3"/>
      <c r="N24" s="3"/>
      <c r="O24" s="3"/>
    </row>
    <row r="25" spans="1:16" x14ac:dyDescent="0.4">
      <c r="A25" s="1">
        <v>0.7</v>
      </c>
      <c r="B25" s="1">
        <v>333.13436999999999</v>
      </c>
      <c r="C25" s="1">
        <v>0.40699999999999997</v>
      </c>
      <c r="D25" s="1">
        <v>40743</v>
      </c>
      <c r="E25" s="4"/>
      <c r="F25" s="4">
        <v>0.45101016100000002</v>
      </c>
      <c r="G25" s="4"/>
      <c r="H25" s="4"/>
      <c r="I25" s="4"/>
      <c r="J25" s="4"/>
      <c r="K25">
        <f t="shared" ref="K25:K26" si="4">ABS(F25-C25)/F25</f>
        <v>9.7581307042880677E-2</v>
      </c>
      <c r="L25" s="4"/>
      <c r="M25" s="4"/>
      <c r="N25" s="4"/>
      <c r="O25" s="4"/>
    </row>
    <row r="26" spans="1:16" x14ac:dyDescent="0.4">
      <c r="A26" s="1">
        <v>0.8</v>
      </c>
      <c r="B26" s="1">
        <v>333.13436999999999</v>
      </c>
      <c r="C26" s="1">
        <v>0.45300000000000001</v>
      </c>
      <c r="D26" s="1">
        <v>38357</v>
      </c>
      <c r="E26" s="4"/>
      <c r="F26" s="4">
        <v>0.49036685899999999</v>
      </c>
      <c r="G26" t="s">
        <v>0</v>
      </c>
      <c r="I26">
        <v>2.8023958206176699E-2</v>
      </c>
      <c r="J26" t="s">
        <v>6</v>
      </c>
      <c r="K26">
        <f t="shared" si="4"/>
        <v>7.6201844219655909E-2</v>
      </c>
      <c r="L26">
        <f>(100/COUNT(K25:K26))*SUM(K25:K26)</f>
        <v>8.6891575631268285</v>
      </c>
    </row>
    <row r="29" spans="1:16" x14ac:dyDescent="0.4">
      <c r="A29" s="1">
        <v>0.41</v>
      </c>
      <c r="B29" s="1">
        <v>523.11</v>
      </c>
      <c r="C29" s="1">
        <v>0.38</v>
      </c>
      <c r="D29" s="1">
        <v>6963900</v>
      </c>
      <c r="E29" s="4"/>
      <c r="F29" s="4">
        <v>0.37486000600000002</v>
      </c>
      <c r="K29">
        <f t="shared" ref="K29:K31" si="5">ABS(F29-C29)/F29</f>
        <v>1.3711769507894584E-2</v>
      </c>
    </row>
    <row r="30" spans="1:16" x14ac:dyDescent="0.4">
      <c r="A30" s="1">
        <v>0.63</v>
      </c>
      <c r="B30" s="1">
        <v>523.11</v>
      </c>
      <c r="C30" s="1">
        <v>0.52500000000000002</v>
      </c>
      <c r="D30" s="1">
        <v>6446800</v>
      </c>
      <c r="E30" s="4"/>
      <c r="F30" s="4">
        <v>0.53538448299999997</v>
      </c>
      <c r="K30">
        <f t="shared" si="5"/>
        <v>1.9396309250150505E-2</v>
      </c>
    </row>
    <row r="31" spans="1:16" x14ac:dyDescent="0.4">
      <c r="A31" s="1">
        <v>0.89900000000000002</v>
      </c>
      <c r="B31" s="1">
        <v>523.11</v>
      </c>
      <c r="C31" s="1">
        <v>0.74</v>
      </c>
      <c r="D31" s="1">
        <v>5302300</v>
      </c>
      <c r="E31" s="4"/>
      <c r="F31" s="4">
        <v>0.72895739400000004</v>
      </c>
      <c r="G31" t="s">
        <v>0</v>
      </c>
      <c r="I31">
        <v>1.300048828125E-2</v>
      </c>
      <c r="J31" t="s">
        <v>6</v>
      </c>
      <c r="K31">
        <f t="shared" si="5"/>
        <v>1.5148493027014901E-2</v>
      </c>
      <c r="L31">
        <f>(100/COUNT(K29:K31))*SUM(K29:K31)</f>
        <v>1.6085523928353334</v>
      </c>
    </row>
    <row r="34" spans="1:15" x14ac:dyDescent="0.4">
      <c r="A34" s="1">
        <v>0.39400000000000002</v>
      </c>
      <c r="B34" s="1">
        <v>423.11437000000001</v>
      </c>
      <c r="C34" s="1">
        <v>0.32300000000000001</v>
      </c>
      <c r="D34" s="1">
        <v>957000</v>
      </c>
      <c r="E34" s="4"/>
      <c r="F34" s="4">
        <v>0.33405462800000002</v>
      </c>
      <c r="K34">
        <f t="shared" ref="K34:K37" si="6">ABS(F34-C34)/F34</f>
        <v>3.3092276153108738E-2</v>
      </c>
    </row>
    <row r="35" spans="1:15" x14ac:dyDescent="0.4">
      <c r="A35" s="1">
        <v>0.56000000000000005</v>
      </c>
      <c r="B35" s="1">
        <v>423.11437000000001</v>
      </c>
      <c r="C35" s="1">
        <v>0.40799999999999997</v>
      </c>
      <c r="D35" s="1">
        <v>914300</v>
      </c>
      <c r="E35" s="4"/>
      <c r="F35" s="4">
        <v>0.43400662800000001</v>
      </c>
      <c r="K35">
        <f t="shared" si="6"/>
        <v>5.9922190865711919E-2</v>
      </c>
    </row>
    <row r="36" spans="1:15" x14ac:dyDescent="0.4">
      <c r="A36" s="1">
        <v>0.59799999999999998</v>
      </c>
      <c r="B36" s="1">
        <v>423.11437000000001</v>
      </c>
      <c r="C36" s="1">
        <v>0.43099999999999999</v>
      </c>
      <c r="D36" s="1">
        <v>901200</v>
      </c>
      <c r="E36" s="4"/>
      <c r="F36" s="4">
        <v>0.45349113600000002</v>
      </c>
      <c r="K36">
        <f t="shared" si="6"/>
        <v>4.9595536085627091E-2</v>
      </c>
    </row>
    <row r="37" spans="1:15" x14ac:dyDescent="0.4">
      <c r="A37" s="1">
        <v>0.77900000000000003</v>
      </c>
      <c r="B37" s="1">
        <v>423.11437000000001</v>
      </c>
      <c r="C37" s="1">
        <v>0.51600000000000001</v>
      </c>
      <c r="D37" s="1">
        <v>824600</v>
      </c>
      <c r="E37" s="4"/>
      <c r="F37" s="4">
        <v>0.53208883500000004</v>
      </c>
      <c r="G37" t="s">
        <v>0</v>
      </c>
      <c r="I37">
        <v>2.5998592376708901E-2</v>
      </c>
      <c r="J37" t="s">
        <v>6</v>
      </c>
      <c r="K37">
        <f t="shared" si="6"/>
        <v>3.0237121964793761E-2</v>
      </c>
      <c r="L37">
        <f>(100/COUNT(K34:K37))*SUM(K34:K37)</f>
        <v>4.321178126731037</v>
      </c>
    </row>
    <row r="40" spans="1:15" x14ac:dyDescent="0.4">
      <c r="A40" s="1">
        <v>0.1177</v>
      </c>
      <c r="B40" s="1">
        <v>333.15</v>
      </c>
      <c r="C40" s="1">
        <v>0.114</v>
      </c>
      <c r="D40" s="1">
        <v>47020</v>
      </c>
      <c r="E40" s="4"/>
      <c r="F40" s="4">
        <v>0.106933692</v>
      </c>
      <c r="G40" s="4"/>
      <c r="H40" s="4"/>
      <c r="I40" s="4"/>
      <c r="J40" s="4"/>
      <c r="K40">
        <f t="shared" ref="K40:K51" si="7">ABS(F40-C40)/F40</f>
        <v>6.6081212271245693E-2</v>
      </c>
      <c r="L40" s="4"/>
      <c r="M40" s="4"/>
      <c r="N40" s="6"/>
      <c r="O40" s="4"/>
    </row>
    <row r="41" spans="1:15" x14ac:dyDescent="0.4">
      <c r="A41" s="1">
        <v>0.3236</v>
      </c>
      <c r="B41" s="1">
        <v>333.15</v>
      </c>
      <c r="C41" s="1">
        <v>0.25319999999999998</v>
      </c>
      <c r="D41" s="1">
        <v>45881</v>
      </c>
      <c r="E41" s="4"/>
      <c r="F41" s="4">
        <v>0.26180873399999999</v>
      </c>
      <c r="K41">
        <f t="shared" si="7"/>
        <v>3.2881767802291913E-2</v>
      </c>
    </row>
    <row r="42" spans="1:15" x14ac:dyDescent="0.4">
      <c r="A42" s="1">
        <v>0.35830000000000001</v>
      </c>
      <c r="B42" s="1">
        <v>333.15</v>
      </c>
      <c r="C42" s="1">
        <v>0.26669999999999999</v>
      </c>
      <c r="D42" s="1">
        <v>45557</v>
      </c>
      <c r="E42" s="4"/>
      <c r="F42" s="4">
        <v>0.28414433900000002</v>
      </c>
      <c r="K42">
        <f t="shared" si="7"/>
        <v>6.1392526986082344E-2</v>
      </c>
    </row>
    <row r="43" spans="1:15" x14ac:dyDescent="0.4">
      <c r="A43" s="1">
        <v>0.38590000000000002</v>
      </c>
      <c r="B43" s="1">
        <v>333.15</v>
      </c>
      <c r="C43" s="1">
        <v>0.28249999999999997</v>
      </c>
      <c r="D43" s="1">
        <v>45282</v>
      </c>
      <c r="E43" s="4"/>
      <c r="F43" s="4">
        <v>0.301155548</v>
      </c>
      <c r="K43">
        <f t="shared" si="7"/>
        <v>6.1946552616722911E-2</v>
      </c>
    </row>
    <row r="44" spans="1:15" x14ac:dyDescent="0.4">
      <c r="A44" s="1">
        <v>0.42</v>
      </c>
      <c r="B44" s="1">
        <v>333.15</v>
      </c>
      <c r="C44" s="1">
        <v>0.29299999999999998</v>
      </c>
      <c r="D44" s="1">
        <v>44935</v>
      </c>
      <c r="E44" s="4"/>
      <c r="F44" s="4">
        <v>0.32125244800000002</v>
      </c>
      <c r="K44">
        <f t="shared" si="7"/>
        <v>8.7944693265030127E-2</v>
      </c>
    </row>
    <row r="45" spans="1:15" x14ac:dyDescent="0.4">
      <c r="A45" s="1">
        <v>0.46100000000000002</v>
      </c>
      <c r="B45" s="1">
        <v>333.15</v>
      </c>
      <c r="C45" s="1">
        <v>0.31130000000000002</v>
      </c>
      <c r="D45" s="1">
        <v>44447</v>
      </c>
      <c r="E45" s="4"/>
      <c r="F45" s="4">
        <v>0.34406782699999999</v>
      </c>
      <c r="K45">
        <f t="shared" si="7"/>
        <v>9.5236533115315006E-2</v>
      </c>
    </row>
    <row r="46" spans="1:15" x14ac:dyDescent="0.4">
      <c r="A46" s="1">
        <v>0.47020000000000001</v>
      </c>
      <c r="B46" s="1">
        <v>333.15</v>
      </c>
      <c r="C46" s="1">
        <v>0.32119999999999999</v>
      </c>
      <c r="D46" s="1">
        <v>44336</v>
      </c>
      <c r="E46" s="4"/>
      <c r="F46" s="4">
        <v>0.34898467799999999</v>
      </c>
      <c r="K46">
        <f t="shared" si="7"/>
        <v>7.9615753216535218E-2</v>
      </c>
    </row>
    <row r="47" spans="1:15" x14ac:dyDescent="0.4">
      <c r="A47" s="1">
        <v>0.51919999999999999</v>
      </c>
      <c r="B47" s="1">
        <v>333.15</v>
      </c>
      <c r="C47" s="1">
        <v>0.33179999999999998</v>
      </c>
      <c r="D47" s="1">
        <v>43756</v>
      </c>
      <c r="E47" s="4"/>
      <c r="F47" s="4">
        <v>0.37391450700000001</v>
      </c>
      <c r="K47">
        <f t="shared" si="7"/>
        <v>0.11263138019943159</v>
      </c>
    </row>
    <row r="48" spans="1:15" x14ac:dyDescent="0.4">
      <c r="A48" s="1">
        <v>0.54520000000000002</v>
      </c>
      <c r="B48" s="1">
        <v>333.15</v>
      </c>
      <c r="C48" s="1">
        <v>0.3498</v>
      </c>
      <c r="D48" s="1">
        <v>43368</v>
      </c>
      <c r="E48" s="4"/>
      <c r="F48" s="4">
        <v>0.38627859399999998</v>
      </c>
      <c r="K48">
        <f t="shared" si="7"/>
        <v>9.4435970738777145E-2</v>
      </c>
    </row>
    <row r="49" spans="1:12" x14ac:dyDescent="0.4">
      <c r="A49" s="1">
        <v>0.59640000000000004</v>
      </c>
      <c r="B49" s="1">
        <v>333.15</v>
      </c>
      <c r="C49" s="1">
        <v>0.36840000000000001</v>
      </c>
      <c r="D49" s="1">
        <v>42635</v>
      </c>
      <c r="E49" s="4"/>
      <c r="F49" s="4">
        <v>0.40886793900000001</v>
      </c>
      <c r="K49">
        <f t="shared" si="7"/>
        <v>9.8975574115631515E-2</v>
      </c>
    </row>
    <row r="50" spans="1:12" x14ac:dyDescent="0.4">
      <c r="A50" s="1">
        <v>0.68320000000000003</v>
      </c>
      <c r="B50" s="1">
        <v>333.15</v>
      </c>
      <c r="C50" s="1">
        <v>0.39939999999999998</v>
      </c>
      <c r="D50" s="1">
        <v>41230</v>
      </c>
      <c r="E50" s="4"/>
      <c r="F50" s="4">
        <v>0.44194672899999998</v>
      </c>
      <c r="K50">
        <f t="shared" si="7"/>
        <v>9.6271170727456626E-2</v>
      </c>
    </row>
    <row r="51" spans="1:12" x14ac:dyDescent="0.4">
      <c r="A51" s="1">
        <v>0.73939999999999995</v>
      </c>
      <c r="B51" s="1">
        <v>333.15</v>
      </c>
      <c r="C51" s="1">
        <v>0.41860000000000003</v>
      </c>
      <c r="D51" s="1">
        <v>40175</v>
      </c>
      <c r="E51" s="4"/>
      <c r="F51" s="4">
        <v>0.46032055</v>
      </c>
      <c r="G51" t="s">
        <v>0</v>
      </c>
      <c r="I51">
        <v>6.4996957778930595E-2</v>
      </c>
      <c r="J51" t="s">
        <v>6</v>
      </c>
      <c r="K51">
        <f t="shared" si="7"/>
        <v>9.0633689936284553E-2</v>
      </c>
      <c r="L51">
        <f>(100/COUNT(K40:K51))*SUM(K40:K51)</f>
        <v>8.1503902082567041</v>
      </c>
    </row>
    <row r="54" spans="1:12" x14ac:dyDescent="0.4">
      <c r="A54" s="1">
        <v>0.1701</v>
      </c>
      <c r="B54" s="1">
        <v>323.14999999999998</v>
      </c>
      <c r="C54" s="1">
        <v>0.15709999999999999</v>
      </c>
      <c r="D54" s="1">
        <v>29406</v>
      </c>
      <c r="E54" s="4"/>
      <c r="F54" s="4">
        <v>0.146706959</v>
      </c>
      <c r="K54">
        <f t="shared" ref="K54:K65" si="8">ABS(F54-C54)/F54</f>
        <v>7.0842181385546904E-2</v>
      </c>
    </row>
    <row r="55" spans="1:12" x14ac:dyDescent="0.4">
      <c r="A55" s="1">
        <v>0.31319999999999998</v>
      </c>
      <c r="B55" s="1">
        <v>323.14999999999998</v>
      </c>
      <c r="C55" s="1">
        <v>0.2477</v>
      </c>
      <c r="D55" s="1">
        <v>28828</v>
      </c>
      <c r="E55" s="4"/>
      <c r="F55" s="4">
        <v>0.25010792500000001</v>
      </c>
      <c r="K55">
        <f t="shared" si="8"/>
        <v>9.6275437893461602E-3</v>
      </c>
    </row>
    <row r="56" spans="1:12" x14ac:dyDescent="0.4">
      <c r="A56" s="1">
        <v>0.33029999999999998</v>
      </c>
      <c r="B56" s="1">
        <v>323.14999999999998</v>
      </c>
      <c r="C56" s="1">
        <v>0.25659999999999999</v>
      </c>
      <c r="D56" s="1">
        <v>28711</v>
      </c>
      <c r="E56" s="4"/>
      <c r="F56" s="4">
        <v>0.26131323099999998</v>
      </c>
      <c r="K56">
        <f t="shared" si="8"/>
        <v>1.8036710127394908E-2</v>
      </c>
    </row>
    <row r="57" spans="1:12" x14ac:dyDescent="0.4">
      <c r="A57" s="1">
        <v>0.4093</v>
      </c>
      <c r="B57" s="1">
        <v>323.14999999999998</v>
      </c>
      <c r="C57" s="1">
        <v>0.29499999999999998</v>
      </c>
      <c r="D57" s="1">
        <v>28216</v>
      </c>
      <c r="E57" s="4"/>
      <c r="F57" s="4">
        <v>0.30996067900000002</v>
      </c>
      <c r="K57">
        <f t="shared" si="8"/>
        <v>4.8266377039392253E-2</v>
      </c>
    </row>
    <row r="58" spans="1:12" x14ac:dyDescent="0.4">
      <c r="A58" s="1">
        <v>0.45789999999999997</v>
      </c>
      <c r="B58" s="1">
        <v>323.14999999999998</v>
      </c>
      <c r="C58" s="1">
        <v>0.316</v>
      </c>
      <c r="D58" s="1">
        <v>27881</v>
      </c>
      <c r="E58" s="4"/>
      <c r="F58" s="4">
        <v>0.337348388</v>
      </c>
      <c r="K58">
        <f t="shared" si="8"/>
        <v>6.3282910959100228E-2</v>
      </c>
    </row>
    <row r="59" spans="1:12" x14ac:dyDescent="0.4">
      <c r="A59" s="1">
        <v>0.47820000000000001</v>
      </c>
      <c r="B59" s="1">
        <v>323.14999999999998</v>
      </c>
      <c r="C59" s="1">
        <v>0.32590000000000002</v>
      </c>
      <c r="D59" s="1">
        <v>27701</v>
      </c>
      <c r="E59" s="4"/>
      <c r="F59" s="4">
        <v>0.34821439599999998</v>
      </c>
      <c r="K59">
        <f t="shared" si="8"/>
        <v>6.4082347703970172E-2</v>
      </c>
    </row>
    <row r="60" spans="1:12" x14ac:dyDescent="0.4">
      <c r="A60" s="1">
        <v>0.53090000000000004</v>
      </c>
      <c r="B60" s="1">
        <v>323.14999999999998</v>
      </c>
      <c r="C60" s="1">
        <v>0.34370000000000001</v>
      </c>
      <c r="D60" s="1">
        <v>27284</v>
      </c>
      <c r="E60" s="4"/>
      <c r="F60" s="4">
        <v>0.37483813700000002</v>
      </c>
      <c r="K60">
        <f t="shared" si="8"/>
        <v>8.3070888275170382E-2</v>
      </c>
    </row>
    <row r="61" spans="1:12" x14ac:dyDescent="0.4">
      <c r="A61" s="1">
        <v>0.57420000000000004</v>
      </c>
      <c r="B61" s="1">
        <v>323.14999999999998</v>
      </c>
      <c r="C61" s="1">
        <v>0.36030000000000001</v>
      </c>
      <c r="D61" s="1">
        <v>26898</v>
      </c>
      <c r="E61" s="4"/>
      <c r="F61" s="4">
        <v>0.39499489900000001</v>
      </c>
      <c r="K61">
        <f t="shared" si="8"/>
        <v>8.7836321653358876E-2</v>
      </c>
    </row>
    <row r="62" spans="1:12" x14ac:dyDescent="0.4">
      <c r="A62" s="1">
        <v>0.62270000000000003</v>
      </c>
      <c r="B62" s="1">
        <v>323.14999999999998</v>
      </c>
      <c r="C62" s="1">
        <v>0.37740000000000001</v>
      </c>
      <c r="D62" s="1">
        <v>26481</v>
      </c>
      <c r="E62" s="4"/>
      <c r="F62" s="4">
        <v>0.415742583</v>
      </c>
      <c r="K62">
        <f t="shared" si="8"/>
        <v>9.2226739737170452E-2</v>
      </c>
    </row>
    <row r="63" spans="1:12" x14ac:dyDescent="0.4">
      <c r="A63" s="1">
        <v>0.64649999999999996</v>
      </c>
      <c r="B63" s="1">
        <v>323.14999999999998</v>
      </c>
      <c r="C63" s="1">
        <v>0.38669999999999999</v>
      </c>
      <c r="D63" s="1">
        <v>26259</v>
      </c>
      <c r="E63" s="4"/>
      <c r="F63" s="4">
        <v>0.42523385800000002</v>
      </c>
      <c r="K63">
        <f t="shared" si="8"/>
        <v>9.0618038227802705E-2</v>
      </c>
    </row>
    <row r="64" spans="1:12" x14ac:dyDescent="0.4">
      <c r="A64" s="1">
        <v>0.68669999999999998</v>
      </c>
      <c r="B64" s="1">
        <v>323.14999999999998</v>
      </c>
      <c r="C64" s="1">
        <v>0.3992</v>
      </c>
      <c r="D64" s="1">
        <v>25815</v>
      </c>
      <c r="E64" s="4"/>
      <c r="F64" s="4">
        <v>0.44030018199999998</v>
      </c>
      <c r="K64">
        <f t="shared" si="8"/>
        <v>9.3345821056235651E-2</v>
      </c>
    </row>
    <row r="65" spans="1:15" x14ac:dyDescent="0.4">
      <c r="A65" s="1">
        <v>0.79349999999999998</v>
      </c>
      <c r="B65" s="1">
        <v>323.14999999999998</v>
      </c>
      <c r="C65" s="1">
        <v>0.44379999999999997</v>
      </c>
      <c r="D65" s="1">
        <v>24336</v>
      </c>
      <c r="E65" s="4"/>
      <c r="F65" s="4">
        <v>0.47661140699999999</v>
      </c>
      <c r="G65" t="s">
        <v>0</v>
      </c>
      <c r="I65">
        <v>5.4996728897094699E-2</v>
      </c>
      <c r="J65" t="s">
        <v>6</v>
      </c>
      <c r="K65">
        <f t="shared" si="8"/>
        <v>6.8843100517734804E-2</v>
      </c>
      <c r="L65">
        <f>(100/COUNT(K54:K65))*SUM(K54:K65)</f>
        <v>6.5839915039351959</v>
      </c>
    </row>
    <row r="66" spans="1:15" x14ac:dyDescent="0.4">
      <c r="A66" s="2"/>
      <c r="B66" s="2"/>
      <c r="C66" s="2"/>
      <c r="D66" s="2"/>
      <c r="E66" s="3"/>
      <c r="F66" s="3"/>
    </row>
    <row r="67" spans="1:15" x14ac:dyDescent="0.4">
      <c r="A67" s="2"/>
      <c r="B67" s="2"/>
      <c r="C67" s="2"/>
      <c r="D67" s="2"/>
      <c r="E67" s="3"/>
      <c r="F67" s="3"/>
    </row>
    <row r="68" spans="1:15" x14ac:dyDescent="0.4">
      <c r="A68" s="1">
        <v>0.1202</v>
      </c>
      <c r="B68" s="1">
        <v>328.15</v>
      </c>
      <c r="C68" s="1">
        <v>0.1152</v>
      </c>
      <c r="D68" s="1">
        <v>37395</v>
      </c>
      <c r="E68" s="4"/>
      <c r="F68" s="4">
        <v>0.109262544</v>
      </c>
      <c r="G68" s="4"/>
      <c r="H68" s="4"/>
      <c r="I68" s="4"/>
      <c r="J68" s="4"/>
      <c r="K68">
        <f t="shared" ref="K68:K79" si="9">ABS(F68-C68)/F68</f>
        <v>5.4341183928501548E-2</v>
      </c>
      <c r="L68" s="4"/>
      <c r="M68" s="4"/>
      <c r="N68" s="6"/>
      <c r="O68" s="4"/>
    </row>
    <row r="69" spans="1:15" x14ac:dyDescent="0.4">
      <c r="A69" s="1">
        <v>0.15640000000000001</v>
      </c>
      <c r="B69" s="1">
        <v>328.15</v>
      </c>
      <c r="C69" s="1">
        <v>0.14460000000000001</v>
      </c>
      <c r="D69" s="1">
        <v>37325</v>
      </c>
      <c r="E69" s="4"/>
      <c r="F69" s="4">
        <v>0.13926534800000001</v>
      </c>
      <c r="G69" s="3"/>
      <c r="H69" s="3"/>
      <c r="I69" s="3"/>
      <c r="J69" s="3"/>
      <c r="K69">
        <f t="shared" si="9"/>
        <v>3.8305666675963031E-2</v>
      </c>
      <c r="L69" s="3"/>
      <c r="M69" s="3"/>
      <c r="N69" s="3"/>
      <c r="O69" s="3"/>
    </row>
    <row r="70" spans="1:15" x14ac:dyDescent="0.4">
      <c r="A70" s="1">
        <v>0.1835</v>
      </c>
      <c r="B70" s="1">
        <v>328.15</v>
      </c>
      <c r="C70" s="1">
        <v>0.16600000000000001</v>
      </c>
      <c r="D70" s="1">
        <v>37223</v>
      </c>
      <c r="E70" s="4"/>
      <c r="F70" s="4">
        <v>0.16088933799999999</v>
      </c>
      <c r="G70" s="3"/>
      <c r="H70" s="3"/>
      <c r="I70" s="3"/>
      <c r="J70" s="3"/>
      <c r="K70">
        <f t="shared" si="9"/>
        <v>3.1765075694450404E-2</v>
      </c>
      <c r="L70" s="3"/>
      <c r="M70" s="3"/>
      <c r="N70" s="3"/>
      <c r="O70" s="3"/>
    </row>
    <row r="71" spans="1:15" x14ac:dyDescent="0.4">
      <c r="A71" s="1">
        <v>0.27239999999999998</v>
      </c>
      <c r="B71" s="1">
        <v>328.15</v>
      </c>
      <c r="C71" s="1">
        <v>0.2286</v>
      </c>
      <c r="D71" s="1">
        <v>36812</v>
      </c>
      <c r="E71" s="4"/>
      <c r="F71" s="4">
        <v>0.22695857999999999</v>
      </c>
      <c r="G71" s="3"/>
      <c r="H71" s="3"/>
      <c r="I71" s="3"/>
      <c r="J71" s="3"/>
      <c r="K71">
        <f t="shared" si="9"/>
        <v>7.2322447558493038E-3</v>
      </c>
      <c r="L71" s="3"/>
      <c r="M71" s="3"/>
      <c r="N71" s="3"/>
      <c r="O71" s="3"/>
    </row>
    <row r="72" spans="1:15" x14ac:dyDescent="0.4">
      <c r="A72" s="1">
        <v>0.31590000000000001</v>
      </c>
      <c r="B72" s="1">
        <v>328.15</v>
      </c>
      <c r="C72" s="1">
        <v>0.252</v>
      </c>
      <c r="D72" s="1">
        <v>36530</v>
      </c>
      <c r="E72" s="4"/>
      <c r="F72" s="4">
        <v>0.25664249500000003</v>
      </c>
      <c r="G72" s="4"/>
      <c r="H72" s="4"/>
      <c r="I72" s="4"/>
      <c r="J72" s="4"/>
      <c r="K72">
        <f t="shared" si="9"/>
        <v>1.8089346427215897E-2</v>
      </c>
      <c r="L72" s="4"/>
      <c r="M72" s="4"/>
      <c r="N72" s="6"/>
      <c r="O72" s="4"/>
    </row>
    <row r="73" spans="1:15" x14ac:dyDescent="0.4">
      <c r="A73" s="1">
        <v>0.38059999999999999</v>
      </c>
      <c r="B73" s="1">
        <v>328.15</v>
      </c>
      <c r="C73" s="1">
        <v>0.28620000000000001</v>
      </c>
      <c r="D73" s="1">
        <v>36055</v>
      </c>
      <c r="E73" s="4"/>
      <c r="F73" s="4">
        <v>0.29765111900000002</v>
      </c>
      <c r="G73" s="3"/>
      <c r="H73" s="3"/>
      <c r="I73" s="3"/>
      <c r="J73" s="3"/>
      <c r="K73">
        <f t="shared" si="9"/>
        <v>3.8471614145015223E-2</v>
      </c>
      <c r="L73" s="3"/>
      <c r="M73" s="3"/>
      <c r="N73" s="3"/>
      <c r="O73" s="3"/>
    </row>
    <row r="74" spans="1:15" x14ac:dyDescent="0.4">
      <c r="A74" s="1">
        <v>0.43740000000000001</v>
      </c>
      <c r="B74" s="1">
        <v>328.15</v>
      </c>
      <c r="C74" s="1">
        <v>0.31259999999999999</v>
      </c>
      <c r="D74" s="1">
        <v>35516</v>
      </c>
      <c r="E74" s="4"/>
      <c r="F74" s="4">
        <v>0.330579752</v>
      </c>
      <c r="G74" s="4"/>
      <c r="H74" s="4"/>
      <c r="I74" s="4"/>
      <c r="J74" s="4"/>
      <c r="K74">
        <f t="shared" si="9"/>
        <v>5.4388545853830801E-2</v>
      </c>
      <c r="L74" s="4"/>
      <c r="M74" s="4"/>
      <c r="N74" s="6"/>
      <c r="O74" s="4"/>
    </row>
    <row r="75" spans="1:15" x14ac:dyDescent="0.4">
      <c r="A75" s="1">
        <v>0.47270000000000001</v>
      </c>
      <c r="B75" s="1">
        <v>328.15</v>
      </c>
      <c r="C75" s="1">
        <v>0.31990000000000002</v>
      </c>
      <c r="D75" s="1">
        <v>35215</v>
      </c>
      <c r="E75" s="4"/>
      <c r="F75" s="4">
        <v>0.34959573700000002</v>
      </c>
      <c r="G75" s="3"/>
      <c r="H75" s="3"/>
      <c r="I75" s="3"/>
      <c r="J75" s="3"/>
      <c r="K75">
        <f t="shared" si="9"/>
        <v>8.49430752641014E-2</v>
      </c>
      <c r="L75" s="3"/>
      <c r="M75" s="3"/>
      <c r="N75" s="3"/>
      <c r="O75" s="3"/>
    </row>
    <row r="76" spans="1:15" x14ac:dyDescent="0.4">
      <c r="A76" s="1">
        <v>0.55300000000000005</v>
      </c>
      <c r="B76" s="1">
        <v>328.15</v>
      </c>
      <c r="C76" s="1">
        <v>0.35349999999999998</v>
      </c>
      <c r="D76" s="1">
        <v>34343</v>
      </c>
      <c r="E76" s="4"/>
      <c r="F76" s="4">
        <v>0.38868043299999999</v>
      </c>
      <c r="G76" s="3"/>
      <c r="H76" s="3"/>
      <c r="I76" s="3"/>
      <c r="J76" s="3"/>
      <c r="K76">
        <f t="shared" si="9"/>
        <v>9.0512487928611551E-2</v>
      </c>
      <c r="L76" s="3"/>
      <c r="M76" s="3"/>
      <c r="N76" s="3"/>
      <c r="O76" s="3"/>
    </row>
    <row r="77" spans="1:15" x14ac:dyDescent="0.4">
      <c r="A77" s="1">
        <v>0.62229999999999996</v>
      </c>
      <c r="B77" s="1">
        <v>328.15</v>
      </c>
      <c r="C77" s="1">
        <v>0.38090000000000002</v>
      </c>
      <c r="D77" s="1">
        <v>33611</v>
      </c>
      <c r="E77" s="4"/>
      <c r="F77" s="4">
        <v>0.41770785999999999</v>
      </c>
      <c r="G77" s="4"/>
      <c r="H77" s="4"/>
      <c r="I77" s="4"/>
      <c r="J77" s="4"/>
      <c r="K77">
        <f t="shared" si="9"/>
        <v>8.8118667434220588E-2</v>
      </c>
      <c r="L77" s="4"/>
      <c r="M77" s="4"/>
      <c r="N77" s="6"/>
      <c r="O77" s="4"/>
    </row>
    <row r="78" spans="1:15" x14ac:dyDescent="0.4">
      <c r="A78" s="1">
        <v>0.64490000000000003</v>
      </c>
      <c r="B78" s="1">
        <v>328.15</v>
      </c>
      <c r="C78" s="1">
        <v>0.38940000000000002</v>
      </c>
      <c r="D78" s="1">
        <v>33350</v>
      </c>
      <c r="E78" s="4"/>
      <c r="F78" s="4">
        <v>0.42623914400000001</v>
      </c>
      <c r="G78" s="3"/>
      <c r="H78" s="3"/>
      <c r="I78" s="3"/>
      <c r="J78" s="3"/>
      <c r="K78">
        <f t="shared" si="9"/>
        <v>8.6428345492360475E-2</v>
      </c>
      <c r="L78" s="3"/>
      <c r="M78" s="3"/>
      <c r="N78" s="3"/>
      <c r="O78" s="3"/>
    </row>
    <row r="79" spans="1:15" x14ac:dyDescent="0.4">
      <c r="A79" s="1">
        <v>0.6694</v>
      </c>
      <c r="B79" s="1">
        <v>328.15</v>
      </c>
      <c r="C79" s="1">
        <v>0.39419999999999999</v>
      </c>
      <c r="D79" s="1">
        <v>33048</v>
      </c>
      <c r="E79" s="4"/>
      <c r="F79" s="4">
        <v>0.43498640199999999</v>
      </c>
      <c r="G79" t="s">
        <v>0</v>
      </c>
      <c r="I79">
        <v>6.4996242523193304E-2</v>
      </c>
      <c r="J79" t="s">
        <v>6</v>
      </c>
      <c r="K79">
        <f t="shared" si="9"/>
        <v>9.3764774743464285E-2</v>
      </c>
      <c r="L79" s="4">
        <f>(100/COUNT(K68:K79))*SUM(K68:K79)</f>
        <v>5.7196752361965366</v>
      </c>
      <c r="M79" s="4"/>
      <c r="N79" s="6"/>
      <c r="O79" s="4"/>
    </row>
    <row r="80" spans="1:15" x14ac:dyDescent="0.4">
      <c r="G80" s="4"/>
      <c r="H80" s="4"/>
      <c r="I80" s="4"/>
      <c r="J80" s="4"/>
      <c r="K80" s="4"/>
      <c r="L80" s="4"/>
      <c r="M80" s="4"/>
      <c r="N80" s="6"/>
      <c r="O80" s="4"/>
    </row>
    <row r="81" spans="1:15" x14ac:dyDescent="0.4">
      <c r="G81" s="4"/>
      <c r="H81" s="4"/>
      <c r="I81" s="4"/>
      <c r="J81" s="4"/>
      <c r="K81" s="4"/>
      <c r="L81" s="4"/>
      <c r="M81" s="4"/>
      <c r="N81" s="6"/>
      <c r="O81" s="4"/>
    </row>
    <row r="82" spans="1:15" x14ac:dyDescent="0.4">
      <c r="A82" s="1">
        <v>0.57599999999999996</v>
      </c>
      <c r="B82" s="1">
        <v>298.14999999999998</v>
      </c>
      <c r="C82" s="1">
        <v>0.33800000000000002</v>
      </c>
      <c r="D82" s="1">
        <v>7080</v>
      </c>
      <c r="E82" s="4"/>
      <c r="F82" s="4">
        <v>0.387331904</v>
      </c>
      <c r="G82" s="4"/>
      <c r="H82" s="4"/>
      <c r="I82" s="4"/>
      <c r="J82" s="4"/>
      <c r="K82">
        <f t="shared" ref="K82:K85" si="10">ABS(F82-C82)/F82</f>
        <v>0.12736338910001069</v>
      </c>
      <c r="L82" s="4"/>
      <c r="M82" s="4"/>
      <c r="N82" s="6"/>
      <c r="O82" s="4"/>
    </row>
    <row r="83" spans="1:15" x14ac:dyDescent="0.4">
      <c r="A83" s="1">
        <v>0.67300000000000004</v>
      </c>
      <c r="B83" s="1">
        <v>298.14999999999998</v>
      </c>
      <c r="C83" s="1">
        <v>0.36699999999999999</v>
      </c>
      <c r="D83" s="1">
        <v>6810</v>
      </c>
      <c r="E83" s="4"/>
      <c r="F83" s="4">
        <v>0.429962436</v>
      </c>
      <c r="G83" s="4"/>
      <c r="H83" s="4"/>
      <c r="I83" s="4"/>
      <c r="J83" s="4"/>
      <c r="K83">
        <f t="shared" si="10"/>
        <v>0.14643706223675784</v>
      </c>
      <c r="L83" s="4"/>
      <c r="M83" s="4"/>
      <c r="N83" s="6"/>
      <c r="O83" s="4"/>
    </row>
    <row r="84" spans="1:15" x14ac:dyDescent="0.4">
      <c r="A84" s="1">
        <v>0.70899999999999996</v>
      </c>
      <c r="B84" s="1">
        <v>298.14999999999998</v>
      </c>
      <c r="C84" s="1">
        <v>0.38600000000000001</v>
      </c>
      <c r="D84" s="1">
        <v>6670</v>
      </c>
      <c r="E84" s="4"/>
      <c r="F84" s="4">
        <v>0.44443898900000001</v>
      </c>
      <c r="G84" s="4"/>
      <c r="H84" s="4"/>
      <c r="I84" s="4"/>
      <c r="J84" s="4"/>
      <c r="K84">
        <f t="shared" si="10"/>
        <v>0.13148933924876693</v>
      </c>
      <c r="L84" s="4"/>
      <c r="M84" s="4"/>
      <c r="N84" s="6"/>
      <c r="O84" s="4"/>
    </row>
    <row r="85" spans="1:15" x14ac:dyDescent="0.4">
      <c r="A85" s="1">
        <v>0.79500000000000004</v>
      </c>
      <c r="B85" s="1">
        <v>298.14999999999998</v>
      </c>
      <c r="C85" s="1">
        <v>0.41899999999999998</v>
      </c>
      <c r="D85" s="1">
        <v>6370</v>
      </c>
      <c r="E85" s="4"/>
      <c r="F85" s="4">
        <v>0.47828170199999998</v>
      </c>
      <c r="G85" t="s">
        <v>0</v>
      </c>
      <c r="I85">
        <v>3.9998054504394497E-2</v>
      </c>
      <c r="J85" t="s">
        <v>6</v>
      </c>
      <c r="K85">
        <f t="shared" si="10"/>
        <v>0.12394725065187627</v>
      </c>
      <c r="L85" s="4">
        <f>(100/COUNT(K82:K85))*SUM(K82:K85)</f>
        <v>13.230926030935294</v>
      </c>
      <c r="M85" s="4"/>
      <c r="N85" s="6"/>
      <c r="O85" s="4"/>
    </row>
    <row r="86" spans="1:15" x14ac:dyDescent="0.4">
      <c r="G86" s="4"/>
      <c r="H86" s="4"/>
      <c r="I86" s="4"/>
      <c r="J86" s="4"/>
      <c r="K86" s="4"/>
      <c r="L86" s="4"/>
      <c r="M86" s="4"/>
      <c r="N86" s="6"/>
      <c r="O86" s="4"/>
    </row>
    <row r="87" spans="1:15" x14ac:dyDescent="0.4">
      <c r="G87" s="3"/>
      <c r="H87" s="3"/>
      <c r="I87" s="3"/>
      <c r="J87" s="3"/>
      <c r="K87" s="3"/>
      <c r="L87" s="3"/>
      <c r="M87" s="3"/>
      <c r="N87" s="3"/>
      <c r="O87" s="3"/>
    </row>
    <row r="88" spans="1:15" x14ac:dyDescent="0.4">
      <c r="A88" s="1">
        <v>0.43919999999999998</v>
      </c>
      <c r="B88" s="1">
        <v>313.14999999999998</v>
      </c>
      <c r="C88" s="1">
        <v>0.30570000000000003</v>
      </c>
      <c r="D88" s="1">
        <v>16920</v>
      </c>
      <c r="E88" s="4"/>
      <c r="F88" s="4">
        <v>0.325765632205331</v>
      </c>
      <c r="G88" s="4"/>
      <c r="H88" s="4"/>
      <c r="I88" s="4"/>
      <c r="J88" s="4"/>
      <c r="K88">
        <f t="shared" ref="K88:K90" si="11">ABS(F88-C88)/F88</f>
        <v>6.159530110494759E-2</v>
      </c>
      <c r="L88" s="4"/>
      <c r="M88" s="4"/>
      <c r="N88" s="6"/>
      <c r="O88" s="4"/>
    </row>
    <row r="89" spans="1:15" x14ac:dyDescent="0.4">
      <c r="A89" s="1">
        <v>0.63009999999999999</v>
      </c>
      <c r="B89" s="1">
        <v>313.14999999999998</v>
      </c>
      <c r="C89" s="1">
        <v>0.3679</v>
      </c>
      <c r="D89" s="1">
        <v>16000</v>
      </c>
      <c r="E89" s="4"/>
      <c r="F89" s="4">
        <v>0.41576122732132997</v>
      </c>
      <c r="G89" s="4"/>
      <c r="H89" s="4"/>
      <c r="I89" s="4"/>
      <c r="J89" s="4"/>
      <c r="K89">
        <f t="shared" si="11"/>
        <v>0.11511710129799908</v>
      </c>
      <c r="L89" s="4"/>
      <c r="M89" s="4"/>
      <c r="N89" s="6"/>
      <c r="O89" s="4"/>
    </row>
    <row r="90" spans="1:15" x14ac:dyDescent="0.4">
      <c r="A90" s="1">
        <v>0.72050000000000003</v>
      </c>
      <c r="B90" s="1">
        <v>313.14999999999998</v>
      </c>
      <c r="C90" s="1">
        <v>0.3987</v>
      </c>
      <c r="D90" s="1">
        <v>15430</v>
      </c>
      <c r="E90" s="4"/>
      <c r="F90" s="4">
        <v>0.44796618536763599</v>
      </c>
      <c r="G90" t="s">
        <v>0</v>
      </c>
      <c r="I90">
        <v>3.2998800277709898E-2</v>
      </c>
      <c r="J90" t="s">
        <v>6</v>
      </c>
      <c r="K90">
        <f t="shared" si="11"/>
        <v>0.10997746476601648</v>
      </c>
      <c r="L90" s="4">
        <f>(100/COUNT(K88:K90))*SUM(K88:K90)</f>
        <v>9.5563289056321068</v>
      </c>
      <c r="M90" s="4"/>
      <c r="N90" s="6"/>
      <c r="O90" s="4"/>
    </row>
    <row r="93" spans="1:15" x14ac:dyDescent="0.4">
      <c r="A93" s="1">
        <v>0.55200000000000005</v>
      </c>
      <c r="B93" s="1">
        <v>313.14999999999998</v>
      </c>
      <c r="C93" s="1">
        <v>0.34</v>
      </c>
      <c r="D93" s="1">
        <v>16570</v>
      </c>
      <c r="E93" s="4"/>
      <c r="F93" s="4">
        <v>0.37746146800000002</v>
      </c>
      <c r="G93" s="4"/>
      <c r="H93" s="4"/>
      <c r="I93" s="4"/>
      <c r="J93" s="4"/>
      <c r="K93">
        <f t="shared" ref="K93:K100" si="12">ABS(F93-C93)/F93</f>
        <v>9.9245806991880806E-2</v>
      </c>
      <c r="L93" s="4"/>
      <c r="M93" s="4"/>
      <c r="N93" s="6"/>
      <c r="O93" s="4"/>
    </row>
    <row r="94" spans="1:15" x14ac:dyDescent="0.4">
      <c r="A94" s="1">
        <v>0.58199999999999996</v>
      </c>
      <c r="B94" s="1">
        <v>313.14999999999998</v>
      </c>
      <c r="C94" s="1">
        <v>0.34499999999999997</v>
      </c>
      <c r="D94" s="1">
        <v>16370</v>
      </c>
      <c r="E94" s="4"/>
      <c r="F94" s="4">
        <v>0.39235371499999999</v>
      </c>
      <c r="G94" s="4"/>
      <c r="H94" s="4"/>
      <c r="I94" s="4"/>
      <c r="J94" s="4"/>
      <c r="K94">
        <f t="shared" si="12"/>
        <v>0.12069138940101541</v>
      </c>
      <c r="L94" s="4"/>
      <c r="M94" s="4"/>
      <c r="N94" s="6"/>
      <c r="O94" s="4"/>
    </row>
    <row r="95" spans="1:15" x14ac:dyDescent="0.4">
      <c r="A95" s="1">
        <v>0.79900000000000004</v>
      </c>
      <c r="B95" s="1">
        <v>313.14999999999998</v>
      </c>
      <c r="C95" s="1">
        <v>0.42699999999999999</v>
      </c>
      <c r="D95" s="1">
        <v>14930</v>
      </c>
      <c r="E95" s="4"/>
      <c r="F95" s="4">
        <v>0.48919852800000002</v>
      </c>
      <c r="G95" s="3"/>
      <c r="H95" s="3"/>
      <c r="I95" s="3"/>
      <c r="J95" s="3"/>
      <c r="K95">
        <f t="shared" si="12"/>
        <v>0.12714373498687229</v>
      </c>
      <c r="L95" s="3"/>
      <c r="M95" s="3"/>
      <c r="N95" s="3"/>
      <c r="O95" s="3"/>
    </row>
    <row r="96" spans="1:15" x14ac:dyDescent="0.4">
      <c r="A96" s="1">
        <v>0.96499999999999997</v>
      </c>
      <c r="B96" s="1">
        <v>313.14999999999998</v>
      </c>
      <c r="C96" s="1">
        <v>0.73099999999999998</v>
      </c>
      <c r="D96" s="1">
        <v>9850</v>
      </c>
      <c r="E96" s="4"/>
      <c r="F96" s="4">
        <v>0.69690560599999996</v>
      </c>
      <c r="G96" s="3"/>
      <c r="H96" s="3"/>
      <c r="I96" s="3"/>
      <c r="J96" s="3"/>
      <c r="K96">
        <f t="shared" si="12"/>
        <v>4.8922542316297613E-2</v>
      </c>
      <c r="L96" s="3"/>
      <c r="M96" s="3"/>
      <c r="N96" s="3"/>
      <c r="O96" s="3"/>
    </row>
    <row r="97" spans="1:15" x14ac:dyDescent="0.4">
      <c r="A97" s="1">
        <v>0.98</v>
      </c>
      <c r="B97" s="1">
        <v>313.14999999999998</v>
      </c>
      <c r="C97" s="1">
        <v>0.81899999999999995</v>
      </c>
      <c r="D97" s="1">
        <v>8970</v>
      </c>
      <c r="E97" s="4"/>
      <c r="F97" s="4">
        <v>0.77968947600000005</v>
      </c>
      <c r="G97" s="4"/>
      <c r="H97" s="4"/>
      <c r="I97" s="4"/>
      <c r="J97" s="4"/>
      <c r="K97">
        <f t="shared" si="12"/>
        <v>5.0418179557421526E-2</v>
      </c>
      <c r="L97" s="4"/>
      <c r="M97" s="4"/>
      <c r="N97" s="6"/>
      <c r="O97" s="4"/>
    </row>
    <row r="98" spans="1:15" x14ac:dyDescent="0.4">
      <c r="A98" s="1">
        <v>0.98599999999999999</v>
      </c>
      <c r="B98" s="1">
        <v>313.14999999999998</v>
      </c>
      <c r="C98" s="1">
        <v>0.86699999999999999</v>
      </c>
      <c r="D98" s="1">
        <v>8550</v>
      </c>
      <c r="E98" s="4"/>
      <c r="F98" s="4">
        <v>0.82720007200000001</v>
      </c>
      <c r="G98" s="3"/>
      <c r="H98" s="3"/>
      <c r="I98" s="3"/>
      <c r="J98" s="3"/>
      <c r="K98">
        <f t="shared" si="12"/>
        <v>4.8114028694136751E-2</v>
      </c>
      <c r="L98" s="3"/>
      <c r="M98" s="3"/>
      <c r="N98" s="3"/>
      <c r="O98" s="3"/>
    </row>
    <row r="99" spans="1:15" x14ac:dyDescent="0.4">
      <c r="A99" s="1">
        <v>0.99</v>
      </c>
      <c r="B99" s="1">
        <v>313.14999999999998</v>
      </c>
      <c r="C99" s="1">
        <v>0.90400000000000003</v>
      </c>
      <c r="D99" s="1">
        <v>8270</v>
      </c>
      <c r="E99" s="4"/>
      <c r="F99" s="4">
        <v>0.86586399800000002</v>
      </c>
      <c r="G99" s="3"/>
      <c r="H99" s="3"/>
      <c r="I99" s="3"/>
      <c r="J99" s="3"/>
      <c r="K99">
        <f t="shared" si="12"/>
        <v>4.4043870732687514E-2</v>
      </c>
      <c r="L99" s="3"/>
      <c r="M99" s="3"/>
      <c r="N99" s="3"/>
      <c r="O99" s="3"/>
    </row>
    <row r="100" spans="1:15" x14ac:dyDescent="0.4">
      <c r="A100" s="1">
        <v>0.99299999999999999</v>
      </c>
      <c r="B100" s="1">
        <v>313.14999999999998</v>
      </c>
      <c r="C100" s="1">
        <v>0.93100000000000005</v>
      </c>
      <c r="D100" s="1">
        <v>8080</v>
      </c>
      <c r="E100" s="4"/>
      <c r="F100" s="4">
        <v>0.89960315999999996</v>
      </c>
      <c r="G100" t="s">
        <v>0</v>
      </c>
      <c r="I100">
        <v>0.25799655914306602</v>
      </c>
      <c r="J100" t="s">
        <v>6</v>
      </c>
      <c r="K100">
        <f t="shared" si="12"/>
        <v>3.4900766689170026E-2</v>
      </c>
      <c r="L100" s="4">
        <f>(100/COUNT(K93:K100))*SUM(K93:K100)</f>
        <v>7.1685039921185245</v>
      </c>
      <c r="M100" s="3"/>
      <c r="N100" s="3"/>
      <c r="O100" s="3"/>
    </row>
    <row r="101" spans="1:15" x14ac:dyDescent="0.4">
      <c r="A101" s="1"/>
      <c r="B101" s="1"/>
      <c r="C101" s="1"/>
      <c r="D101" s="1"/>
      <c r="E101" s="4"/>
      <c r="F101" s="4"/>
      <c r="K101" s="4"/>
      <c r="L101" s="4"/>
      <c r="M101" s="4"/>
      <c r="N101" s="6"/>
      <c r="O101" s="4"/>
    </row>
    <row r="102" spans="1:15" x14ac:dyDescent="0.4">
      <c r="G102" s="4"/>
      <c r="H102" s="4"/>
      <c r="I102" s="4"/>
      <c r="J102" s="4"/>
      <c r="K102" s="4"/>
      <c r="L102" s="4"/>
      <c r="M102" s="4"/>
      <c r="N102" s="6"/>
      <c r="O102" s="4"/>
    </row>
    <row r="103" spans="1:15" x14ac:dyDescent="0.4">
      <c r="A103" s="1">
        <v>0.30249999999999999</v>
      </c>
      <c r="B103" s="1">
        <v>353.15</v>
      </c>
      <c r="C103" s="1">
        <v>0.23569999999999999</v>
      </c>
      <c r="D103" s="1">
        <v>109374.1</v>
      </c>
      <c r="E103" s="4"/>
      <c r="F103" s="4">
        <v>0.25073531700000001</v>
      </c>
      <c r="G103" s="4"/>
      <c r="H103" s="4"/>
      <c r="I103" s="4"/>
      <c r="J103" s="4"/>
      <c r="K103">
        <f t="shared" ref="K103:K105" si="13">ABS(F103-C103)/F103</f>
        <v>5.9964895172705243E-2</v>
      </c>
      <c r="L103" s="4"/>
      <c r="M103" s="4"/>
      <c r="N103" s="6"/>
      <c r="O103" s="4"/>
    </row>
    <row r="104" spans="1:15" x14ac:dyDescent="0.4">
      <c r="A104" s="1">
        <v>0.50160000000000005</v>
      </c>
      <c r="B104" s="1">
        <v>353.15</v>
      </c>
      <c r="C104" s="1">
        <v>0.32240000000000002</v>
      </c>
      <c r="D104" s="1">
        <v>102446.7</v>
      </c>
      <c r="E104" s="4"/>
      <c r="F104" s="4">
        <v>0.371160675</v>
      </c>
      <c r="G104" s="4"/>
      <c r="H104" s="4"/>
      <c r="I104" s="4"/>
      <c r="J104" s="4"/>
      <c r="K104">
        <f t="shared" si="13"/>
        <v>0.13137349478093274</v>
      </c>
      <c r="L104" s="4"/>
      <c r="M104" s="4"/>
      <c r="N104" s="6"/>
      <c r="O104" s="4"/>
    </row>
    <row r="105" spans="1:15" x14ac:dyDescent="0.4">
      <c r="A105" s="1">
        <v>0.94889999999999997</v>
      </c>
      <c r="B105" s="1">
        <v>353.15</v>
      </c>
      <c r="C105" s="1">
        <v>0.61550000000000005</v>
      </c>
      <c r="D105" s="1">
        <v>69980.3</v>
      </c>
      <c r="E105" s="4"/>
      <c r="F105" s="4">
        <v>0.61962024999999998</v>
      </c>
      <c r="G105" t="s">
        <v>0</v>
      </c>
      <c r="I105">
        <v>3.6998510360717697E-2</v>
      </c>
      <c r="J105" t="s">
        <v>6</v>
      </c>
      <c r="K105">
        <f t="shared" si="13"/>
        <v>6.6496374190480973E-3</v>
      </c>
      <c r="L105" s="4">
        <f>(100/COUNT(K103:K105))*SUM(K103:K105)</f>
        <v>6.5996009124228703</v>
      </c>
      <c r="M105" s="4"/>
      <c r="N105" s="6"/>
      <c r="O105" s="4"/>
    </row>
    <row r="106" spans="1:15" x14ac:dyDescent="0.4">
      <c r="A106" s="2"/>
      <c r="B106" s="2"/>
      <c r="C106" s="2"/>
      <c r="D106" s="2"/>
      <c r="E106" s="3"/>
      <c r="F106" s="3"/>
      <c r="G106" s="4"/>
      <c r="H106" s="4"/>
      <c r="I106" s="4"/>
      <c r="J106" s="4"/>
      <c r="K106" s="4"/>
      <c r="L106" s="4"/>
      <c r="M106" s="4"/>
      <c r="N106" s="6"/>
      <c r="O106" s="4"/>
    </row>
    <row r="107" spans="1:15" x14ac:dyDescent="0.4">
      <c r="A107" s="2"/>
      <c r="B107" s="2"/>
      <c r="C107" s="2"/>
      <c r="D107" s="2"/>
      <c r="E107" s="3"/>
      <c r="F107" s="3"/>
    </row>
    <row r="108" spans="1:15" x14ac:dyDescent="0.4">
      <c r="A108" s="1">
        <v>0.50870000000000004</v>
      </c>
      <c r="B108" s="1">
        <v>423.2</v>
      </c>
      <c r="C108" s="1">
        <v>0.39369999999999999</v>
      </c>
      <c r="D108" s="1">
        <v>923800</v>
      </c>
      <c r="E108" s="4"/>
      <c r="F108" s="4">
        <v>0.40475646996376702</v>
      </c>
      <c r="K108">
        <f t="shared" ref="K108:K111" si="14">ABS(F108-C108)/F108</f>
        <v>2.7316351397067912E-2</v>
      </c>
    </row>
    <row r="109" spans="1:15" x14ac:dyDescent="0.4">
      <c r="A109" s="1">
        <v>0.74950000000000006</v>
      </c>
      <c r="B109" s="1">
        <v>423.2</v>
      </c>
      <c r="C109" s="1">
        <v>0.52010000000000001</v>
      </c>
      <c r="D109" s="1">
        <v>836300</v>
      </c>
      <c r="E109" s="4"/>
      <c r="F109" s="4">
        <v>0.52149480919013103</v>
      </c>
      <c r="K109">
        <f t="shared" si="14"/>
        <v>2.6746367663699746E-3</v>
      </c>
    </row>
    <row r="110" spans="1:15" x14ac:dyDescent="0.4">
      <c r="A110" s="1">
        <v>0.77039999999999997</v>
      </c>
      <c r="B110" s="1">
        <v>423.2</v>
      </c>
      <c r="C110" s="1">
        <v>0.5081</v>
      </c>
      <c r="D110" s="1">
        <v>828800</v>
      </c>
      <c r="E110" s="4"/>
      <c r="F110" s="4">
        <v>0.530214537732421</v>
      </c>
      <c r="K110">
        <f t="shared" si="14"/>
        <v>4.170865971913687E-2</v>
      </c>
    </row>
    <row r="111" spans="1:15" x14ac:dyDescent="0.4">
      <c r="A111" s="1">
        <v>0.81969999999999998</v>
      </c>
      <c r="B111" s="1">
        <v>423.2</v>
      </c>
      <c r="C111" s="1">
        <v>0.55100000000000005</v>
      </c>
      <c r="D111" s="1">
        <v>808200</v>
      </c>
      <c r="E111" s="4"/>
      <c r="F111" s="4">
        <v>0.55185369543847795</v>
      </c>
      <c r="G111" t="s">
        <v>0</v>
      </c>
      <c r="I111">
        <v>2.58421897888183E-2</v>
      </c>
      <c r="J111" t="s">
        <v>6</v>
      </c>
      <c r="K111">
        <f t="shared" si="14"/>
        <v>1.546959720546223E-3</v>
      </c>
      <c r="L111">
        <f>(100/COUNT(K108:K111))*SUM(K108:K111)</f>
        <v>1.8311651900780244</v>
      </c>
    </row>
    <row r="112" spans="1:15" x14ac:dyDescent="0.4">
      <c r="A112" s="2"/>
      <c r="B112" s="2"/>
      <c r="C112" s="2"/>
      <c r="D112" s="2"/>
      <c r="E112" s="3"/>
      <c r="F112" s="3"/>
    </row>
    <row r="114" spans="1:12" x14ac:dyDescent="0.4">
      <c r="A114" s="1">
        <v>0.52780000000000005</v>
      </c>
      <c r="B114" s="1">
        <v>363.3</v>
      </c>
      <c r="C114" s="1">
        <v>0.39389999999999997</v>
      </c>
      <c r="D114" s="1">
        <v>147800</v>
      </c>
      <c r="E114" s="4"/>
      <c r="F114" s="4">
        <v>0.39233587599999997</v>
      </c>
      <c r="K114">
        <f t="shared" ref="K114:K116" si="15">ABS(F114-C114)/F114</f>
        <v>3.9866963377063183E-3</v>
      </c>
    </row>
    <row r="115" spans="1:12" x14ac:dyDescent="0.4">
      <c r="A115" s="1">
        <v>0.57389999999999997</v>
      </c>
      <c r="B115" s="1">
        <v>363.3</v>
      </c>
      <c r="C115" s="1">
        <v>0.38429999999999997</v>
      </c>
      <c r="D115" s="1">
        <v>146000</v>
      </c>
      <c r="E115" s="4"/>
      <c r="F115" s="4">
        <v>0.413329328</v>
      </c>
      <c r="K115">
        <f t="shared" si="15"/>
        <v>7.0232925740996585E-2</v>
      </c>
    </row>
    <row r="116" spans="1:12" x14ac:dyDescent="0.4">
      <c r="A116" s="1">
        <v>0.63039999999999996</v>
      </c>
      <c r="B116" s="1">
        <v>363.3</v>
      </c>
      <c r="C116" s="1">
        <v>0.41899999999999998</v>
      </c>
      <c r="D116" s="1">
        <v>143300</v>
      </c>
      <c r="E116" s="4"/>
      <c r="F116" s="4">
        <v>0.43614555199999999</v>
      </c>
      <c r="G116" t="s">
        <v>0</v>
      </c>
      <c r="I116">
        <v>2.0999908447265601E-2</v>
      </c>
      <c r="J116" t="s">
        <v>6</v>
      </c>
      <c r="K116">
        <f t="shared" si="15"/>
        <v>3.9311536988917886E-2</v>
      </c>
      <c r="L116">
        <f>(100/COUNT(K114:K116))*SUM(K114:K116)</f>
        <v>3.7843719689206932</v>
      </c>
    </row>
    <row r="117" spans="1:12" x14ac:dyDescent="0.4">
      <c r="A117" s="2"/>
      <c r="B117" s="2"/>
      <c r="C117" s="2"/>
      <c r="D117" s="2"/>
      <c r="E117" s="3"/>
      <c r="F117" s="3"/>
    </row>
    <row r="118" spans="1:12" x14ac:dyDescent="0.4">
      <c r="A118" s="2"/>
      <c r="B118" s="2"/>
      <c r="C118" s="2"/>
      <c r="D118" s="2"/>
      <c r="E118" s="3"/>
      <c r="F118" s="3"/>
    </row>
    <row r="119" spans="1:12" x14ac:dyDescent="0.4">
      <c r="A119" s="1">
        <v>0.55959999999999999</v>
      </c>
      <c r="B119" s="1">
        <v>381.4</v>
      </c>
      <c r="C119" s="1">
        <v>0.39079999999999998</v>
      </c>
      <c r="D119" s="1">
        <v>274000</v>
      </c>
      <c r="E119" s="4"/>
      <c r="F119" s="4">
        <v>0.41256604299999999</v>
      </c>
      <c r="K119">
        <f t="shared" ref="K119:K121" si="16">ABS(F119-C119)/F119</f>
        <v>5.2757718113994205E-2</v>
      </c>
    </row>
    <row r="120" spans="1:12" x14ac:dyDescent="0.4">
      <c r="A120" s="1">
        <v>0.95699999999999996</v>
      </c>
      <c r="B120" s="1">
        <v>381.4</v>
      </c>
      <c r="C120" s="1">
        <v>0.72870000000000001</v>
      </c>
      <c r="D120" s="1">
        <v>183000</v>
      </c>
      <c r="E120" s="4"/>
      <c r="F120" s="4">
        <v>0.66330493300000004</v>
      </c>
      <c r="K120">
        <f t="shared" si="16"/>
        <v>9.8589749218705072E-2</v>
      </c>
    </row>
    <row r="121" spans="1:12" x14ac:dyDescent="0.4">
      <c r="A121" s="1">
        <v>0.98280000000000001</v>
      </c>
      <c r="B121" s="1">
        <v>381.4</v>
      </c>
      <c r="C121" s="1">
        <v>0.85050000000000003</v>
      </c>
      <c r="D121" s="1">
        <v>156100</v>
      </c>
      <c r="E121" s="4"/>
      <c r="F121" s="4">
        <v>0.79510154099999997</v>
      </c>
      <c r="G121" t="s">
        <v>0</v>
      </c>
      <c r="I121">
        <v>3.7019014358520501E-2</v>
      </c>
      <c r="J121" t="s">
        <v>6</v>
      </c>
      <c r="K121">
        <f t="shared" si="16"/>
        <v>6.96746970585988E-2</v>
      </c>
      <c r="L121">
        <f>(100/COUNT(K119:K121))*SUM(K119:K121)</f>
        <v>7.3674054797099364</v>
      </c>
    </row>
    <row r="124" spans="1:12" x14ac:dyDescent="0.4">
      <c r="A124" s="1">
        <v>0.53210000000000002</v>
      </c>
      <c r="B124" s="1">
        <v>403.5</v>
      </c>
      <c r="C124" s="1">
        <v>0.39589999999999997</v>
      </c>
      <c r="D124" s="1">
        <v>532200</v>
      </c>
      <c r="E124" s="4"/>
      <c r="F124" s="4">
        <v>0.40677532300000002</v>
      </c>
      <c r="K124">
        <f t="shared" ref="K124:K125" si="17">ABS(F124-C124)/F124</f>
        <v>2.6735454156347746E-2</v>
      </c>
    </row>
    <row r="125" spans="1:12" x14ac:dyDescent="0.4">
      <c r="A125" s="1">
        <v>0.70289999999999997</v>
      </c>
      <c r="B125" s="1">
        <v>403.5</v>
      </c>
      <c r="C125" s="1">
        <v>0.47020000000000001</v>
      </c>
      <c r="D125" s="1">
        <v>501900</v>
      </c>
      <c r="E125" s="4"/>
      <c r="F125" s="4">
        <v>0.48950107500000001</v>
      </c>
      <c r="G125" t="s">
        <v>0</v>
      </c>
      <c r="I125">
        <v>1.5000820159912101E-2</v>
      </c>
      <c r="J125" t="s">
        <v>6</v>
      </c>
      <c r="K125">
        <f t="shared" si="17"/>
        <v>3.9430097267917137E-2</v>
      </c>
      <c r="L125">
        <f>(100/COUNT(K124:K125))*SUM(K124:K125)</f>
        <v>3.3082775712132446</v>
      </c>
    </row>
    <row r="128" spans="1:12" x14ac:dyDescent="0.4">
      <c r="A128" s="1">
        <v>0.43309999999999998</v>
      </c>
      <c r="B128" s="1">
        <v>423.7</v>
      </c>
      <c r="C128" s="1">
        <v>0.35699999999999998</v>
      </c>
      <c r="D128" s="1">
        <v>948800</v>
      </c>
      <c r="E128" s="4"/>
      <c r="F128" s="4">
        <v>0.35319738099999998</v>
      </c>
      <c r="K128">
        <f t="shared" ref="K128:K133" si="18">ABS(F128-C128)/F128</f>
        <v>1.0766271791805861E-2</v>
      </c>
    </row>
    <row r="129" spans="1:12" x14ac:dyDescent="0.4">
      <c r="A129" s="1">
        <v>0.60740000000000005</v>
      </c>
      <c r="B129" s="1">
        <v>423.7</v>
      </c>
      <c r="C129" s="1">
        <v>0.43969999999999998</v>
      </c>
      <c r="D129" s="1">
        <v>898700</v>
      </c>
      <c r="E129" s="4"/>
      <c r="F129" s="4">
        <v>0.45650798999999997</v>
      </c>
      <c r="K129">
        <f t="shared" si="18"/>
        <v>3.6818610776122439E-2</v>
      </c>
    </row>
    <row r="130" spans="1:12" x14ac:dyDescent="0.4">
      <c r="A130" s="1">
        <v>0.71750000000000003</v>
      </c>
      <c r="B130" s="1">
        <v>423.7</v>
      </c>
      <c r="C130" s="1">
        <v>0.50249999999999995</v>
      </c>
      <c r="D130" s="1">
        <v>855000</v>
      </c>
      <c r="E130" s="4"/>
      <c r="F130" s="4">
        <v>0.51179904099999995</v>
      </c>
      <c r="K130">
        <f t="shared" si="18"/>
        <v>1.8169320876081925E-2</v>
      </c>
    </row>
    <row r="131" spans="1:12" x14ac:dyDescent="0.4">
      <c r="A131" s="1">
        <v>0.87960000000000005</v>
      </c>
      <c r="B131" s="1">
        <v>423.7</v>
      </c>
      <c r="C131" s="1">
        <v>0.59909999999999997</v>
      </c>
      <c r="D131" s="1">
        <v>760800</v>
      </c>
      <c r="E131" s="4"/>
      <c r="F131" s="4">
        <v>0.60360183300000003</v>
      </c>
      <c r="K131">
        <f t="shared" si="18"/>
        <v>7.4582825198280436E-3</v>
      </c>
    </row>
    <row r="132" spans="1:12" x14ac:dyDescent="0.4">
      <c r="A132" s="1">
        <v>0.95730000000000004</v>
      </c>
      <c r="B132" s="1">
        <v>423.7</v>
      </c>
      <c r="C132" s="1">
        <v>0.74129999999999996</v>
      </c>
      <c r="D132" s="1">
        <v>629700</v>
      </c>
      <c r="E132" s="4"/>
      <c r="F132" s="4">
        <v>0.73084243599999998</v>
      </c>
      <c r="K132">
        <f t="shared" si="18"/>
        <v>1.4308917332764152E-2</v>
      </c>
    </row>
    <row r="133" spans="1:12" x14ac:dyDescent="0.4">
      <c r="A133" s="1">
        <v>0.97440000000000004</v>
      </c>
      <c r="B133" s="1">
        <v>423.7</v>
      </c>
      <c r="C133" s="1">
        <v>0.79830000000000001</v>
      </c>
      <c r="D133" s="1">
        <v>582500</v>
      </c>
      <c r="E133" s="4"/>
      <c r="F133" s="4">
        <v>0.79890591899999996</v>
      </c>
      <c r="G133" t="s">
        <v>0</v>
      </c>
      <c r="I133">
        <v>3.5420179367065402E-2</v>
      </c>
      <c r="J133" t="s">
        <v>6</v>
      </c>
      <c r="K133">
        <f t="shared" si="18"/>
        <v>7.5843598800518441E-4</v>
      </c>
      <c r="L133">
        <f>(100/COUNT(K128:K133))*SUM(K128:K133)</f>
        <v>1.4713306547434601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C89E-D99C-483F-AF72-7985DD21E520}">
  <dimension ref="A1:Y23"/>
  <sheetViews>
    <sheetView workbookViewId="0">
      <selection activeCell="P19" sqref="P19"/>
    </sheetView>
  </sheetViews>
  <sheetFormatPr defaultRowHeight="13.9" x14ac:dyDescent="0.4"/>
  <sheetData>
    <row r="1" spans="1:25" x14ac:dyDescent="0.4">
      <c r="A1" s="5" t="s">
        <v>2</v>
      </c>
      <c r="B1" s="5" t="s">
        <v>3</v>
      </c>
      <c r="C1" s="5" t="s">
        <v>4</v>
      </c>
      <c r="D1" s="5" t="s">
        <v>5</v>
      </c>
      <c r="F1" t="s">
        <v>1</v>
      </c>
      <c r="K1" t="s">
        <v>34</v>
      </c>
      <c r="L1" t="s">
        <v>35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</row>
    <row r="2" spans="1:25" x14ac:dyDescent="0.4">
      <c r="A2" s="1">
        <v>0.26100000000000001</v>
      </c>
      <c r="B2" s="1">
        <v>323.04702400000002</v>
      </c>
      <c r="C2" s="1">
        <v>0.47060000000000002</v>
      </c>
      <c r="D2" s="1">
        <v>17240</v>
      </c>
      <c r="E2" s="4"/>
      <c r="F2" s="4">
        <v>0.44468466499999998</v>
      </c>
      <c r="G2" t="s">
        <v>0</v>
      </c>
      <c r="I2">
        <v>4.9998760223388602E-3</v>
      </c>
      <c r="J2" t="s">
        <v>15</v>
      </c>
      <c r="K2">
        <f>ABS(F2-C2)</f>
        <v>2.5915335000000039E-2</v>
      </c>
      <c r="L2">
        <f>(100/COUNT(K2))*SUM(K2)</f>
        <v>2.5915335000000042</v>
      </c>
      <c r="R2" t="s">
        <v>31</v>
      </c>
      <c r="S2">
        <v>2.9996999999999998</v>
      </c>
      <c r="T2">
        <v>3.2522000000000002</v>
      </c>
      <c r="U2">
        <v>233.4</v>
      </c>
      <c r="V2">
        <v>1.5268E-2</v>
      </c>
      <c r="W2">
        <v>2276.8000000000002</v>
      </c>
      <c r="X2">
        <v>1</v>
      </c>
      <c r="Y2">
        <v>1</v>
      </c>
    </row>
    <row r="4" spans="1:25" x14ac:dyDescent="0.4">
      <c r="A4" s="1">
        <v>0.58860000000000001</v>
      </c>
      <c r="B4" s="1">
        <v>339.06400000000002</v>
      </c>
      <c r="C4" s="1">
        <v>0.58260000000000001</v>
      </c>
      <c r="D4" s="1">
        <v>40130</v>
      </c>
      <c r="E4" s="4"/>
      <c r="F4" s="4">
        <v>0.63258735799999999</v>
      </c>
      <c r="G4" t="s">
        <v>0</v>
      </c>
      <c r="I4">
        <v>1.00014209747314E-2</v>
      </c>
      <c r="J4" t="s">
        <v>6</v>
      </c>
      <c r="K4">
        <f>ABS(F4-C4)</f>
        <v>4.9987357999999982E-2</v>
      </c>
      <c r="L4">
        <f>(100/COUNT(K4))*SUM(K4)</f>
        <v>4.9987357999999986</v>
      </c>
      <c r="O4" t="s">
        <v>9</v>
      </c>
      <c r="P4">
        <f>COUNT(A2:A23)</f>
        <v>13</v>
      </c>
    </row>
    <row r="6" spans="1:25" x14ac:dyDescent="0.4">
      <c r="A6" s="1">
        <v>0.26100000000000001</v>
      </c>
      <c r="B6" s="1">
        <v>352.92302000000001</v>
      </c>
      <c r="C6" s="1">
        <v>0.43509999999999999</v>
      </c>
      <c r="D6" s="1">
        <v>67540</v>
      </c>
      <c r="E6" s="4"/>
      <c r="F6" s="4">
        <v>0.40848191499999997</v>
      </c>
      <c r="G6" t="s">
        <v>0</v>
      </c>
      <c r="I6">
        <v>4.0020942687988203E-3</v>
      </c>
      <c r="J6" t="s">
        <v>6</v>
      </c>
      <c r="K6">
        <f>ABS(F6-C6)</f>
        <v>2.6618085000000014E-2</v>
      </c>
      <c r="L6">
        <f>(100/COUNT(K6))*SUM(K6)</f>
        <v>2.6618085000000011</v>
      </c>
      <c r="O6" t="s">
        <v>10</v>
      </c>
      <c r="P6" t="s">
        <v>11</v>
      </c>
      <c r="Q6">
        <f>MAX(B2:B23)</f>
        <v>423.2</v>
      </c>
    </row>
    <row r="7" spans="1:25" x14ac:dyDescent="0.4">
      <c r="P7" t="s">
        <v>12</v>
      </c>
      <c r="Q7">
        <f>MIN(B2:B23)</f>
        <v>323.04702400000002</v>
      </c>
    </row>
    <row r="8" spans="1:25" x14ac:dyDescent="0.4">
      <c r="A8" s="1">
        <v>0.29499999999999998</v>
      </c>
      <c r="B8" s="1">
        <v>333.12400000000002</v>
      </c>
      <c r="C8" s="1">
        <v>0.44700000000000001</v>
      </c>
      <c r="D8" s="1">
        <v>28800</v>
      </c>
      <c r="E8" s="4"/>
      <c r="F8" s="4">
        <v>0.46974591994632398</v>
      </c>
      <c r="G8" t="s">
        <v>0</v>
      </c>
      <c r="I8">
        <v>7.9982280731201102E-3</v>
      </c>
      <c r="J8" t="s">
        <v>6</v>
      </c>
      <c r="K8">
        <f>ABS(F8-C8)</f>
        <v>2.2745919946323967E-2</v>
      </c>
      <c r="L8">
        <f>(100/COUNT(K8))*SUM(K8)</f>
        <v>2.2745919946323969</v>
      </c>
    </row>
    <row r="9" spans="1:25" x14ac:dyDescent="0.4">
      <c r="O9" t="s">
        <v>13</v>
      </c>
      <c r="P9" t="s">
        <v>11</v>
      </c>
      <c r="Q9">
        <f>MAX(D2:D23)</f>
        <v>700400</v>
      </c>
      <c r="R9">
        <f>Q9/1000</f>
        <v>700.4</v>
      </c>
    </row>
    <row r="10" spans="1:25" x14ac:dyDescent="0.4">
      <c r="A10" s="1">
        <v>0.27100000000000002</v>
      </c>
      <c r="B10" s="1">
        <v>363.12637000000001</v>
      </c>
      <c r="C10" s="1">
        <v>0.43</v>
      </c>
      <c r="D10" s="1">
        <v>104058.1</v>
      </c>
      <c r="E10" s="4"/>
      <c r="F10" s="4">
        <v>0.408503169</v>
      </c>
      <c r="G10" t="s">
        <v>0</v>
      </c>
      <c r="I10">
        <v>8.9993476867675695E-3</v>
      </c>
      <c r="J10" t="s">
        <v>6</v>
      </c>
      <c r="K10">
        <f>ABS(F10-C10)</f>
        <v>2.1496830999999994E-2</v>
      </c>
      <c r="L10">
        <f>(100/COUNT(K10))*SUM(K10)</f>
        <v>2.1496830999999994</v>
      </c>
      <c r="P10" t="s">
        <v>12</v>
      </c>
      <c r="Q10">
        <f>MIN(D2:D23)</f>
        <v>17240</v>
      </c>
      <c r="R10">
        <f>Q10/1000</f>
        <v>17.239999999999998</v>
      </c>
    </row>
    <row r="12" spans="1:25" x14ac:dyDescent="0.4">
      <c r="A12" s="1">
        <v>0.2</v>
      </c>
      <c r="B12" s="1">
        <v>333.13436999999999</v>
      </c>
      <c r="C12" s="1">
        <v>0.41699999999999998</v>
      </c>
      <c r="D12" s="1">
        <v>28420</v>
      </c>
      <c r="E12" s="4"/>
      <c r="F12" s="4">
        <v>0.356555803</v>
      </c>
      <c r="G12" t="s">
        <v>0</v>
      </c>
      <c r="I12">
        <v>7.0025920867919896E-3</v>
      </c>
      <c r="J12" t="s">
        <v>6</v>
      </c>
      <c r="K12">
        <f>ABS(F12-C12)</f>
        <v>6.0444196999999977E-2</v>
      </c>
      <c r="L12">
        <f>(100/COUNT(K12))*SUM(K12)</f>
        <v>6.044419699999998</v>
      </c>
    </row>
    <row r="14" spans="1:25" x14ac:dyDescent="0.4">
      <c r="A14" s="1">
        <v>0.25</v>
      </c>
      <c r="B14" s="1">
        <v>333.13436999999999</v>
      </c>
      <c r="C14" s="1">
        <v>0.44700000000000001</v>
      </c>
      <c r="D14" s="1">
        <v>29100</v>
      </c>
      <c r="E14" s="4"/>
      <c r="F14" s="4">
        <v>0.42538727100000001</v>
      </c>
      <c r="G14" t="s">
        <v>0</v>
      </c>
      <c r="I14">
        <v>8.9991092681884696E-3</v>
      </c>
      <c r="J14" t="s">
        <v>6</v>
      </c>
      <c r="K14">
        <f>ABS(F14-C14)</f>
        <v>2.1612728999999997E-2</v>
      </c>
      <c r="L14">
        <f>(100/COUNT(K14))*SUM(K14)</f>
        <v>2.1612728999999997</v>
      </c>
    </row>
    <row r="16" spans="1:25" x14ac:dyDescent="0.4">
      <c r="A16" s="1">
        <v>0.42059999999999997</v>
      </c>
      <c r="B16" s="1">
        <v>403.2</v>
      </c>
      <c r="C16" s="1">
        <v>0.49709999999999999</v>
      </c>
      <c r="D16" s="1">
        <v>412100</v>
      </c>
      <c r="E16" s="4"/>
      <c r="F16" s="4">
        <v>0.50898990700000002</v>
      </c>
      <c r="K16">
        <f>ABS(F16-C16)</f>
        <v>1.1889907000000033E-2</v>
      </c>
    </row>
    <row r="17" spans="1:17" x14ac:dyDescent="0.4">
      <c r="A17" s="1">
        <v>0.99219999999999997</v>
      </c>
      <c r="B17" s="1">
        <v>403.2</v>
      </c>
      <c r="C17" s="1">
        <v>0.85340000000000005</v>
      </c>
      <c r="D17" s="1">
        <v>310500</v>
      </c>
      <c r="E17" s="4"/>
      <c r="F17" s="4">
        <v>0.85808413100000003</v>
      </c>
      <c r="K17">
        <f t="shared" ref="K17:K21" si="0">ABS(F17-C17)</f>
        <v>4.6841309999999803E-3</v>
      </c>
    </row>
    <row r="18" spans="1:17" x14ac:dyDescent="0.4">
      <c r="A18" s="1">
        <v>0.99760000000000004</v>
      </c>
      <c r="B18" s="1">
        <v>403.2</v>
      </c>
      <c r="C18" s="1">
        <v>0.94799999999999995</v>
      </c>
      <c r="D18" s="1">
        <v>283400</v>
      </c>
      <c r="E18" s="4"/>
      <c r="F18" s="4">
        <v>0.94603758900000001</v>
      </c>
      <c r="G18" t="s">
        <v>0</v>
      </c>
      <c r="I18">
        <v>4.5451402664184501E-2</v>
      </c>
      <c r="J18" t="s">
        <v>6</v>
      </c>
      <c r="K18">
        <f t="shared" si="0"/>
        <v>1.9624109999999417E-3</v>
      </c>
      <c r="L18">
        <f>(100/COUNT(K16:K18))*SUM(K16:K18)</f>
        <v>0.6178816333333319</v>
      </c>
    </row>
    <row r="19" spans="1:17" x14ac:dyDescent="0.4">
      <c r="O19" t="s">
        <v>18</v>
      </c>
      <c r="P19">
        <f>SUM(I2:I23)</f>
        <v>0.12616968154907202</v>
      </c>
      <c r="Q19" t="s">
        <v>19</v>
      </c>
    </row>
    <row r="20" spans="1:17" x14ac:dyDescent="0.4">
      <c r="A20" s="1">
        <v>0.31680000000000003</v>
      </c>
      <c r="B20" s="1">
        <v>413.2</v>
      </c>
      <c r="C20" s="1">
        <v>0.4249</v>
      </c>
      <c r="D20" s="1">
        <v>526200</v>
      </c>
      <c r="E20" s="4"/>
      <c r="F20" s="4">
        <v>0.42230087599999999</v>
      </c>
      <c r="K20">
        <f t="shared" si="0"/>
        <v>2.5991240000000082E-3</v>
      </c>
    </row>
    <row r="21" spans="1:17" x14ac:dyDescent="0.4">
      <c r="A21" s="1">
        <v>0.40789999999999998</v>
      </c>
      <c r="B21" s="1">
        <v>413.2</v>
      </c>
      <c r="C21" s="1">
        <v>0.48470000000000002</v>
      </c>
      <c r="D21" s="1">
        <v>544200</v>
      </c>
      <c r="E21" s="4"/>
      <c r="F21" s="4">
        <v>0.49632194699999999</v>
      </c>
      <c r="G21" t="s">
        <v>0</v>
      </c>
      <c r="I21">
        <v>1.7718553543090799E-2</v>
      </c>
      <c r="J21" t="s">
        <v>6</v>
      </c>
      <c r="K21">
        <f t="shared" si="0"/>
        <v>1.1621946999999966E-2</v>
      </c>
      <c r="L21">
        <f>(100/COUNT(K20:K21))*SUM(K20:K21)</f>
        <v>0.7110535499999987</v>
      </c>
    </row>
    <row r="23" spans="1:17" x14ac:dyDescent="0.4">
      <c r="A23" s="1">
        <v>0.35170000000000001</v>
      </c>
      <c r="B23" s="1">
        <v>423.2</v>
      </c>
      <c r="C23" s="1">
        <v>0.4491</v>
      </c>
      <c r="D23" s="1">
        <v>700400</v>
      </c>
      <c r="E23" s="4"/>
      <c r="F23" s="4">
        <v>0.44842580300000001</v>
      </c>
      <c r="G23" t="s">
        <v>0</v>
      </c>
      <c r="I23">
        <v>1.0997056961059499E-2</v>
      </c>
      <c r="J23" t="s">
        <v>6</v>
      </c>
      <c r="K23">
        <f>ABS(F23-C23)</f>
        <v>6.741969999999875E-4</v>
      </c>
      <c r="L23">
        <f>(100/COUNT(K23))*SUM(K23)</f>
        <v>6.741969999999875E-2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3F748-6EE3-42A1-B0C9-AE6A25CB32FA}">
  <dimension ref="A1:Y19"/>
  <sheetViews>
    <sheetView workbookViewId="0">
      <selection activeCell="S22" sqref="S22"/>
    </sheetView>
  </sheetViews>
  <sheetFormatPr defaultRowHeight="13.9" x14ac:dyDescent="0.4"/>
  <sheetData>
    <row r="1" spans="1:25" x14ac:dyDescent="0.4">
      <c r="A1" s="5" t="s">
        <v>2</v>
      </c>
      <c r="B1" s="5" t="s">
        <v>3</v>
      </c>
      <c r="C1" s="5" t="s">
        <v>4</v>
      </c>
      <c r="D1" s="5" t="s">
        <v>5</v>
      </c>
      <c r="F1" t="s">
        <v>1</v>
      </c>
      <c r="K1" t="s">
        <v>34</v>
      </c>
      <c r="L1" t="s">
        <v>35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</row>
    <row r="2" spans="1:25" x14ac:dyDescent="0.4">
      <c r="A2" s="1">
        <v>0.21199999999999999</v>
      </c>
      <c r="B2" s="1">
        <v>473.15300000000002</v>
      </c>
      <c r="C2" s="1">
        <v>0.23799999999999999</v>
      </c>
      <c r="D2" s="1">
        <v>2737220</v>
      </c>
      <c r="E2" s="4"/>
      <c r="F2" s="4">
        <v>0.22595111512452501</v>
      </c>
      <c r="G2" t="s">
        <v>0</v>
      </c>
      <c r="I2">
        <v>1.09984874725341E-2</v>
      </c>
      <c r="J2" t="s">
        <v>6</v>
      </c>
      <c r="K2">
        <f>ABS(F2-C2)/C2</f>
        <v>5.0625566703676392E-2</v>
      </c>
      <c r="L2">
        <f>(100/COUNT(K2))*SUM(K2)</f>
        <v>5.0625566703676395</v>
      </c>
      <c r="R2" t="s">
        <v>32</v>
      </c>
      <c r="S2">
        <v>3.0929000000000002</v>
      </c>
      <c r="T2">
        <v>3.2084999999999999</v>
      </c>
      <c r="U2">
        <v>208.42</v>
      </c>
      <c r="V2">
        <v>2.4674999999999999E-2</v>
      </c>
      <c r="W2">
        <v>2253.9</v>
      </c>
      <c r="X2">
        <v>1</v>
      </c>
      <c r="Y2">
        <v>1</v>
      </c>
    </row>
    <row r="4" spans="1:25" x14ac:dyDescent="0.4">
      <c r="A4" s="1">
        <v>0.58099999999999996</v>
      </c>
      <c r="B4" s="1">
        <v>548.17899999999997</v>
      </c>
      <c r="C4" s="1">
        <v>0.58099999999999996</v>
      </c>
      <c r="D4" s="1">
        <v>9294130</v>
      </c>
      <c r="E4" s="4"/>
      <c r="F4" s="4">
        <v>0.553733527</v>
      </c>
      <c r="K4">
        <f>ABS(F4-C4)/C4</f>
        <v>4.6930246127366543E-2</v>
      </c>
    </row>
    <row r="5" spans="1:25" x14ac:dyDescent="0.4">
      <c r="A5" s="1">
        <v>0.72</v>
      </c>
      <c r="B5" s="1">
        <v>548.17899999999997</v>
      </c>
      <c r="C5" s="1">
        <v>0.64100000000000001</v>
      </c>
      <c r="D5" s="1">
        <v>9032130</v>
      </c>
      <c r="E5" s="4"/>
      <c r="F5" s="4">
        <v>0.64870451100000004</v>
      </c>
      <c r="K5">
        <f t="shared" ref="K5:K19" si="0">ABS(F5-C5)/C5</f>
        <v>1.2019517940717667E-2</v>
      </c>
      <c r="O5" t="s">
        <v>9</v>
      </c>
      <c r="Q5">
        <f>COUNT(A2:A19)</f>
        <v>13</v>
      </c>
    </row>
    <row r="6" spans="1:25" x14ac:dyDescent="0.4">
      <c r="A6" s="1">
        <v>0.73799999999999999</v>
      </c>
      <c r="B6" s="1">
        <v>548.17899999999997</v>
      </c>
      <c r="C6" s="1">
        <v>0.64700000000000002</v>
      </c>
      <c r="D6" s="1">
        <v>8935610</v>
      </c>
      <c r="E6" s="4"/>
      <c r="F6" s="4">
        <v>0.65930118000000004</v>
      </c>
      <c r="G6" t="s">
        <v>0</v>
      </c>
      <c r="I6">
        <v>3.0995607376098602E-2</v>
      </c>
      <c r="J6" t="s">
        <v>6</v>
      </c>
      <c r="K6">
        <f t="shared" si="0"/>
        <v>1.9012642967542539E-2</v>
      </c>
      <c r="L6">
        <f>(100/COUNT(K4:K6))*SUM(K4:K6)</f>
        <v>2.5987469011875586</v>
      </c>
    </row>
    <row r="7" spans="1:25" x14ac:dyDescent="0.4">
      <c r="O7" t="s">
        <v>10</v>
      </c>
      <c r="P7" t="s">
        <v>11</v>
      </c>
      <c r="Q7">
        <f>MAX(B2:B19)</f>
        <v>548.17899999999997</v>
      </c>
    </row>
    <row r="8" spans="1:25" x14ac:dyDescent="0.4">
      <c r="A8" s="1">
        <v>0.60426161619200003</v>
      </c>
      <c r="B8" s="1">
        <v>303.13400000000001</v>
      </c>
      <c r="C8" s="1">
        <v>0.40931928221199998</v>
      </c>
      <c r="D8" s="1">
        <v>8679.2999999999993</v>
      </c>
      <c r="E8" s="4"/>
      <c r="F8" s="4">
        <v>0.50911699499999996</v>
      </c>
      <c r="K8">
        <f t="shared" si="0"/>
        <v>0.24381385662723665</v>
      </c>
      <c r="P8" t="s">
        <v>12</v>
      </c>
      <c r="Q8">
        <f>MIN(B2:B19)</f>
        <v>303.13400000000001</v>
      </c>
    </row>
    <row r="9" spans="1:25" x14ac:dyDescent="0.4">
      <c r="A9" s="1">
        <v>0.80304084957199995</v>
      </c>
      <c r="B9" s="1">
        <v>303.13400000000001</v>
      </c>
      <c r="C9" s="1">
        <v>0.44534746817600002</v>
      </c>
      <c r="D9" s="1">
        <v>8386</v>
      </c>
      <c r="E9" s="4"/>
      <c r="F9" s="4">
        <v>0.47345224400000002</v>
      </c>
      <c r="G9" t="s">
        <v>0</v>
      </c>
      <c r="I9">
        <v>3.7527799606323201E-2</v>
      </c>
      <c r="J9" t="s">
        <v>6</v>
      </c>
      <c r="K9">
        <f t="shared" si="0"/>
        <v>6.3107523523392037E-2</v>
      </c>
      <c r="L9">
        <f>(100/COUNT(K8:K9))*SUM(K8:K9)</f>
        <v>15.346069007531435</v>
      </c>
    </row>
    <row r="10" spans="1:25" x14ac:dyDescent="0.4">
      <c r="O10" t="s">
        <v>13</v>
      </c>
      <c r="P10" t="s">
        <v>11</v>
      </c>
      <c r="Q10">
        <f>MAX(D2:D19)</f>
        <v>9294130</v>
      </c>
      <c r="R10">
        <f>Q10/1000</f>
        <v>9294.1299999999992</v>
      </c>
    </row>
    <row r="11" spans="1:25" x14ac:dyDescent="0.4">
      <c r="A11" s="1">
        <v>0.67154701347800005</v>
      </c>
      <c r="B11" s="1">
        <v>333.12400000000002</v>
      </c>
      <c r="C11" s="1">
        <v>0.42106603076900001</v>
      </c>
      <c r="D11" s="1">
        <v>40610</v>
      </c>
      <c r="E11" s="4"/>
      <c r="F11" s="4">
        <v>0.50308317583454099</v>
      </c>
      <c r="K11">
        <f t="shared" si="0"/>
        <v>0.19478452088797493</v>
      </c>
      <c r="P11" t="s">
        <v>12</v>
      </c>
      <c r="Q11">
        <f>MIN(D2:D19)</f>
        <v>8386</v>
      </c>
      <c r="R11">
        <f>Q11/1000</f>
        <v>8.3859999999999992</v>
      </c>
    </row>
    <row r="12" spans="1:25" x14ac:dyDescent="0.4">
      <c r="A12" s="1">
        <v>0.80936672987000002</v>
      </c>
      <c r="B12" s="1">
        <v>333.12400000000002</v>
      </c>
      <c r="C12" s="1">
        <v>0.43898765070399998</v>
      </c>
      <c r="D12" s="1">
        <v>39423.4</v>
      </c>
      <c r="E12" s="4"/>
      <c r="F12" s="4">
        <v>0.52985287914864398</v>
      </c>
      <c r="G12" t="s">
        <v>0</v>
      </c>
      <c r="I12">
        <v>3.0001640319824201E-2</v>
      </c>
      <c r="J12" t="s">
        <v>6</v>
      </c>
      <c r="K12">
        <f t="shared" si="0"/>
        <v>0.20698811982278859</v>
      </c>
      <c r="L12">
        <f>(100/COUNT(K11:K12))*SUM(K11:K12)</f>
        <v>20.088632035538176</v>
      </c>
    </row>
    <row r="14" spans="1:25" x14ac:dyDescent="0.4">
      <c r="A14" s="1">
        <v>0.23050000000000001</v>
      </c>
      <c r="B14" s="1">
        <v>308.15155199999998</v>
      </c>
      <c r="C14" s="1">
        <v>0.27689999999999998</v>
      </c>
      <c r="D14" s="1">
        <v>11532.4</v>
      </c>
      <c r="E14" s="4"/>
      <c r="F14" s="4">
        <v>0.22939871000000001</v>
      </c>
      <c r="K14">
        <f t="shared" si="0"/>
        <v>0.1715467316720837</v>
      </c>
    </row>
    <row r="15" spans="1:25" x14ac:dyDescent="0.4">
      <c r="A15" s="1">
        <v>0.82489999999999997</v>
      </c>
      <c r="B15" s="1">
        <v>308.15155199999998</v>
      </c>
      <c r="C15" s="1">
        <v>0.48180000000000001</v>
      </c>
      <c r="D15" s="1">
        <v>10599.1</v>
      </c>
      <c r="E15" s="4"/>
      <c r="F15" s="4">
        <v>0.54975035999999999</v>
      </c>
      <c r="G15" t="s">
        <v>0</v>
      </c>
      <c r="I15">
        <v>4.1998147964477497E-2</v>
      </c>
      <c r="J15" t="s">
        <v>6</v>
      </c>
      <c r="K15">
        <f t="shared" si="0"/>
        <v>0.14103437110834369</v>
      </c>
      <c r="L15">
        <f>(100/COUNT(K14:K15))*SUM(K14:K15)</f>
        <v>15.62905513902137</v>
      </c>
    </row>
    <row r="17" spans="1:17" x14ac:dyDescent="0.4">
      <c r="A17" s="1">
        <v>0.19209999999999999</v>
      </c>
      <c r="B17" s="1">
        <v>353.12905499999999</v>
      </c>
      <c r="C17" s="1">
        <v>0.21909999999999999</v>
      </c>
      <c r="D17" s="1">
        <v>98980</v>
      </c>
      <c r="E17" s="4"/>
      <c r="F17" s="4">
        <v>0.19992700399999999</v>
      </c>
      <c r="K17">
        <f t="shared" si="0"/>
        <v>8.7507968963943403E-2</v>
      </c>
      <c r="O17" t="s">
        <v>18</v>
      </c>
      <c r="P17">
        <f>SUM(I2:I19)</f>
        <v>0.18198299407958959</v>
      </c>
      <c r="Q17" t="s">
        <v>19</v>
      </c>
    </row>
    <row r="18" spans="1:17" x14ac:dyDescent="0.4">
      <c r="A18" s="1">
        <v>0.70740000000000003</v>
      </c>
      <c r="B18" s="1">
        <v>353.12905499999999</v>
      </c>
      <c r="C18" s="1">
        <v>0.44719999999999999</v>
      </c>
      <c r="D18" s="1">
        <v>95160</v>
      </c>
      <c r="E18" s="4"/>
      <c r="F18" s="4">
        <v>0.51372865599999995</v>
      </c>
      <c r="K18">
        <f t="shared" si="0"/>
        <v>0.14876711985688723</v>
      </c>
    </row>
    <row r="19" spans="1:17" x14ac:dyDescent="0.4">
      <c r="A19" s="1">
        <v>0.76559999999999995</v>
      </c>
      <c r="B19" s="1">
        <v>353.12905499999999</v>
      </c>
      <c r="C19" s="1">
        <v>0.45850000000000002</v>
      </c>
      <c r="D19" s="1">
        <v>93760</v>
      </c>
      <c r="E19" s="4"/>
      <c r="F19" s="4">
        <v>0.52459031</v>
      </c>
      <c r="G19" t="s">
        <v>16</v>
      </c>
      <c r="I19">
        <v>3.0461311340332E-2</v>
      </c>
      <c r="J19" t="s">
        <v>6</v>
      </c>
      <c r="K19">
        <f t="shared" si="0"/>
        <v>0.14414462377317336</v>
      </c>
      <c r="L19">
        <f>(100/COUNT(K17:K19))*SUM(K17:K19)</f>
        <v>12.6806570864668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972E-9200-4840-8BE8-021F21F6DD27}">
  <dimension ref="A1:Z21"/>
  <sheetViews>
    <sheetView workbookViewId="0">
      <selection activeCell="P20" sqref="P20"/>
    </sheetView>
  </sheetViews>
  <sheetFormatPr defaultRowHeight="13.9" x14ac:dyDescent="0.4"/>
  <sheetData>
    <row r="1" spans="1:26" x14ac:dyDescent="0.4">
      <c r="A1" s="5" t="s">
        <v>2</v>
      </c>
      <c r="B1" s="5" t="s">
        <v>3</v>
      </c>
      <c r="C1" s="5" t="s">
        <v>4</v>
      </c>
      <c r="D1" s="5" t="s">
        <v>5</v>
      </c>
      <c r="F1" t="s">
        <v>1</v>
      </c>
      <c r="K1" t="s">
        <v>34</v>
      </c>
      <c r="L1" t="s">
        <v>36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4">
      <c r="A2" s="1">
        <v>7.7600000000000002E-2</v>
      </c>
      <c r="B2" s="1">
        <v>323.13705499999998</v>
      </c>
      <c r="C2" s="1">
        <v>0.439</v>
      </c>
      <c r="D2" s="1">
        <v>7070</v>
      </c>
      <c r="E2" s="4"/>
      <c r="F2" s="4">
        <v>0.381573467</v>
      </c>
      <c r="K2">
        <f>ABS(F2-C2)/C2</f>
        <v>0.13081214806378133</v>
      </c>
      <c r="S2" t="s">
        <v>33</v>
      </c>
      <c r="T2">
        <v>2.7515000000000001</v>
      </c>
      <c r="U2">
        <v>3.6139000000000001</v>
      </c>
      <c r="V2">
        <v>259.58999999999997</v>
      </c>
      <c r="W2">
        <v>6.692E-3</v>
      </c>
      <c r="X2">
        <v>2544.6</v>
      </c>
      <c r="Y2">
        <v>1</v>
      </c>
      <c r="Z2">
        <v>1</v>
      </c>
    </row>
    <row r="3" spans="1:26" x14ac:dyDescent="0.4">
      <c r="A3" s="1">
        <v>0.37019999999999997</v>
      </c>
      <c r="B3" s="1">
        <v>323.13705499999998</v>
      </c>
      <c r="C3" s="1">
        <v>0.77880000000000005</v>
      </c>
      <c r="D3" s="1">
        <v>13730</v>
      </c>
      <c r="E3" s="4"/>
      <c r="F3" s="4">
        <v>0.76719736400000005</v>
      </c>
      <c r="G3" t="s">
        <v>16</v>
      </c>
      <c r="I3">
        <v>0.143996477127075</v>
      </c>
      <c r="J3" t="s">
        <v>17</v>
      </c>
      <c r="K3">
        <f>ABS(F3-C3)/C3</f>
        <v>1.4898094504365689E-2</v>
      </c>
      <c r="L3">
        <f>(100/COUNT(K2:K3))*SUM(K2:K3)</f>
        <v>7.2855121284073512</v>
      </c>
    </row>
    <row r="4" spans="1:26" x14ac:dyDescent="0.4">
      <c r="A4" s="1"/>
      <c r="B4" s="1"/>
      <c r="C4" s="1"/>
      <c r="D4" s="1"/>
      <c r="E4" s="4"/>
      <c r="F4" s="4"/>
    </row>
    <row r="5" spans="1:26" x14ac:dyDescent="0.4">
      <c r="A5" s="1">
        <v>7.7600000000000002E-2</v>
      </c>
      <c r="B5" s="1">
        <v>343.13205499999998</v>
      </c>
      <c r="C5" s="1">
        <v>0.38229999999999997</v>
      </c>
      <c r="D5" s="1">
        <v>20330</v>
      </c>
      <c r="E5" s="4"/>
      <c r="F5" s="4">
        <v>0.33890683033401803</v>
      </c>
      <c r="K5">
        <f>ABS(F5-C5)/C5</f>
        <v>0.11350554450950026</v>
      </c>
      <c r="O5" t="s">
        <v>9</v>
      </c>
      <c r="Q5">
        <f>COUNT(A2:A21)</f>
        <v>14</v>
      </c>
    </row>
    <row r="6" spans="1:26" x14ac:dyDescent="0.4">
      <c r="A6" s="1">
        <v>0.37019999999999997</v>
      </c>
      <c r="B6" s="1">
        <v>343.13205499999998</v>
      </c>
      <c r="C6" s="1">
        <v>0.74539999999999995</v>
      </c>
      <c r="D6" s="1">
        <v>37060</v>
      </c>
      <c r="E6" s="4"/>
      <c r="F6" s="4">
        <v>0.73371930470695501</v>
      </c>
      <c r="G6" t="s">
        <v>16</v>
      </c>
      <c r="I6">
        <v>1.10018253326416E-2</v>
      </c>
      <c r="J6" t="s">
        <v>17</v>
      </c>
      <c r="K6">
        <f>ABS(F6-C6)/C6</f>
        <v>1.5670372005694849E-2</v>
      </c>
      <c r="L6">
        <f>(100/COUNT(K5:K6))*SUM(K5:K6)</f>
        <v>6.458795825759756</v>
      </c>
    </row>
    <row r="7" spans="1:26" x14ac:dyDescent="0.4">
      <c r="O7" t="s">
        <v>10</v>
      </c>
      <c r="P7" t="s">
        <v>11</v>
      </c>
      <c r="Q7">
        <f>MAX(B2:B21)</f>
        <v>403.11837000000003</v>
      </c>
    </row>
    <row r="8" spans="1:26" x14ac:dyDescent="0.4">
      <c r="A8" s="1">
        <v>0.37019999999999997</v>
      </c>
      <c r="B8" s="1">
        <v>363.12637000000001</v>
      </c>
      <c r="C8" s="1">
        <v>0.7177</v>
      </c>
      <c r="D8" s="1">
        <v>84530</v>
      </c>
      <c r="E8" s="4"/>
      <c r="F8" s="4">
        <v>0.70356570600000001</v>
      </c>
      <c r="K8">
        <f>ABS(F8-C8)/C8</f>
        <v>1.9693874878082752E-2</v>
      </c>
      <c r="P8" t="s">
        <v>12</v>
      </c>
      <c r="Q8">
        <f>MIN(B2:B21)</f>
        <v>308.14155499999998</v>
      </c>
    </row>
    <row r="9" spans="1:26" x14ac:dyDescent="0.4">
      <c r="A9" s="1">
        <v>0.99509999999999998</v>
      </c>
      <c r="B9" s="1">
        <v>363.12637000000001</v>
      </c>
      <c r="C9" s="1">
        <v>0.89849999999999997</v>
      </c>
      <c r="D9" s="1">
        <v>77060</v>
      </c>
      <c r="E9" s="4"/>
      <c r="F9" s="4">
        <v>0.86604198899999996</v>
      </c>
      <c r="G9" t="s">
        <v>16</v>
      </c>
      <c r="I9">
        <v>6.9997549057006794E-2</v>
      </c>
      <c r="J9" t="s">
        <v>17</v>
      </c>
      <c r="K9">
        <f>ABS(F9-C9)/C9</f>
        <v>3.6124664440734568E-2</v>
      </c>
      <c r="L9">
        <f>(100/COUNT(K8:K9))*SUM(K8:K9)</f>
        <v>2.7909269659408662</v>
      </c>
    </row>
    <row r="10" spans="1:26" x14ac:dyDescent="0.4">
      <c r="A10" s="2"/>
      <c r="B10" s="2"/>
      <c r="C10" s="2"/>
      <c r="D10" s="2"/>
      <c r="E10" s="3"/>
      <c r="F10" s="3"/>
      <c r="O10" t="s">
        <v>13</v>
      </c>
      <c r="P10" t="s">
        <v>11</v>
      </c>
      <c r="Q10">
        <f>MAX(D2:D21)</f>
        <v>329970</v>
      </c>
      <c r="R10">
        <f>Q10/1000</f>
        <v>329.97</v>
      </c>
    </row>
    <row r="11" spans="1:26" x14ac:dyDescent="0.4">
      <c r="A11" s="1">
        <v>0.37019999999999997</v>
      </c>
      <c r="B11" s="1">
        <v>383.12236999999999</v>
      </c>
      <c r="C11" s="1">
        <v>0.70020000000000004</v>
      </c>
      <c r="D11" s="1">
        <v>177580</v>
      </c>
      <c r="E11" s="4"/>
      <c r="F11" s="4">
        <v>0.67257755900000005</v>
      </c>
      <c r="K11">
        <f>ABS(F11-C11)/C11</f>
        <v>3.9449358754641527E-2</v>
      </c>
      <c r="P11" t="s">
        <v>12</v>
      </c>
      <c r="Q11">
        <f>MIN(D2:D21)</f>
        <v>5150</v>
      </c>
      <c r="R11">
        <f>Q11/1000</f>
        <v>5.15</v>
      </c>
    </row>
    <row r="12" spans="1:26" x14ac:dyDescent="0.4">
      <c r="A12" s="1">
        <v>0.99509999999999998</v>
      </c>
      <c r="B12" s="1">
        <v>383.12236999999999</v>
      </c>
      <c r="C12" s="1">
        <v>0.9073</v>
      </c>
      <c r="D12" s="1">
        <v>157450</v>
      </c>
      <c r="E12" s="4"/>
      <c r="F12" s="4">
        <v>0.88947672799999999</v>
      </c>
      <c r="G12" t="s">
        <v>16</v>
      </c>
      <c r="I12">
        <v>2.2000312805175701E-2</v>
      </c>
      <c r="J12" t="s">
        <v>17</v>
      </c>
      <c r="K12">
        <f>ABS(F12-C12)/C12</f>
        <v>1.9644298467981925E-2</v>
      </c>
      <c r="L12">
        <f>(100/COUNT(K11:K12))*SUM(K11:K12)</f>
        <v>2.9546828611311726</v>
      </c>
    </row>
    <row r="13" spans="1:26" x14ac:dyDescent="0.4">
      <c r="A13" s="2"/>
      <c r="B13" s="2"/>
      <c r="C13" s="2"/>
      <c r="D13" s="2"/>
      <c r="E13" s="3"/>
      <c r="F13" s="3"/>
    </row>
    <row r="14" spans="1:26" x14ac:dyDescent="0.4">
      <c r="A14" s="1">
        <v>7.7600000000000002E-2</v>
      </c>
      <c r="B14" s="1">
        <v>403.11837000000003</v>
      </c>
      <c r="C14" s="1">
        <v>0.29699999999999999</v>
      </c>
      <c r="D14" s="1">
        <v>206650</v>
      </c>
      <c r="E14" s="4"/>
      <c r="F14" s="4">
        <v>0.245035689</v>
      </c>
      <c r="K14">
        <f>ABS(F14-C14)/C14</f>
        <v>0.17496401010101006</v>
      </c>
    </row>
    <row r="15" spans="1:26" x14ac:dyDescent="0.4">
      <c r="A15" s="1">
        <v>0.17799999999999999</v>
      </c>
      <c r="B15" s="1">
        <v>403.11837000000003</v>
      </c>
      <c r="C15" s="1">
        <v>0.4783</v>
      </c>
      <c r="D15" s="1">
        <v>257980</v>
      </c>
      <c r="E15" s="4"/>
      <c r="F15" s="4">
        <v>0.44122665999999999</v>
      </c>
      <c r="K15">
        <f t="shared" ref="K15:K21" si="0">ABS(F15-C15)/C15</f>
        <v>7.7510641856575385E-2</v>
      </c>
    </row>
    <row r="16" spans="1:26" x14ac:dyDescent="0.4">
      <c r="A16" s="1">
        <v>0.37019999999999997</v>
      </c>
      <c r="B16" s="1">
        <v>403.11837000000003</v>
      </c>
      <c r="C16" s="1">
        <v>0.67869999999999997</v>
      </c>
      <c r="D16" s="1">
        <v>329970</v>
      </c>
      <c r="E16" s="4"/>
      <c r="F16" s="4">
        <v>0.64679717000000003</v>
      </c>
      <c r="G16" t="s">
        <v>16</v>
      </c>
      <c r="I16">
        <v>2.5002002716064401E-2</v>
      </c>
      <c r="J16" t="s">
        <v>17</v>
      </c>
      <c r="K16">
        <f t="shared" si="0"/>
        <v>4.700579048180336E-2</v>
      </c>
      <c r="L16">
        <f>(100/COUNT(K14:K16))*SUM(K14:K16)</f>
        <v>9.9826814146462954</v>
      </c>
    </row>
    <row r="18" spans="1:17" x14ac:dyDescent="0.4">
      <c r="A18" s="1">
        <v>0.05</v>
      </c>
      <c r="B18" s="1">
        <v>333.13436999999999</v>
      </c>
      <c r="C18" s="1">
        <v>0.35399999999999998</v>
      </c>
      <c r="D18" s="1">
        <v>12250</v>
      </c>
      <c r="E18" s="4"/>
      <c r="F18" s="4">
        <v>0.27788835000000001</v>
      </c>
      <c r="K18">
        <f t="shared" si="0"/>
        <v>0.21500466101694909</v>
      </c>
    </row>
    <row r="19" spans="1:17" x14ac:dyDescent="0.4">
      <c r="A19" s="1">
        <v>0.2</v>
      </c>
      <c r="B19" s="1">
        <v>333.13436999999999</v>
      </c>
      <c r="C19" s="1">
        <v>0.65400000000000003</v>
      </c>
      <c r="D19" s="1">
        <v>19850</v>
      </c>
      <c r="E19" s="4"/>
      <c r="F19" s="4">
        <v>0.62077870899999998</v>
      </c>
      <c r="G19" t="s">
        <v>16</v>
      </c>
      <c r="I19">
        <v>6.9992542266845703E-3</v>
      </c>
      <c r="J19" t="s">
        <v>17</v>
      </c>
      <c r="K19">
        <f t="shared" si="0"/>
        <v>5.0797081039755415E-2</v>
      </c>
      <c r="L19">
        <f>(100/COUNT(K18:K19))*SUM(K18:K19)</f>
        <v>13.290087102835225</v>
      </c>
    </row>
    <row r="20" spans="1:17" x14ac:dyDescent="0.4">
      <c r="O20" t="s">
        <v>18</v>
      </c>
      <c r="P20">
        <f>SUM(I3:I21)</f>
        <v>0.28699588775634732</v>
      </c>
      <c r="Q20" t="s">
        <v>19</v>
      </c>
    </row>
    <row r="21" spans="1:17" x14ac:dyDescent="0.4">
      <c r="A21" s="1">
        <v>0.2</v>
      </c>
      <c r="B21" s="1">
        <v>308.14155499999998</v>
      </c>
      <c r="C21" s="1">
        <v>0.71299999999999997</v>
      </c>
      <c r="D21" s="1">
        <v>5150</v>
      </c>
      <c r="E21" s="4"/>
      <c r="F21" s="4">
        <v>0.68350501200000002</v>
      </c>
      <c r="G21" t="s">
        <v>16</v>
      </c>
      <c r="I21">
        <v>7.9984664916992101E-3</v>
      </c>
      <c r="J21" t="s">
        <v>17</v>
      </c>
      <c r="K21">
        <f t="shared" si="0"/>
        <v>4.1367444600280426E-2</v>
      </c>
      <c r="L21">
        <f>(100/COUNT(K21))*SUM(K21)</f>
        <v>4.1367444600280425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water+methanol</vt:lpstr>
      <vt:lpstr>water+ethanol</vt:lpstr>
      <vt:lpstr>water+1-propanol</vt:lpstr>
      <vt:lpstr>water+2-propanol</vt:lpstr>
      <vt:lpstr>water+1-butanol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2025-09-27T09:28:21Z</dcterms:modified>
</cp:coreProperties>
</file>