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13_ncr:1_{429890F5-DE59-4CFF-8E65-75A12F8B901E}" xr6:coauthVersionLast="47" xr6:coauthVersionMax="47" xr10:uidLastSave="{00000000-0000-0000-0000-000000000000}"/>
  <bookViews>
    <workbookView xWindow="-120" yWindow="-120" windowWidth="29040" windowHeight="15840" activeTab="1" xr2:uid="{09372D32-3814-4D66-AAE0-C912C1997D5A}"/>
  </bookViews>
  <sheets>
    <sheet name="Cost" sheetId="1" r:id="rId1"/>
    <sheet name="Energ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C34" i="3"/>
  <c r="C33" i="3"/>
  <c r="C31" i="3"/>
  <c r="C29" i="3"/>
  <c r="N19" i="3"/>
  <c r="F19" i="3"/>
  <c r="N14" i="3"/>
  <c r="N18" i="3" s="1"/>
  <c r="M14" i="3"/>
  <c r="M20" i="3" s="1"/>
  <c r="F14" i="3"/>
  <c r="F18" i="3" s="1"/>
  <c r="E14" i="3"/>
  <c r="E20" i="3" s="1"/>
  <c r="Q13" i="3"/>
  <c r="Q14" i="3" s="1"/>
  <c r="P13" i="3"/>
  <c r="P14" i="3" s="1"/>
  <c r="O13" i="3"/>
  <c r="O14" i="3" s="1"/>
  <c r="N13" i="3"/>
  <c r="M13" i="3"/>
  <c r="L13" i="3"/>
  <c r="L14" i="3" s="1"/>
  <c r="K13" i="3"/>
  <c r="K14" i="3" s="1"/>
  <c r="J13" i="3"/>
  <c r="J14" i="3" s="1"/>
  <c r="I13" i="3"/>
  <c r="I14" i="3" s="1"/>
  <c r="H13" i="3"/>
  <c r="H14" i="3" s="1"/>
  <c r="G13" i="3"/>
  <c r="G14" i="3" s="1"/>
  <c r="F13" i="3"/>
  <c r="E13" i="3"/>
  <c r="F14" i="1"/>
  <c r="F19" i="1" s="1"/>
  <c r="G14" i="1"/>
  <c r="H14" i="1"/>
  <c r="H18" i="1" s="1"/>
  <c r="I14" i="1"/>
  <c r="J14" i="1"/>
  <c r="J17" i="1" s="1"/>
  <c r="K14" i="1"/>
  <c r="L14" i="1"/>
  <c r="M14" i="1"/>
  <c r="M19" i="1" s="1"/>
  <c r="N14" i="1"/>
  <c r="N19" i="1" s="1"/>
  <c r="O14" i="1"/>
  <c r="P14" i="1"/>
  <c r="Q14" i="1"/>
  <c r="E14" i="1"/>
  <c r="E18" i="1" s="1"/>
  <c r="P13" i="1"/>
  <c r="G17" i="1"/>
  <c r="I17" i="1"/>
  <c r="K17" i="1"/>
  <c r="L17" i="1"/>
  <c r="O17" i="1"/>
  <c r="G18" i="1"/>
  <c r="I18" i="1"/>
  <c r="K18" i="1"/>
  <c r="L18" i="1"/>
  <c r="M18" i="1"/>
  <c r="N18" i="1"/>
  <c r="O18" i="1"/>
  <c r="G19" i="1"/>
  <c r="I19" i="1"/>
  <c r="K19" i="1"/>
  <c r="L19" i="1"/>
  <c r="O19" i="1"/>
  <c r="G20" i="1"/>
  <c r="I20" i="1"/>
  <c r="J20" i="1"/>
  <c r="K20" i="1"/>
  <c r="L20" i="1"/>
  <c r="O20" i="1"/>
  <c r="G21" i="1"/>
  <c r="I21" i="1"/>
  <c r="K21" i="1"/>
  <c r="L21" i="1"/>
  <c r="O21" i="1"/>
  <c r="F13" i="1"/>
  <c r="G13" i="1"/>
  <c r="H13" i="1"/>
  <c r="I13" i="1"/>
  <c r="J13" i="1"/>
  <c r="K13" i="1"/>
  <c r="L13" i="1"/>
  <c r="M13" i="1"/>
  <c r="N13" i="1"/>
  <c r="O13" i="1"/>
  <c r="Q13" i="1"/>
  <c r="E13" i="1"/>
  <c r="I19" i="3" l="1"/>
  <c r="I17" i="3"/>
  <c r="I20" i="3"/>
  <c r="I18" i="3"/>
  <c r="I21" i="3"/>
  <c r="J19" i="3"/>
  <c r="J17" i="3"/>
  <c r="J20" i="3"/>
  <c r="J18" i="3"/>
  <c r="J21" i="3"/>
  <c r="G18" i="3"/>
  <c r="G21" i="3"/>
  <c r="G19" i="3"/>
  <c r="G17" i="3"/>
  <c r="G20" i="3"/>
  <c r="O18" i="3"/>
  <c r="O19" i="3"/>
  <c r="O21" i="3"/>
  <c r="O17" i="3"/>
  <c r="O20" i="3"/>
  <c r="H21" i="3"/>
  <c r="H19" i="3"/>
  <c r="H17" i="3"/>
  <c r="H20" i="3"/>
  <c r="H18" i="3"/>
  <c r="P21" i="3"/>
  <c r="P19" i="3"/>
  <c r="P20" i="3"/>
  <c r="P18" i="3"/>
  <c r="P17" i="3"/>
  <c r="Q21" i="3"/>
  <c r="Q19" i="3"/>
  <c r="Q17" i="3"/>
  <c r="Q18" i="3"/>
  <c r="Q20" i="3"/>
  <c r="K17" i="3"/>
  <c r="K20" i="3"/>
  <c r="K21" i="3"/>
  <c r="K19" i="3"/>
  <c r="K18" i="3"/>
  <c r="L17" i="3"/>
  <c r="L20" i="3"/>
  <c r="L21" i="3"/>
  <c r="L19" i="3"/>
  <c r="L18" i="3"/>
  <c r="E17" i="3"/>
  <c r="M17" i="3"/>
  <c r="F20" i="3"/>
  <c r="N20" i="3"/>
  <c r="F17" i="3"/>
  <c r="N17" i="3"/>
  <c r="E19" i="3"/>
  <c r="M19" i="3"/>
  <c r="M21" i="3"/>
  <c r="N21" i="3"/>
  <c r="E21" i="3"/>
  <c r="E18" i="3"/>
  <c r="M18" i="3"/>
  <c r="F21" i="3"/>
  <c r="F18" i="1"/>
  <c r="H17" i="1"/>
  <c r="N21" i="1"/>
  <c r="F21" i="1"/>
  <c r="H20" i="1"/>
  <c r="J19" i="1"/>
  <c r="N17" i="1"/>
  <c r="F17" i="1"/>
  <c r="M21" i="1"/>
  <c r="M17" i="1"/>
  <c r="N20" i="1"/>
  <c r="F20" i="1"/>
  <c r="H19" i="1"/>
  <c r="J18" i="1"/>
  <c r="M20" i="1"/>
  <c r="H21" i="1"/>
  <c r="J21" i="1"/>
  <c r="E21" i="1"/>
  <c r="E20" i="1"/>
  <c r="E19" i="1"/>
  <c r="E17" i="1"/>
  <c r="Q19" i="1"/>
  <c r="Q21" i="1"/>
  <c r="Q17" i="1"/>
  <c r="Q20" i="1"/>
  <c r="Q18" i="1"/>
  <c r="P17" i="1"/>
  <c r="P19" i="1"/>
  <c r="P21" i="1"/>
  <c r="P18" i="1"/>
  <c r="P20" i="1"/>
</calcChain>
</file>

<file path=xl/sharedStrings.xml><?xml version="1.0" encoding="utf-8"?>
<sst xmlns="http://schemas.openxmlformats.org/spreadsheetml/2006/main" count="102" uniqueCount="35">
  <si>
    <t>Cost</t>
  </si>
  <si>
    <t>Technology</t>
  </si>
  <si>
    <t>dac_lt</t>
  </si>
  <si>
    <t>dac_ht</t>
  </si>
  <si>
    <t>Initial year</t>
  </si>
  <si>
    <t>reg_diff_technology</t>
  </si>
  <si>
    <t>igcc_ccs</t>
  </si>
  <si>
    <t>very_low</t>
  </si>
  <si>
    <t>low</t>
  </si>
  <si>
    <t>medium</t>
  </si>
  <si>
    <t>high</t>
  </si>
  <si>
    <t>very_high</t>
  </si>
  <si>
    <t>Cost reduction</t>
  </si>
  <si>
    <t>scenarios_reduction_energy</t>
  </si>
  <si>
    <t>SSP1</t>
  </si>
  <si>
    <t>SSP2</t>
  </si>
  <si>
    <t>SSP3</t>
  </si>
  <si>
    <t>SSP4</t>
  </si>
  <si>
    <t>SSP5</t>
  </si>
  <si>
    <t>LED</t>
  </si>
  <si>
    <t>Indexed</t>
  </si>
  <si>
    <t>Reduction of max</t>
  </si>
  <si>
    <t>veri_high</t>
  </si>
  <si>
    <t>Reduction</t>
  </si>
  <si>
    <t>SSP2, SSP3</t>
  </si>
  <si>
    <t>SSP4, SSP5</t>
  </si>
  <si>
    <t>kJ/kgCO2</t>
  </si>
  <si>
    <t>kWh/tCO2</t>
  </si>
  <si>
    <t>W_reducible:</t>
  </si>
  <si>
    <t>W_intial:</t>
  </si>
  <si>
    <t>W_min :</t>
  </si>
  <si>
    <t>W_min_practical:</t>
  </si>
  <si>
    <t>fraction_red_practical:</t>
  </si>
  <si>
    <t>rounded_fraction_red_practical:</t>
  </si>
  <si>
    <t>Gwa/Mt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</si>
</sst>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Cost!$D$13</c:f>
              <c:strCache>
                <c:ptCount val="1"/>
                <c:pt idx="0">
                  <c:v>Indexed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Cost!$E$11:$Q$11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Cost!$E$13:$Q$13</c:f>
              <c:numCache>
                <c:formatCode>0.00</c:formatCode>
                <c:ptCount val="13"/>
                <c:pt idx="0">
                  <c:v>1</c:v>
                </c:pt>
                <c:pt idx="1">
                  <c:v>0.82</c:v>
                </c:pt>
                <c:pt idx="2">
                  <c:v>0.7</c:v>
                </c:pt>
                <c:pt idx="3">
                  <c:v>0.57999999999999996</c:v>
                </c:pt>
                <c:pt idx="4">
                  <c:v>0.5</c:v>
                </c:pt>
                <c:pt idx="5">
                  <c:v>0.43</c:v>
                </c:pt>
                <c:pt idx="6">
                  <c:v>0.39</c:v>
                </c:pt>
                <c:pt idx="7">
                  <c:v>0.35</c:v>
                </c:pt>
                <c:pt idx="8">
                  <c:v>0.32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F-41FA-AE00-F1DB3328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57583"/>
        <c:axId val="1010253839"/>
      </c:scatterChart>
      <c:valAx>
        <c:axId val="10102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53839"/>
        <c:crosses val="autoZero"/>
        <c:crossBetween val="midCat"/>
      </c:valAx>
      <c:valAx>
        <c:axId val="10102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5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Cost!$D$17</c:f>
              <c:strCache>
                <c:ptCount val="1"/>
                <c:pt idx="0">
                  <c:v>very_low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Cost!$E$17:$Q$17</c:f>
              <c:numCache>
                <c:formatCode>General</c:formatCode>
                <c:ptCount val="13"/>
                <c:pt idx="0">
                  <c:v>1</c:v>
                </c:pt>
                <c:pt idx="1">
                  <c:v>0.97</c:v>
                </c:pt>
                <c:pt idx="2">
                  <c:v>0.96</c:v>
                </c:pt>
                <c:pt idx="3">
                  <c:v>0.94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5-4207-855A-D9B1D495C200}"/>
            </c:ext>
          </c:extLst>
        </c:ser>
        <c:ser>
          <c:idx val="1"/>
          <c:order val="1"/>
          <c:tx>
            <c:strRef>
              <c:f>Cost!$D$18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Cost!$E$18:$Q$18</c:f>
              <c:numCache>
                <c:formatCode>General</c:formatCode>
                <c:ptCount val="13"/>
                <c:pt idx="0">
                  <c:v>1</c:v>
                </c:pt>
                <c:pt idx="1">
                  <c:v>0.92</c:v>
                </c:pt>
                <c:pt idx="2">
                  <c:v>0.87</c:v>
                </c:pt>
                <c:pt idx="3">
                  <c:v>0.82</c:v>
                </c:pt>
                <c:pt idx="4">
                  <c:v>0.79</c:v>
                </c:pt>
                <c:pt idx="5">
                  <c:v>0.76</c:v>
                </c:pt>
                <c:pt idx="6">
                  <c:v>0.74</c:v>
                </c:pt>
                <c:pt idx="7">
                  <c:v>0.72</c:v>
                </c:pt>
                <c:pt idx="8">
                  <c:v>0.71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5-4207-855A-D9B1D495C200}"/>
            </c:ext>
          </c:extLst>
        </c:ser>
        <c:ser>
          <c:idx val="2"/>
          <c:order val="2"/>
          <c:tx>
            <c:strRef>
              <c:f>Cost!$D$19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Cost!$E$19:$Q$19</c:f>
              <c:numCache>
                <c:formatCode>0.00</c:formatCode>
                <c:ptCount val="13"/>
                <c:pt idx="0">
                  <c:v>1</c:v>
                </c:pt>
                <c:pt idx="1">
                  <c:v>0.87</c:v>
                </c:pt>
                <c:pt idx="2">
                  <c:v>0.79</c:v>
                </c:pt>
                <c:pt idx="3">
                  <c:v>0.7</c:v>
                </c:pt>
                <c:pt idx="4">
                  <c:v>0.64</c:v>
                </c:pt>
                <c:pt idx="5">
                  <c:v>0.59</c:v>
                </c:pt>
                <c:pt idx="6">
                  <c:v>0.56000000000000005</c:v>
                </c:pt>
                <c:pt idx="7">
                  <c:v>0.54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5-4207-855A-D9B1D495C200}"/>
            </c:ext>
          </c:extLst>
        </c:ser>
        <c:ser>
          <c:idx val="3"/>
          <c:order val="3"/>
          <c:tx>
            <c:strRef>
              <c:f>Cost!$D$20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Cost!$E$16:$Q$16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Cost!$E$20:$Q$20</c:f>
              <c:numCache>
                <c:formatCode>0.00</c:formatCode>
                <c:ptCount val="13"/>
                <c:pt idx="0">
                  <c:v>1</c:v>
                </c:pt>
                <c:pt idx="1">
                  <c:v>0.82</c:v>
                </c:pt>
                <c:pt idx="2">
                  <c:v>0.7</c:v>
                </c:pt>
                <c:pt idx="3">
                  <c:v>0.57999999999999996</c:v>
                </c:pt>
                <c:pt idx="4">
                  <c:v>0.5</c:v>
                </c:pt>
                <c:pt idx="5">
                  <c:v>0.43</c:v>
                </c:pt>
                <c:pt idx="6">
                  <c:v>0.39</c:v>
                </c:pt>
                <c:pt idx="7">
                  <c:v>0.35</c:v>
                </c:pt>
                <c:pt idx="8">
                  <c:v>0.32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95-4207-855A-D9B1D495C200}"/>
            </c:ext>
          </c:extLst>
        </c:ser>
        <c:ser>
          <c:idx val="4"/>
          <c:order val="4"/>
          <c:tx>
            <c:strRef>
              <c:f>Cost!$D$21</c:f>
              <c:strCache>
                <c:ptCount val="1"/>
                <c:pt idx="0">
                  <c:v>veri_high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Cost!$E$16:$Q$16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Cost!$E$21:$Q$21</c:f>
              <c:numCache>
                <c:formatCode>General</c:formatCode>
                <c:ptCount val="13"/>
                <c:pt idx="0">
                  <c:v>1</c:v>
                </c:pt>
                <c:pt idx="1">
                  <c:v>0.77</c:v>
                </c:pt>
                <c:pt idx="2">
                  <c:v>0.61</c:v>
                </c:pt>
                <c:pt idx="3">
                  <c:v>0.46</c:v>
                </c:pt>
                <c:pt idx="4">
                  <c:v>0.36</c:v>
                </c:pt>
                <c:pt idx="5">
                  <c:v>0.27</c:v>
                </c:pt>
                <c:pt idx="6">
                  <c:v>0.22</c:v>
                </c:pt>
                <c:pt idx="7">
                  <c:v>0.16</c:v>
                </c:pt>
                <c:pt idx="8">
                  <c:v>0.13</c:v>
                </c:pt>
                <c:pt idx="9">
                  <c:v>0.11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95-4207-855A-D9B1D495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26879"/>
        <c:axId val="1067574623"/>
      </c:scatterChart>
      <c:valAx>
        <c:axId val="8258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74623"/>
        <c:crosses val="autoZero"/>
        <c:crossBetween val="midCat"/>
      </c:valAx>
      <c:valAx>
        <c:axId val="1067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Energy!$D$17</c:f>
              <c:strCache>
                <c:ptCount val="1"/>
                <c:pt idx="0">
                  <c:v>very_low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Energy!$E$16:$Q$16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Energy!$E$17:$Q$17</c:f>
              <c:numCache>
                <c:formatCode>0.00</c:formatCode>
                <c:ptCount val="13"/>
                <c:pt idx="0">
                  <c:v>1</c:v>
                </c:pt>
                <c:pt idx="1">
                  <c:v>0.97</c:v>
                </c:pt>
                <c:pt idx="2">
                  <c:v>0.96</c:v>
                </c:pt>
                <c:pt idx="3">
                  <c:v>0.94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5-4BF7-80EE-98715AD01EFB}"/>
            </c:ext>
          </c:extLst>
        </c:ser>
        <c:ser>
          <c:idx val="1"/>
          <c:order val="1"/>
          <c:tx>
            <c:strRef>
              <c:f>Energy!$D$18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Energy!$E$16:$Q$16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Energy!$E$18:$Q$18</c:f>
              <c:numCache>
                <c:formatCode>0.00</c:formatCode>
                <c:ptCount val="13"/>
                <c:pt idx="0">
                  <c:v>1</c:v>
                </c:pt>
                <c:pt idx="1">
                  <c:v>0.92</c:v>
                </c:pt>
                <c:pt idx="2">
                  <c:v>0.87</c:v>
                </c:pt>
                <c:pt idx="3">
                  <c:v>0.82</c:v>
                </c:pt>
                <c:pt idx="4">
                  <c:v>0.79</c:v>
                </c:pt>
                <c:pt idx="5">
                  <c:v>0.76</c:v>
                </c:pt>
                <c:pt idx="6">
                  <c:v>0.74</c:v>
                </c:pt>
                <c:pt idx="7">
                  <c:v>0.72</c:v>
                </c:pt>
                <c:pt idx="8">
                  <c:v>0.71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5-4BF7-80EE-98715AD01EFB}"/>
            </c:ext>
          </c:extLst>
        </c:ser>
        <c:ser>
          <c:idx val="2"/>
          <c:order val="2"/>
          <c:tx>
            <c:strRef>
              <c:f>Energy!$D$19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Energy!$E$16:$Q$16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Energy!$E$19:$Q$19</c:f>
              <c:numCache>
                <c:formatCode>0.00</c:formatCode>
                <c:ptCount val="13"/>
                <c:pt idx="0">
                  <c:v>1</c:v>
                </c:pt>
                <c:pt idx="1">
                  <c:v>0.87</c:v>
                </c:pt>
                <c:pt idx="2">
                  <c:v>0.79</c:v>
                </c:pt>
                <c:pt idx="3">
                  <c:v>0.7</c:v>
                </c:pt>
                <c:pt idx="4">
                  <c:v>0.64</c:v>
                </c:pt>
                <c:pt idx="5">
                  <c:v>0.59</c:v>
                </c:pt>
                <c:pt idx="6">
                  <c:v>0.56000000000000005</c:v>
                </c:pt>
                <c:pt idx="7">
                  <c:v>0.54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E5-4BF7-80EE-98715AD01EFB}"/>
            </c:ext>
          </c:extLst>
        </c:ser>
        <c:ser>
          <c:idx val="3"/>
          <c:order val="3"/>
          <c:tx>
            <c:strRef>
              <c:f>Energy!$D$20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Energy!$E$16:$Q$16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Energy!$E$20:$Q$20</c:f>
              <c:numCache>
                <c:formatCode>0.00</c:formatCode>
                <c:ptCount val="13"/>
                <c:pt idx="0">
                  <c:v>1</c:v>
                </c:pt>
                <c:pt idx="1">
                  <c:v>0.82</c:v>
                </c:pt>
                <c:pt idx="2">
                  <c:v>0.7</c:v>
                </c:pt>
                <c:pt idx="3">
                  <c:v>0.57999999999999996</c:v>
                </c:pt>
                <c:pt idx="4">
                  <c:v>0.5</c:v>
                </c:pt>
                <c:pt idx="5">
                  <c:v>0.43</c:v>
                </c:pt>
                <c:pt idx="6">
                  <c:v>0.39</c:v>
                </c:pt>
                <c:pt idx="7">
                  <c:v>0.35</c:v>
                </c:pt>
                <c:pt idx="8">
                  <c:v>0.32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E5-4BF7-80EE-98715AD01EFB}"/>
            </c:ext>
          </c:extLst>
        </c:ser>
        <c:ser>
          <c:idx val="4"/>
          <c:order val="4"/>
          <c:tx>
            <c:strRef>
              <c:f>Energy!$D$21</c:f>
              <c:strCache>
                <c:ptCount val="1"/>
                <c:pt idx="0">
                  <c:v>veri_high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Energy!$E$16:$Q$16</c:f>
              <c:numCache>
                <c:formatCode>General</c:formatCode>
                <c:ptCount val="13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2070</c:v>
                </c:pt>
                <c:pt idx="9">
                  <c:v>2080</c:v>
                </c:pt>
                <c:pt idx="10">
                  <c:v>2090</c:v>
                </c:pt>
                <c:pt idx="11">
                  <c:v>2100</c:v>
                </c:pt>
                <c:pt idx="12">
                  <c:v>2110</c:v>
                </c:pt>
              </c:numCache>
            </c:numRef>
          </c:xVal>
          <c:yVal>
            <c:numRef>
              <c:f>Energy!$E$21:$Q$21</c:f>
              <c:numCache>
                <c:formatCode>0.00</c:formatCode>
                <c:ptCount val="13"/>
                <c:pt idx="0">
                  <c:v>1</c:v>
                </c:pt>
                <c:pt idx="1">
                  <c:v>0.77</c:v>
                </c:pt>
                <c:pt idx="2">
                  <c:v>0.61</c:v>
                </c:pt>
                <c:pt idx="3">
                  <c:v>0.46</c:v>
                </c:pt>
                <c:pt idx="4">
                  <c:v>0.36</c:v>
                </c:pt>
                <c:pt idx="5">
                  <c:v>0.27</c:v>
                </c:pt>
                <c:pt idx="6">
                  <c:v>0.22</c:v>
                </c:pt>
                <c:pt idx="7">
                  <c:v>0.16</c:v>
                </c:pt>
                <c:pt idx="8">
                  <c:v>0.13</c:v>
                </c:pt>
                <c:pt idx="9">
                  <c:v>0.11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E5-4BF7-80EE-98715AD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26879"/>
        <c:axId val="1067574623"/>
      </c:scatterChart>
      <c:valAx>
        <c:axId val="825826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74623"/>
        <c:crosses val="autoZero"/>
        <c:crossBetween val="midCat"/>
      </c:valAx>
      <c:valAx>
        <c:axId val="1067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or energy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6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15</xdr:row>
      <xdr:rowOff>52387</xdr:rowOff>
    </xdr:from>
    <xdr:to>
      <xdr:col>25</xdr:col>
      <xdr:colOff>38100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D885E-FF6A-4F0E-B91B-1A055F4EA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21</xdr:row>
      <xdr:rowOff>14287</xdr:rowOff>
    </xdr:from>
    <xdr:to>
      <xdr:col>14</xdr:col>
      <xdr:colOff>561975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F30D2-867B-457F-A21D-25CEF1F55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22</xdr:row>
      <xdr:rowOff>100012</xdr:rowOff>
    </xdr:from>
    <xdr:to>
      <xdr:col>14</xdr:col>
      <xdr:colOff>400049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AD5BC-869A-49E2-A6E6-183636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266700</xdr:colOff>
      <xdr:row>2</xdr:row>
      <xdr:rowOff>90842</xdr:rowOff>
    </xdr:from>
    <xdr:to>
      <xdr:col>25</xdr:col>
      <xdr:colOff>189079</xdr:colOff>
      <xdr:row>24</xdr:row>
      <xdr:rowOff>18357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E90FBA-FC5D-49BF-BE20-A0A83038F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5" y="471842"/>
          <a:ext cx="8456779" cy="4118515"/>
        </a:xfrm>
        <a:prstGeom prst="rect">
          <a:avLst/>
        </a:prstGeom>
      </xdr:spPr>
    </xdr:pic>
    <xdr:clientData/>
  </xdr:twoCellAnchor>
  <xdr:twoCellAnchor editAs="oneCell">
    <xdr:from>
      <xdr:col>17</xdr:col>
      <xdr:colOff>590550</xdr:colOff>
      <xdr:row>23</xdr:row>
      <xdr:rowOff>119400</xdr:rowOff>
    </xdr:from>
    <xdr:to>
      <xdr:col>26</xdr:col>
      <xdr:colOff>36880</xdr:colOff>
      <xdr:row>44</xdr:row>
      <xdr:rowOff>122833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C5A067-2E27-4A03-88D0-66606365B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01525" y="4500900"/>
          <a:ext cx="4932730" cy="4003933"/>
        </a:xfrm>
        <a:prstGeom prst="rect">
          <a:avLst/>
        </a:prstGeom>
      </xdr:spPr>
    </xdr:pic>
    <xdr:clientData/>
  </xdr:twoCellAnchor>
  <xdr:twoCellAnchor editAs="oneCell">
    <xdr:from>
      <xdr:col>18</xdr:col>
      <xdr:colOff>342899</xdr:colOff>
      <xdr:row>45</xdr:row>
      <xdr:rowOff>10343</xdr:rowOff>
    </xdr:from>
    <xdr:to>
      <xdr:col>25</xdr:col>
      <xdr:colOff>418364</xdr:colOff>
      <xdr:row>67</xdr:row>
      <xdr:rowOff>56433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8E7767-017D-4B0A-B987-C6D1177F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11224" y="8582843"/>
          <a:ext cx="4342665" cy="4237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D5CB-E473-4EDE-ABFB-C10CF89C43E5}">
  <dimension ref="B3:Q21"/>
  <sheetViews>
    <sheetView workbookViewId="0">
      <selection activeCell="B28" sqref="B28"/>
    </sheetView>
  </sheetViews>
  <sheetFormatPr defaultRowHeight="15" x14ac:dyDescent="0.25"/>
  <cols>
    <col min="2" max="2" width="16.140625" customWidth="1"/>
    <col min="3" max="3" width="10.28515625" customWidth="1"/>
    <col min="4" max="4" width="19.7109375" customWidth="1"/>
  </cols>
  <sheetData>
    <row r="3" spans="2:17" x14ac:dyDescent="0.25">
      <c r="F3" s="2" t="s">
        <v>12</v>
      </c>
      <c r="G3" s="2"/>
      <c r="H3" s="2"/>
      <c r="I3" s="2"/>
      <c r="J3" s="2"/>
      <c r="K3" s="2" t="s">
        <v>13</v>
      </c>
      <c r="L3" s="2"/>
      <c r="M3" s="2"/>
      <c r="N3" s="2"/>
      <c r="O3" s="2"/>
      <c r="P3" s="2"/>
    </row>
    <row r="4" spans="2:17" x14ac:dyDescent="0.25">
      <c r="B4" t="s">
        <v>1</v>
      </c>
      <c r="C4" t="s">
        <v>0</v>
      </c>
      <c r="D4" t="s">
        <v>5</v>
      </c>
      <c r="E4" t="s">
        <v>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2:17" x14ac:dyDescent="0.25">
      <c r="B5" t="s">
        <v>2</v>
      </c>
      <c r="C5">
        <v>1130</v>
      </c>
      <c r="D5" t="s">
        <v>6</v>
      </c>
      <c r="E5">
        <v>2025</v>
      </c>
      <c r="F5">
        <v>0.1</v>
      </c>
      <c r="G5">
        <v>0.3</v>
      </c>
      <c r="H5">
        <v>0.5</v>
      </c>
      <c r="I5">
        <v>0.7</v>
      </c>
      <c r="J5">
        <v>0.9</v>
      </c>
      <c r="K5" t="s">
        <v>8</v>
      </c>
      <c r="L5" t="s">
        <v>9</v>
      </c>
      <c r="M5" t="s">
        <v>9</v>
      </c>
      <c r="N5" t="s">
        <v>10</v>
      </c>
      <c r="O5" t="s">
        <v>10</v>
      </c>
      <c r="P5" t="s">
        <v>8</v>
      </c>
    </row>
    <row r="6" spans="2:17" x14ac:dyDescent="0.25">
      <c r="B6" t="s">
        <v>3</v>
      </c>
      <c r="C6">
        <v>1230</v>
      </c>
      <c r="D6" t="s">
        <v>6</v>
      </c>
      <c r="E6">
        <v>2025</v>
      </c>
      <c r="F6">
        <v>0.1</v>
      </c>
      <c r="G6">
        <v>0.3</v>
      </c>
      <c r="H6">
        <v>0.5</v>
      </c>
      <c r="I6">
        <v>0.7</v>
      </c>
      <c r="J6">
        <v>0.9</v>
      </c>
      <c r="K6" t="s">
        <v>8</v>
      </c>
      <c r="L6" t="s">
        <v>9</v>
      </c>
      <c r="M6" t="s">
        <v>9</v>
      </c>
      <c r="N6" t="s">
        <v>10</v>
      </c>
      <c r="O6" t="s">
        <v>10</v>
      </c>
      <c r="P6" t="s">
        <v>8</v>
      </c>
    </row>
    <row r="11" spans="2:17" x14ac:dyDescent="0.25">
      <c r="E11">
        <v>2025</v>
      </c>
      <c r="F11">
        <v>2030</v>
      </c>
      <c r="G11">
        <v>2035</v>
      </c>
      <c r="H11">
        <v>2040</v>
      </c>
      <c r="I11">
        <v>2045</v>
      </c>
      <c r="J11">
        <v>2050</v>
      </c>
      <c r="K11">
        <v>2055</v>
      </c>
      <c r="L11">
        <v>2060</v>
      </c>
      <c r="M11">
        <v>2070</v>
      </c>
      <c r="N11">
        <v>2080</v>
      </c>
      <c r="O11">
        <v>2090</v>
      </c>
      <c r="P11">
        <v>2100</v>
      </c>
      <c r="Q11">
        <v>2110</v>
      </c>
    </row>
    <row r="12" spans="2:17" x14ac:dyDescent="0.25">
      <c r="D12" t="s">
        <v>0</v>
      </c>
      <c r="E12">
        <v>4400</v>
      </c>
      <c r="F12">
        <v>3608</v>
      </c>
      <c r="G12">
        <v>3080</v>
      </c>
      <c r="H12">
        <v>2552</v>
      </c>
      <c r="I12">
        <v>2200</v>
      </c>
      <c r="J12">
        <v>1892</v>
      </c>
      <c r="K12">
        <v>1716</v>
      </c>
      <c r="L12">
        <v>1540</v>
      </c>
      <c r="M12">
        <v>1408</v>
      </c>
      <c r="N12">
        <v>1364</v>
      </c>
      <c r="O12">
        <v>1364</v>
      </c>
      <c r="P12">
        <v>1300</v>
      </c>
      <c r="Q12">
        <v>1300</v>
      </c>
    </row>
    <row r="13" spans="2:17" x14ac:dyDescent="0.25">
      <c r="D13" t="s">
        <v>20</v>
      </c>
      <c r="E13" s="1">
        <f>ROUND(E12/4400,2)</f>
        <v>1</v>
      </c>
      <c r="F13" s="1">
        <f t="shared" ref="F13:Q13" si="0">ROUND(F12/4400,2)</f>
        <v>0.82</v>
      </c>
      <c r="G13" s="1">
        <f t="shared" si="0"/>
        <v>0.7</v>
      </c>
      <c r="H13" s="1">
        <f t="shared" si="0"/>
        <v>0.57999999999999996</v>
      </c>
      <c r="I13" s="1">
        <f t="shared" si="0"/>
        <v>0.5</v>
      </c>
      <c r="J13" s="1">
        <f t="shared" si="0"/>
        <v>0.43</v>
      </c>
      <c r="K13" s="1">
        <f t="shared" si="0"/>
        <v>0.39</v>
      </c>
      <c r="L13" s="1">
        <f t="shared" si="0"/>
        <v>0.35</v>
      </c>
      <c r="M13" s="1">
        <f t="shared" si="0"/>
        <v>0.32</v>
      </c>
      <c r="N13" s="1">
        <f t="shared" si="0"/>
        <v>0.31</v>
      </c>
      <c r="O13" s="1">
        <f t="shared" si="0"/>
        <v>0.31</v>
      </c>
      <c r="P13" s="1">
        <f>ROUND(P12/4400,2)</f>
        <v>0.3</v>
      </c>
      <c r="Q13" s="1">
        <f t="shared" si="0"/>
        <v>0.3</v>
      </c>
    </row>
    <row r="14" spans="2:17" x14ac:dyDescent="0.25">
      <c r="D14" t="s">
        <v>21</v>
      </c>
      <c r="E14" s="1">
        <f>(1-E13)/(1-$Q13)</f>
        <v>0</v>
      </c>
      <c r="F14" s="1">
        <f t="shared" ref="F14:Q14" si="1">(1-F13)/(1-$Q13)</f>
        <v>0.25714285714285723</v>
      </c>
      <c r="G14" s="1">
        <f t="shared" si="1"/>
        <v>0.42857142857142866</v>
      </c>
      <c r="H14" s="1">
        <f t="shared" si="1"/>
        <v>0.60000000000000009</v>
      </c>
      <c r="I14" s="1">
        <f t="shared" si="1"/>
        <v>0.7142857142857143</v>
      </c>
      <c r="J14" s="1">
        <f t="shared" si="1"/>
        <v>0.81428571428571439</v>
      </c>
      <c r="K14" s="1">
        <f t="shared" si="1"/>
        <v>0.87142857142857144</v>
      </c>
      <c r="L14" s="1">
        <f t="shared" si="1"/>
        <v>0.92857142857142871</v>
      </c>
      <c r="M14" s="1">
        <f t="shared" si="1"/>
        <v>0.97142857142857142</v>
      </c>
      <c r="N14" s="1">
        <f t="shared" si="1"/>
        <v>0.98571428571428565</v>
      </c>
      <c r="O14" s="1">
        <f t="shared" si="1"/>
        <v>0.98571428571428565</v>
      </c>
      <c r="P14" s="1">
        <f t="shared" si="1"/>
        <v>1</v>
      </c>
      <c r="Q14" s="1">
        <f t="shared" si="1"/>
        <v>1</v>
      </c>
    </row>
    <row r="16" spans="2:17" x14ac:dyDescent="0.25">
      <c r="C16" t="s">
        <v>23</v>
      </c>
      <c r="E16">
        <v>2025</v>
      </c>
      <c r="F16">
        <v>2030</v>
      </c>
      <c r="G16">
        <v>2035</v>
      </c>
      <c r="H16">
        <v>2040</v>
      </c>
      <c r="I16">
        <v>2045</v>
      </c>
      <c r="J16">
        <v>2050</v>
      </c>
      <c r="K16">
        <v>2055</v>
      </c>
      <c r="L16">
        <v>2060</v>
      </c>
      <c r="M16">
        <v>2070</v>
      </c>
      <c r="N16">
        <v>2080</v>
      </c>
      <c r="O16">
        <v>2090</v>
      </c>
      <c r="P16">
        <v>2100</v>
      </c>
      <c r="Q16">
        <v>2110</v>
      </c>
    </row>
    <row r="17" spans="2:17" x14ac:dyDescent="0.25">
      <c r="C17">
        <v>0.1</v>
      </c>
      <c r="D17" t="s">
        <v>7</v>
      </c>
      <c r="E17">
        <f>ROUND(1-($C17*E$14),2)</f>
        <v>1</v>
      </c>
      <c r="F17">
        <f t="shared" ref="F17:Q17" si="2">ROUND(1-($C17*F$14),2)</f>
        <v>0.97</v>
      </c>
      <c r="G17">
        <f t="shared" si="2"/>
        <v>0.96</v>
      </c>
      <c r="H17">
        <f t="shared" si="2"/>
        <v>0.94</v>
      </c>
      <c r="I17">
        <f t="shared" si="2"/>
        <v>0.93</v>
      </c>
      <c r="J17">
        <f t="shared" si="2"/>
        <v>0.92</v>
      </c>
      <c r="K17">
        <f t="shared" si="2"/>
        <v>0.91</v>
      </c>
      <c r="L17">
        <f t="shared" si="2"/>
        <v>0.91</v>
      </c>
      <c r="M17">
        <f t="shared" si="2"/>
        <v>0.9</v>
      </c>
      <c r="N17">
        <f t="shared" si="2"/>
        <v>0.9</v>
      </c>
      <c r="O17">
        <f t="shared" si="2"/>
        <v>0.9</v>
      </c>
      <c r="P17">
        <f t="shared" si="2"/>
        <v>0.9</v>
      </c>
      <c r="Q17">
        <f t="shared" si="2"/>
        <v>0.9</v>
      </c>
    </row>
    <row r="18" spans="2:17" x14ac:dyDescent="0.25">
      <c r="B18" t="s">
        <v>14</v>
      </c>
      <c r="C18">
        <v>0.3</v>
      </c>
      <c r="D18" t="s">
        <v>8</v>
      </c>
      <c r="E18">
        <f t="shared" ref="E18:Q21" si="3">ROUND(1-($C18*E$14),2)</f>
        <v>1</v>
      </c>
      <c r="F18">
        <f t="shared" si="3"/>
        <v>0.92</v>
      </c>
      <c r="G18">
        <f t="shared" si="3"/>
        <v>0.87</v>
      </c>
      <c r="H18">
        <f t="shared" si="3"/>
        <v>0.82</v>
      </c>
      <c r="I18">
        <f t="shared" si="3"/>
        <v>0.79</v>
      </c>
      <c r="J18">
        <f t="shared" si="3"/>
        <v>0.76</v>
      </c>
      <c r="K18">
        <f t="shared" si="3"/>
        <v>0.74</v>
      </c>
      <c r="L18">
        <f t="shared" si="3"/>
        <v>0.72</v>
      </c>
      <c r="M18">
        <f t="shared" si="3"/>
        <v>0.71</v>
      </c>
      <c r="N18">
        <f t="shared" si="3"/>
        <v>0.7</v>
      </c>
      <c r="O18">
        <f t="shared" si="3"/>
        <v>0.7</v>
      </c>
      <c r="P18">
        <f t="shared" si="3"/>
        <v>0.7</v>
      </c>
      <c r="Q18">
        <f t="shared" si="3"/>
        <v>0.7</v>
      </c>
    </row>
    <row r="19" spans="2:17" x14ac:dyDescent="0.25">
      <c r="B19" t="s">
        <v>24</v>
      </c>
      <c r="C19">
        <v>0.5</v>
      </c>
      <c r="D19" t="s">
        <v>9</v>
      </c>
      <c r="E19" s="1">
        <f t="shared" si="3"/>
        <v>1</v>
      </c>
      <c r="F19" s="1">
        <f t="shared" si="3"/>
        <v>0.87</v>
      </c>
      <c r="G19" s="1">
        <f t="shared" si="3"/>
        <v>0.79</v>
      </c>
      <c r="H19" s="1">
        <f t="shared" si="3"/>
        <v>0.7</v>
      </c>
      <c r="I19" s="1">
        <f t="shared" si="3"/>
        <v>0.64</v>
      </c>
      <c r="J19" s="1">
        <f t="shared" si="3"/>
        <v>0.59</v>
      </c>
      <c r="K19" s="1">
        <f t="shared" si="3"/>
        <v>0.56000000000000005</v>
      </c>
      <c r="L19" s="1">
        <f t="shared" si="3"/>
        <v>0.54</v>
      </c>
      <c r="M19" s="1">
        <f t="shared" si="3"/>
        <v>0.51</v>
      </c>
      <c r="N19" s="1">
        <f t="shared" si="3"/>
        <v>0.51</v>
      </c>
      <c r="O19" s="1">
        <f t="shared" si="3"/>
        <v>0.51</v>
      </c>
      <c r="P19" s="1">
        <f t="shared" si="3"/>
        <v>0.5</v>
      </c>
      <c r="Q19" s="1">
        <f t="shared" si="3"/>
        <v>0.5</v>
      </c>
    </row>
    <row r="20" spans="2:17" x14ac:dyDescent="0.25">
      <c r="B20" t="s">
        <v>25</v>
      </c>
      <c r="C20">
        <v>0.7</v>
      </c>
      <c r="D20" t="s">
        <v>10</v>
      </c>
      <c r="E20" s="1">
        <f t="shared" si="3"/>
        <v>1</v>
      </c>
      <c r="F20" s="1">
        <f t="shared" si="3"/>
        <v>0.82</v>
      </c>
      <c r="G20" s="1">
        <f t="shared" si="3"/>
        <v>0.7</v>
      </c>
      <c r="H20" s="1">
        <f t="shared" si="3"/>
        <v>0.57999999999999996</v>
      </c>
      <c r="I20" s="1">
        <f t="shared" si="3"/>
        <v>0.5</v>
      </c>
      <c r="J20" s="1">
        <f t="shared" si="3"/>
        <v>0.43</v>
      </c>
      <c r="K20" s="1">
        <f t="shared" si="3"/>
        <v>0.39</v>
      </c>
      <c r="L20" s="1">
        <f t="shared" si="3"/>
        <v>0.35</v>
      </c>
      <c r="M20" s="1">
        <f t="shared" si="3"/>
        <v>0.32</v>
      </c>
      <c r="N20" s="1">
        <f t="shared" si="3"/>
        <v>0.31</v>
      </c>
      <c r="O20" s="1">
        <f t="shared" si="3"/>
        <v>0.31</v>
      </c>
      <c r="P20" s="1">
        <f t="shared" si="3"/>
        <v>0.3</v>
      </c>
      <c r="Q20" s="1">
        <f t="shared" si="3"/>
        <v>0.3</v>
      </c>
    </row>
    <row r="21" spans="2:17" x14ac:dyDescent="0.25">
      <c r="C21">
        <v>0.9</v>
      </c>
      <c r="D21" t="s">
        <v>22</v>
      </c>
      <c r="E21">
        <f t="shared" si="3"/>
        <v>1</v>
      </c>
      <c r="F21">
        <f t="shared" si="3"/>
        <v>0.77</v>
      </c>
      <c r="G21">
        <f t="shared" si="3"/>
        <v>0.61</v>
      </c>
      <c r="H21">
        <f t="shared" si="3"/>
        <v>0.46</v>
      </c>
      <c r="I21">
        <f t="shared" si="3"/>
        <v>0.36</v>
      </c>
      <c r="J21">
        <f t="shared" si="3"/>
        <v>0.27</v>
      </c>
      <c r="K21">
        <f t="shared" si="3"/>
        <v>0.22</v>
      </c>
      <c r="L21">
        <f t="shared" si="3"/>
        <v>0.16</v>
      </c>
      <c r="M21">
        <f t="shared" si="3"/>
        <v>0.13</v>
      </c>
      <c r="N21">
        <f t="shared" si="3"/>
        <v>0.11</v>
      </c>
      <c r="O21">
        <f t="shared" si="3"/>
        <v>0.11</v>
      </c>
      <c r="P21">
        <f t="shared" si="3"/>
        <v>0.1</v>
      </c>
      <c r="Q21">
        <f t="shared" si="3"/>
        <v>0.1</v>
      </c>
    </row>
  </sheetData>
  <mergeCells count="2">
    <mergeCell ref="F3:J3"/>
    <mergeCell ref="K3:P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7CB0-E617-44EF-A5FC-9E863FEF3EDD}">
  <dimension ref="B3:Q35"/>
  <sheetViews>
    <sheetView tabSelected="1" workbookViewId="0">
      <selection activeCell="Q28" sqref="Q28"/>
    </sheetView>
  </sheetViews>
  <sheetFormatPr defaultRowHeight="15" x14ac:dyDescent="0.25"/>
  <cols>
    <col min="2" max="2" width="31.85546875" customWidth="1"/>
    <col min="3" max="3" width="10.28515625" customWidth="1"/>
    <col min="4" max="4" width="19.7109375" customWidth="1"/>
  </cols>
  <sheetData>
    <row r="3" spans="2:17" x14ac:dyDescent="0.25">
      <c r="F3" s="2" t="s">
        <v>12</v>
      </c>
      <c r="G3" s="2"/>
      <c r="H3" s="2"/>
      <c r="I3" s="2"/>
      <c r="J3" s="2"/>
      <c r="K3" s="2" t="s">
        <v>13</v>
      </c>
      <c r="L3" s="2"/>
      <c r="M3" s="2"/>
      <c r="N3" s="2"/>
      <c r="O3" s="2"/>
      <c r="P3" s="2"/>
    </row>
    <row r="4" spans="2:17" x14ac:dyDescent="0.25">
      <c r="B4" t="s">
        <v>1</v>
      </c>
      <c r="C4" t="s">
        <v>0</v>
      </c>
      <c r="D4" t="s">
        <v>5</v>
      </c>
      <c r="E4" t="s">
        <v>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2:17" x14ac:dyDescent="0.25">
      <c r="B5" t="s">
        <v>2</v>
      </c>
      <c r="C5">
        <v>1130</v>
      </c>
      <c r="D5" t="s">
        <v>6</v>
      </c>
      <c r="E5">
        <v>2025</v>
      </c>
      <c r="F5">
        <v>0.1</v>
      </c>
      <c r="G5">
        <v>0.3</v>
      </c>
      <c r="H5">
        <v>0.5</v>
      </c>
      <c r="I5">
        <v>0.7</v>
      </c>
      <c r="J5">
        <v>0.9</v>
      </c>
      <c r="K5" t="s">
        <v>8</v>
      </c>
      <c r="L5" t="s">
        <v>9</v>
      </c>
      <c r="M5" t="s">
        <v>9</v>
      </c>
      <c r="N5" t="s">
        <v>10</v>
      </c>
      <c r="O5" t="s">
        <v>10</v>
      </c>
      <c r="P5" t="s">
        <v>8</v>
      </c>
    </row>
    <row r="6" spans="2:17" x14ac:dyDescent="0.25">
      <c r="B6" t="s">
        <v>3</v>
      </c>
      <c r="C6">
        <v>1230</v>
      </c>
      <c r="D6" t="s">
        <v>6</v>
      </c>
      <c r="E6">
        <v>2025</v>
      </c>
      <c r="F6">
        <v>0.1</v>
      </c>
      <c r="G6">
        <v>0.3</v>
      </c>
      <c r="H6">
        <v>0.5</v>
      </c>
      <c r="I6">
        <v>0.7</v>
      </c>
      <c r="J6">
        <v>0.9</v>
      </c>
      <c r="K6" t="s">
        <v>8</v>
      </c>
      <c r="L6" t="s">
        <v>9</v>
      </c>
      <c r="M6" t="s">
        <v>9</v>
      </c>
      <c r="N6" t="s">
        <v>10</v>
      </c>
      <c r="O6" t="s">
        <v>10</v>
      </c>
      <c r="P6" t="s">
        <v>8</v>
      </c>
    </row>
    <row r="11" spans="2:17" x14ac:dyDescent="0.25">
      <c r="E11">
        <v>2025</v>
      </c>
      <c r="F11">
        <v>2030</v>
      </c>
      <c r="G11">
        <v>2035</v>
      </c>
      <c r="H11">
        <v>2040</v>
      </c>
      <c r="I11">
        <v>2045</v>
      </c>
      <c r="J11">
        <v>2050</v>
      </c>
      <c r="K11">
        <v>2055</v>
      </c>
      <c r="L11">
        <v>2060</v>
      </c>
      <c r="M11">
        <v>2070</v>
      </c>
      <c r="N11">
        <v>2080</v>
      </c>
      <c r="O11">
        <v>2090</v>
      </c>
      <c r="P11">
        <v>2100</v>
      </c>
      <c r="Q11">
        <v>2110</v>
      </c>
    </row>
    <row r="12" spans="2:17" x14ac:dyDescent="0.25">
      <c r="D12" t="s">
        <v>0</v>
      </c>
      <c r="E12">
        <v>4400</v>
      </c>
      <c r="F12">
        <v>3608</v>
      </c>
      <c r="G12">
        <v>3080</v>
      </c>
      <c r="H12">
        <v>2552</v>
      </c>
      <c r="I12">
        <v>2200</v>
      </c>
      <c r="J12">
        <v>1892</v>
      </c>
      <c r="K12">
        <v>1716</v>
      </c>
      <c r="L12">
        <v>1540</v>
      </c>
      <c r="M12">
        <v>1408</v>
      </c>
      <c r="N12">
        <v>1364</v>
      </c>
      <c r="O12">
        <v>1364</v>
      </c>
      <c r="P12">
        <v>1300</v>
      </c>
      <c r="Q12">
        <v>1300</v>
      </c>
    </row>
    <row r="13" spans="2:17" x14ac:dyDescent="0.25">
      <c r="D13" t="s">
        <v>20</v>
      </c>
      <c r="E13" s="1">
        <f>ROUND(E12/4400,2)</f>
        <v>1</v>
      </c>
      <c r="F13" s="1">
        <f t="shared" ref="F13:Q13" si="0">ROUND(F12/4400,2)</f>
        <v>0.82</v>
      </c>
      <c r="G13" s="1">
        <f t="shared" si="0"/>
        <v>0.7</v>
      </c>
      <c r="H13" s="1">
        <f t="shared" si="0"/>
        <v>0.57999999999999996</v>
      </c>
      <c r="I13" s="1">
        <f t="shared" si="0"/>
        <v>0.5</v>
      </c>
      <c r="J13" s="1">
        <f t="shared" si="0"/>
        <v>0.43</v>
      </c>
      <c r="K13" s="1">
        <f t="shared" si="0"/>
        <v>0.39</v>
      </c>
      <c r="L13" s="1">
        <f t="shared" si="0"/>
        <v>0.35</v>
      </c>
      <c r="M13" s="1">
        <f t="shared" si="0"/>
        <v>0.32</v>
      </c>
      <c r="N13" s="1">
        <f t="shared" si="0"/>
        <v>0.31</v>
      </c>
      <c r="O13" s="1">
        <f t="shared" si="0"/>
        <v>0.31</v>
      </c>
      <c r="P13" s="1">
        <f>ROUND(P12/4400,2)</f>
        <v>0.3</v>
      </c>
      <c r="Q13" s="1">
        <f t="shared" si="0"/>
        <v>0.3</v>
      </c>
    </row>
    <row r="14" spans="2:17" x14ac:dyDescent="0.25">
      <c r="D14" t="s">
        <v>21</v>
      </c>
      <c r="E14" s="1">
        <f>(1-E13)/(1-$Q13)</f>
        <v>0</v>
      </c>
      <c r="F14" s="1">
        <f t="shared" ref="F14:Q14" si="1">(1-F13)/(1-$Q13)</f>
        <v>0.25714285714285723</v>
      </c>
      <c r="G14" s="1">
        <f t="shared" si="1"/>
        <v>0.42857142857142866</v>
      </c>
      <c r="H14" s="1">
        <f t="shared" si="1"/>
        <v>0.60000000000000009</v>
      </c>
      <c r="I14" s="1">
        <f t="shared" si="1"/>
        <v>0.7142857142857143</v>
      </c>
      <c r="J14" s="1">
        <f t="shared" si="1"/>
        <v>0.81428571428571439</v>
      </c>
      <c r="K14" s="1">
        <f t="shared" si="1"/>
        <v>0.87142857142857144</v>
      </c>
      <c r="L14" s="1">
        <f t="shared" si="1"/>
        <v>0.92857142857142871</v>
      </c>
      <c r="M14" s="1">
        <f t="shared" si="1"/>
        <v>0.97142857142857142</v>
      </c>
      <c r="N14" s="1">
        <f t="shared" si="1"/>
        <v>0.98571428571428565</v>
      </c>
      <c r="O14" s="1">
        <f t="shared" si="1"/>
        <v>0.98571428571428565</v>
      </c>
      <c r="P14" s="1">
        <f t="shared" si="1"/>
        <v>1</v>
      </c>
      <c r="Q14" s="1">
        <f t="shared" si="1"/>
        <v>1</v>
      </c>
    </row>
    <row r="16" spans="2:17" x14ac:dyDescent="0.25">
      <c r="C16" t="s">
        <v>23</v>
      </c>
      <c r="E16">
        <v>2025</v>
      </c>
      <c r="F16">
        <v>2030</v>
      </c>
      <c r="G16">
        <v>2035</v>
      </c>
      <c r="H16">
        <v>2040</v>
      </c>
      <c r="I16">
        <v>2045</v>
      </c>
      <c r="J16">
        <v>2050</v>
      </c>
      <c r="K16">
        <v>2055</v>
      </c>
      <c r="L16">
        <v>2060</v>
      </c>
      <c r="M16">
        <v>2070</v>
      </c>
      <c r="N16">
        <v>2080</v>
      </c>
      <c r="O16">
        <v>2090</v>
      </c>
      <c r="P16">
        <v>2100</v>
      </c>
      <c r="Q16">
        <v>2110</v>
      </c>
    </row>
    <row r="17" spans="2:17" x14ac:dyDescent="0.25">
      <c r="C17">
        <v>0.1</v>
      </c>
      <c r="D17" t="s">
        <v>7</v>
      </c>
      <c r="E17" s="1">
        <f>ROUND(1-($C17*E$14),2)</f>
        <v>1</v>
      </c>
      <c r="F17" s="1">
        <f t="shared" ref="F17:Q17" si="2">ROUND(1-($C17*F$14),2)</f>
        <v>0.97</v>
      </c>
      <c r="G17" s="1">
        <f t="shared" si="2"/>
        <v>0.96</v>
      </c>
      <c r="H17" s="1">
        <f t="shared" si="2"/>
        <v>0.94</v>
      </c>
      <c r="I17" s="1">
        <f t="shared" si="2"/>
        <v>0.93</v>
      </c>
      <c r="J17" s="1">
        <f t="shared" si="2"/>
        <v>0.92</v>
      </c>
      <c r="K17" s="1">
        <f t="shared" si="2"/>
        <v>0.91</v>
      </c>
      <c r="L17" s="1">
        <f t="shared" si="2"/>
        <v>0.91</v>
      </c>
      <c r="M17" s="1">
        <f t="shared" si="2"/>
        <v>0.9</v>
      </c>
      <c r="N17" s="1">
        <f t="shared" si="2"/>
        <v>0.9</v>
      </c>
      <c r="O17" s="1">
        <f t="shared" si="2"/>
        <v>0.9</v>
      </c>
      <c r="P17" s="1">
        <f t="shared" si="2"/>
        <v>0.9</v>
      </c>
      <c r="Q17" s="1">
        <f t="shared" si="2"/>
        <v>0.9</v>
      </c>
    </row>
    <row r="18" spans="2:17" x14ac:dyDescent="0.25">
      <c r="B18" t="s">
        <v>14</v>
      </c>
      <c r="C18">
        <v>0.3</v>
      </c>
      <c r="D18" t="s">
        <v>8</v>
      </c>
      <c r="E18" s="1">
        <f t="shared" ref="E18:Q21" si="3">ROUND(1-($C18*E$14),2)</f>
        <v>1</v>
      </c>
      <c r="F18" s="1">
        <f t="shared" si="3"/>
        <v>0.92</v>
      </c>
      <c r="G18" s="1">
        <f t="shared" si="3"/>
        <v>0.87</v>
      </c>
      <c r="H18" s="1">
        <f t="shared" si="3"/>
        <v>0.82</v>
      </c>
      <c r="I18" s="1">
        <f t="shared" si="3"/>
        <v>0.79</v>
      </c>
      <c r="J18" s="1">
        <f t="shared" si="3"/>
        <v>0.76</v>
      </c>
      <c r="K18" s="1">
        <f t="shared" si="3"/>
        <v>0.74</v>
      </c>
      <c r="L18" s="1">
        <f t="shared" si="3"/>
        <v>0.72</v>
      </c>
      <c r="M18" s="1">
        <f t="shared" si="3"/>
        <v>0.71</v>
      </c>
      <c r="N18" s="1">
        <f t="shared" si="3"/>
        <v>0.7</v>
      </c>
      <c r="O18" s="1">
        <f t="shared" si="3"/>
        <v>0.7</v>
      </c>
      <c r="P18" s="1">
        <f t="shared" si="3"/>
        <v>0.7</v>
      </c>
      <c r="Q18" s="1">
        <f t="shared" si="3"/>
        <v>0.7</v>
      </c>
    </row>
    <row r="19" spans="2:17" x14ac:dyDescent="0.25">
      <c r="B19" t="s">
        <v>24</v>
      </c>
      <c r="C19">
        <v>0.5</v>
      </c>
      <c r="D19" t="s">
        <v>9</v>
      </c>
      <c r="E19" s="1">
        <f t="shared" si="3"/>
        <v>1</v>
      </c>
      <c r="F19" s="1">
        <f t="shared" si="3"/>
        <v>0.87</v>
      </c>
      <c r="G19" s="1">
        <f t="shared" si="3"/>
        <v>0.79</v>
      </c>
      <c r="H19" s="1">
        <f t="shared" si="3"/>
        <v>0.7</v>
      </c>
      <c r="I19" s="1">
        <f t="shared" si="3"/>
        <v>0.64</v>
      </c>
      <c r="J19" s="1">
        <f t="shared" si="3"/>
        <v>0.59</v>
      </c>
      <c r="K19" s="1">
        <f t="shared" si="3"/>
        <v>0.56000000000000005</v>
      </c>
      <c r="L19" s="1">
        <f t="shared" si="3"/>
        <v>0.54</v>
      </c>
      <c r="M19" s="1">
        <f t="shared" si="3"/>
        <v>0.51</v>
      </c>
      <c r="N19" s="1">
        <f t="shared" si="3"/>
        <v>0.51</v>
      </c>
      <c r="O19" s="1">
        <f t="shared" si="3"/>
        <v>0.51</v>
      </c>
      <c r="P19" s="1">
        <f t="shared" si="3"/>
        <v>0.5</v>
      </c>
      <c r="Q19" s="1">
        <f t="shared" si="3"/>
        <v>0.5</v>
      </c>
    </row>
    <row r="20" spans="2:17" x14ac:dyDescent="0.25">
      <c r="B20" t="s">
        <v>25</v>
      </c>
      <c r="C20">
        <v>0.7</v>
      </c>
      <c r="D20" t="s">
        <v>10</v>
      </c>
      <c r="E20" s="1">
        <f t="shared" si="3"/>
        <v>1</v>
      </c>
      <c r="F20" s="1">
        <f t="shared" si="3"/>
        <v>0.82</v>
      </c>
      <c r="G20" s="1">
        <f t="shared" si="3"/>
        <v>0.7</v>
      </c>
      <c r="H20" s="1">
        <f t="shared" si="3"/>
        <v>0.57999999999999996</v>
      </c>
      <c r="I20" s="1">
        <f t="shared" si="3"/>
        <v>0.5</v>
      </c>
      <c r="J20" s="1">
        <f t="shared" si="3"/>
        <v>0.43</v>
      </c>
      <c r="K20" s="1">
        <f t="shared" si="3"/>
        <v>0.39</v>
      </c>
      <c r="L20" s="1">
        <f t="shared" si="3"/>
        <v>0.35</v>
      </c>
      <c r="M20" s="1">
        <f t="shared" si="3"/>
        <v>0.32</v>
      </c>
      <c r="N20" s="1">
        <f t="shared" si="3"/>
        <v>0.31</v>
      </c>
      <c r="O20" s="1">
        <f t="shared" si="3"/>
        <v>0.31</v>
      </c>
      <c r="P20" s="1">
        <f t="shared" si="3"/>
        <v>0.3</v>
      </c>
      <c r="Q20" s="1">
        <f t="shared" si="3"/>
        <v>0.3</v>
      </c>
    </row>
    <row r="21" spans="2:17" x14ac:dyDescent="0.25">
      <c r="C21">
        <v>0.9</v>
      </c>
      <c r="D21" t="s">
        <v>22</v>
      </c>
      <c r="E21" s="1">
        <f t="shared" si="3"/>
        <v>1</v>
      </c>
      <c r="F21" s="1">
        <f t="shared" si="3"/>
        <v>0.77</v>
      </c>
      <c r="G21" s="1">
        <f t="shared" si="3"/>
        <v>0.61</v>
      </c>
      <c r="H21" s="1">
        <f t="shared" si="3"/>
        <v>0.46</v>
      </c>
      <c r="I21" s="1">
        <f t="shared" si="3"/>
        <v>0.36</v>
      </c>
      <c r="J21" s="1">
        <f t="shared" si="3"/>
        <v>0.27</v>
      </c>
      <c r="K21" s="1">
        <f t="shared" si="3"/>
        <v>0.22</v>
      </c>
      <c r="L21" s="1">
        <f t="shared" si="3"/>
        <v>0.16</v>
      </c>
      <c r="M21" s="1">
        <f t="shared" si="3"/>
        <v>0.13</v>
      </c>
      <c r="N21" s="1">
        <f t="shared" si="3"/>
        <v>0.11</v>
      </c>
      <c r="O21" s="1">
        <f t="shared" si="3"/>
        <v>0.11</v>
      </c>
      <c r="P21" s="1">
        <f t="shared" si="3"/>
        <v>0.1</v>
      </c>
      <c r="Q21" s="1">
        <f t="shared" si="3"/>
        <v>0.1</v>
      </c>
    </row>
    <row r="28" spans="2:17" x14ac:dyDescent="0.25">
      <c r="B28" t="s">
        <v>30</v>
      </c>
      <c r="C28">
        <v>471</v>
      </c>
      <c r="D28" t="s">
        <v>26</v>
      </c>
    </row>
    <row r="29" spans="2:17" x14ac:dyDescent="0.25">
      <c r="C29">
        <f>ROUND(C28*1000/3600,0)</f>
        <v>131</v>
      </c>
      <c r="D29" t="s">
        <v>27</v>
      </c>
      <c r="E29">
        <f>8760/3.67</f>
        <v>2386.9209809264307</v>
      </c>
    </row>
    <row r="30" spans="2:17" x14ac:dyDescent="0.25">
      <c r="B30" t="s">
        <v>29</v>
      </c>
      <c r="C30">
        <v>2200</v>
      </c>
      <c r="D30" t="s">
        <v>27</v>
      </c>
      <c r="F30" t="s">
        <v>34</v>
      </c>
    </row>
    <row r="31" spans="2:17" x14ac:dyDescent="0.25">
      <c r="B31" t="s">
        <v>28</v>
      </c>
      <c r="C31">
        <f>C30-C29</f>
        <v>2069</v>
      </c>
      <c r="D31" t="s">
        <v>27</v>
      </c>
    </row>
    <row r="33" spans="2:4" x14ac:dyDescent="0.25">
      <c r="B33" t="s">
        <v>31</v>
      </c>
      <c r="C33">
        <f>ROUND((200/53)*C29,0)</f>
        <v>494</v>
      </c>
      <c r="D33" t="s">
        <v>27</v>
      </c>
    </row>
    <row r="34" spans="2:4" x14ac:dyDescent="0.25">
      <c r="B34" t="s">
        <v>32</v>
      </c>
      <c r="C34">
        <f>ROUND((C30-C33)/C30,2)</f>
        <v>0.78</v>
      </c>
    </row>
    <row r="35" spans="2:4" x14ac:dyDescent="0.25">
      <c r="B35" t="s">
        <v>33</v>
      </c>
      <c r="C35">
        <v>0.8</v>
      </c>
    </row>
  </sheetData>
  <mergeCells count="2">
    <mergeCell ref="F3:J3"/>
    <mergeCell ref="K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2024-05-21T12:33:12Z</dcterms:created>
  <dcterms:modified xsi:type="dcterms:W3CDTF">2024-06-05T08:08:24Z</dcterms:modified>
</cp:coreProperties>
</file>