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uanny/Downloads/"/>
    </mc:Choice>
  </mc:AlternateContent>
  <xr:revisionPtr revIDLastSave="0" documentId="13_ncr:1_{1957E499-D0DF-7D4D-8E27-038E18A9E12D}" xr6:coauthVersionLast="36" xr6:coauthVersionMax="36" xr10:uidLastSave="{00000000-0000-0000-0000-000000000000}"/>
  <bookViews>
    <workbookView xWindow="1160" yWindow="500" windowWidth="27260" windowHeight="16940" xr2:uid="{0A0859DF-D31D-964E-85F2-2C4BE84740FC}"/>
  </bookViews>
  <sheets>
    <sheet name="q3" sheetId="1" r:id="rId1"/>
    <sheet name="q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2" l="1"/>
  <c r="F11" i="2"/>
  <c r="I6" i="2"/>
  <c r="I5" i="2"/>
  <c r="I4" i="2"/>
  <c r="I3" i="2"/>
  <c r="D4" i="2"/>
  <c r="D5" i="2"/>
  <c r="D6" i="2"/>
  <c r="D7" i="2"/>
  <c r="D8" i="2"/>
  <c r="D9" i="2"/>
  <c r="D10" i="2"/>
  <c r="D3" i="2"/>
  <c r="M4" i="2"/>
  <c r="M5" i="2"/>
  <c r="M6" i="2"/>
  <c r="M7" i="2"/>
  <c r="M8" i="2"/>
  <c r="M9" i="2"/>
  <c r="M10" i="2"/>
  <c r="M3" i="2"/>
  <c r="L4" i="2"/>
  <c r="L5" i="2"/>
  <c r="L6" i="2"/>
  <c r="L7" i="2"/>
  <c r="L8" i="2"/>
  <c r="L9" i="2"/>
  <c r="L10" i="2"/>
  <c r="L3" i="2"/>
  <c r="K4" i="2"/>
  <c r="K5" i="2"/>
  <c r="K6" i="2"/>
  <c r="K7" i="2"/>
  <c r="K8" i="2"/>
  <c r="K9" i="2"/>
  <c r="K10" i="2"/>
  <c r="K3" i="2"/>
  <c r="F10" i="2" l="1"/>
  <c r="F5" i="2"/>
  <c r="J6" i="2"/>
  <c r="F3" i="2"/>
  <c r="F8" i="2"/>
  <c r="F9" i="2"/>
  <c r="F4" i="2"/>
  <c r="F6" i="2"/>
  <c r="F7" i="2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3" i="1"/>
  <c r="J4" i="2" l="1"/>
  <c r="J5" i="2"/>
  <c r="J3" i="2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3" i="1"/>
  <c r="J7" i="2" l="1"/>
  <c r="G3" i="1"/>
  <c r="E3" i="1"/>
  <c r="J2" i="1"/>
  <c r="G11" i="1"/>
  <c r="E11" i="1"/>
  <c r="G18" i="1"/>
  <c r="J6" i="1" s="1"/>
  <c r="E18" i="1"/>
  <c r="G10" i="1"/>
  <c r="E10" i="1"/>
  <c r="G17" i="1"/>
  <c r="E17" i="1"/>
  <c r="G9" i="1"/>
  <c r="E9" i="1"/>
  <c r="G16" i="1"/>
  <c r="E16" i="1"/>
  <c r="G8" i="1"/>
  <c r="J4" i="1" s="1"/>
  <c r="E8" i="1"/>
  <c r="G15" i="1"/>
  <c r="E15" i="1"/>
  <c r="G7" i="1"/>
  <c r="E7" i="1"/>
  <c r="E14" i="1"/>
  <c r="G14" i="1"/>
  <c r="J5" i="1" s="1"/>
  <c r="G6" i="1"/>
  <c r="E6" i="1"/>
  <c r="G13" i="1"/>
  <c r="E13" i="1"/>
  <c r="G5" i="1"/>
  <c r="E5" i="1"/>
  <c r="G12" i="1"/>
  <c r="E12" i="1"/>
  <c r="E4" i="1"/>
  <c r="G4" i="1"/>
  <c r="K5" i="1" l="1"/>
  <c r="P5" i="1"/>
  <c r="K6" i="1"/>
  <c r="P6" i="1"/>
  <c r="K2" i="1"/>
  <c r="P2" i="1"/>
  <c r="I11" i="1"/>
  <c r="K4" i="1"/>
  <c r="P4" i="1"/>
  <c r="J3" i="1"/>
  <c r="G19" i="1"/>
  <c r="J7" i="1" l="1"/>
  <c r="K3" i="1"/>
  <c r="K8" i="1" s="1"/>
  <c r="P3" i="1"/>
  <c r="P8" i="1"/>
</calcChain>
</file>

<file path=xl/sharedStrings.xml><?xml version="1.0" encoding="utf-8"?>
<sst xmlns="http://schemas.openxmlformats.org/spreadsheetml/2006/main" count="114" uniqueCount="18">
  <si>
    <t>R1</t>
  </si>
  <si>
    <t>R2</t>
  </si>
  <si>
    <t>R3</t>
  </si>
  <si>
    <t>R4</t>
  </si>
  <si>
    <t>Probability</t>
  </si>
  <si>
    <t>No. of packets transmitted (throughput)</t>
  </si>
  <si>
    <t>Y</t>
  </si>
  <si>
    <t>Available? (Y/N)</t>
  </si>
  <si>
    <t>N</t>
  </si>
  <si>
    <t>Total Probability</t>
  </si>
  <si>
    <t>Throughput</t>
  </si>
  <si>
    <t>Source 1</t>
  </si>
  <si>
    <t>Source 2</t>
  </si>
  <si>
    <t>Source 3</t>
  </si>
  <si>
    <t>On</t>
  </si>
  <si>
    <t>Off</t>
  </si>
  <si>
    <t>Total no. of packets added to buffer</t>
  </si>
  <si>
    <t>On/Off?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</si>
</sst>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color theme="4"/>
      <name val="Arial"/>
      <family val="2"/>
    </font>
    <font>
      <sz val="12"/>
      <color theme="4"/>
      <name val="Arial"/>
      <family val="2"/>
    </font>
    <font>
      <b/>
      <sz val="12"/>
      <color theme="1"/>
      <name val="Arial"/>
      <family val="2"/>
    </font>
    <font>
      <sz val="12"/>
      <color rgb="FF4472C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</cellXfs>
  <cellStyles count="1">
    <cellStyle name="Normal" xfId="0" builtinId="0"/>
  </cellStyles>
  <dxfs count="10"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D18E2-77BC-8F48-A957-0E0EF2A58405}">
  <dimension ref="A1:P19"/>
  <sheetViews>
    <sheetView tabSelected="1" zoomScale="117" workbookViewId="0">
      <selection activeCell="E24" sqref="E24"/>
    </sheetView>
  </sheetViews>
  <sheetFormatPr baseColWidth="10" defaultRowHeight="16" x14ac:dyDescent="0.2"/>
  <cols>
    <col min="1" max="1" width="7.6640625" customWidth="1"/>
    <col min="2" max="2" width="8.83203125" customWidth="1"/>
    <col min="3" max="3" width="8.1640625" customWidth="1"/>
    <col min="4" max="4" width="8.5" customWidth="1"/>
    <col min="5" max="5" width="43.6640625" customWidth="1"/>
    <col min="6" max="6" width="14" customWidth="1"/>
    <col min="7" max="7" width="14.1640625" customWidth="1"/>
    <col min="9" max="9" width="38.83203125" customWidth="1"/>
    <col min="10" max="10" width="18" customWidth="1"/>
    <col min="11" max="11" width="18.83203125" customWidth="1"/>
  </cols>
  <sheetData>
    <row r="1" spans="1:16" x14ac:dyDescent="0.2">
      <c r="A1" s="9" t="s">
        <v>7</v>
      </c>
      <c r="B1" s="9"/>
      <c r="C1" s="9"/>
      <c r="D1" s="9"/>
      <c r="E1" s="9" t="s">
        <v>4</v>
      </c>
      <c r="F1" s="9" t="s">
        <v>10</v>
      </c>
      <c r="G1" s="9" t="s">
        <v>4</v>
      </c>
      <c r="H1" s="1"/>
      <c r="I1" s="3" t="s">
        <v>5</v>
      </c>
      <c r="J1" s="3" t="s">
        <v>9</v>
      </c>
      <c r="L1" s="9"/>
      <c r="M1" s="9"/>
      <c r="N1" s="9"/>
      <c r="O1" s="9"/>
    </row>
    <row r="2" spans="1:16" x14ac:dyDescent="0.2">
      <c r="A2" s="3" t="s">
        <v>0</v>
      </c>
      <c r="B2" s="3" t="s">
        <v>1</v>
      </c>
      <c r="C2" s="3" t="s">
        <v>2</v>
      </c>
      <c r="D2" s="3" t="s">
        <v>3</v>
      </c>
      <c r="E2" s="10"/>
      <c r="F2" s="10"/>
      <c r="G2" s="10"/>
      <c r="H2" s="1"/>
      <c r="I2" s="7">
        <v>4</v>
      </c>
      <c r="J2" s="7">
        <f>ROUND(PRODUCT(L3:O3), 6)</f>
        <v>0.88239999999999996</v>
      </c>
      <c r="K2" t="str">
        <f>_xlfn.CONCAT(I2, " * ", J2, " + ")</f>
        <v xml:space="preserve">4 * 0.8824 + </v>
      </c>
      <c r="L2" s="3" t="s">
        <v>0</v>
      </c>
      <c r="M2" s="3" t="s">
        <v>1</v>
      </c>
      <c r="N2" s="3" t="s">
        <v>2</v>
      </c>
      <c r="O2" s="3" t="s">
        <v>3</v>
      </c>
      <c r="P2">
        <f>PRODUCT(I2,J2)</f>
        <v>3.5295999999999998</v>
      </c>
    </row>
    <row r="3" spans="1:16" x14ac:dyDescent="0.2">
      <c r="A3" s="6" t="s">
        <v>6</v>
      </c>
      <c r="B3" s="6" t="s">
        <v>6</v>
      </c>
      <c r="C3" s="6" t="s">
        <v>6</v>
      </c>
      <c r="D3" s="6" t="s">
        <v>6</v>
      </c>
      <c r="E3" s="6" t="str">
        <f t="shared" ref="E3:E18" si="0">_xlfn.CONCAT(L3, " * ", M3, " * ", N3, " * ", O3, " = ", ROUND(PRODUCT(L3:O3), 6))</f>
        <v>0.9756 * 0.9615 * 0.9877 * 0.9524 = 0.8824</v>
      </c>
      <c r="F3" s="6">
        <v>4</v>
      </c>
      <c r="G3" s="7">
        <f t="shared" ref="G3:G18" si="1">ROUND(PRODUCT(L3:O3), 6)</f>
        <v>0.88239999999999996</v>
      </c>
      <c r="H3" s="1"/>
      <c r="I3" s="7">
        <v>3</v>
      </c>
      <c r="J3" s="7">
        <f>SUM(G4:G7)</f>
        <v>0.11249200000000001</v>
      </c>
      <c r="K3" t="str">
        <f t="shared" ref="K3:K6" si="2">_xlfn.CONCAT(I3, " * ", J3, " + ")</f>
        <v xml:space="preserve">3 * 0.112492 + </v>
      </c>
      <c r="L3" s="4">
        <f t="shared" ref="L3:L18" si="3">ROUND(IF(A3="Y", 4000/4100, (1-4000/4100)), 4)</f>
        <v>0.97560000000000002</v>
      </c>
      <c r="M3" s="4">
        <f t="shared" ref="M3:M18" si="4">ROUND(IF(B3="Y", 5000/5200, (1-5000/5200)), 4)</f>
        <v>0.96150000000000002</v>
      </c>
      <c r="N3" s="4">
        <f t="shared" ref="N3:N18" si="5">ROUND(IF(C3="Y", 8000/8100, (1-8000/8100)), 4)</f>
        <v>0.98770000000000002</v>
      </c>
      <c r="O3" s="4">
        <f t="shared" ref="O3:O18" si="6">ROUND(IF(D3="Y", 6000/6300, (1- 6000/6300)), 4)</f>
        <v>0.95240000000000002</v>
      </c>
      <c r="P3">
        <f t="shared" ref="P3:P6" si="7">PRODUCT(I3,J3)</f>
        <v>0.337476</v>
      </c>
    </row>
    <row r="4" spans="1:16" x14ac:dyDescent="0.2">
      <c r="A4" s="6" t="s">
        <v>8</v>
      </c>
      <c r="B4" s="6" t="s">
        <v>6</v>
      </c>
      <c r="C4" s="6" t="s">
        <v>6</v>
      </c>
      <c r="D4" s="6" t="s">
        <v>6</v>
      </c>
      <c r="E4" s="6" t="str">
        <f t="shared" si="0"/>
        <v>0.0244 * 0.9615 * 0.9877 * 0.9524 = 0.022069</v>
      </c>
      <c r="F4" s="6">
        <v>3</v>
      </c>
      <c r="G4" s="7">
        <f t="shared" si="1"/>
        <v>2.2068999999999998E-2</v>
      </c>
      <c r="H4" s="1"/>
      <c r="I4" s="7">
        <v>2</v>
      </c>
      <c r="J4" s="7">
        <f>SUM(G8:G13)</f>
        <v>5.0169999999999998E-3</v>
      </c>
      <c r="K4" t="str">
        <f t="shared" si="2"/>
        <v xml:space="preserve">2 * 0.005017 + </v>
      </c>
      <c r="L4" s="4">
        <f t="shared" si="3"/>
        <v>2.4400000000000002E-2</v>
      </c>
      <c r="M4" s="4">
        <f t="shared" si="4"/>
        <v>0.96150000000000002</v>
      </c>
      <c r="N4" s="4">
        <f t="shared" si="5"/>
        <v>0.98770000000000002</v>
      </c>
      <c r="O4" s="4">
        <f t="shared" si="6"/>
        <v>0.95240000000000002</v>
      </c>
      <c r="P4">
        <f t="shared" si="7"/>
        <v>1.0034E-2</v>
      </c>
    </row>
    <row r="5" spans="1:16" x14ac:dyDescent="0.2">
      <c r="A5" s="8" t="s">
        <v>6</v>
      </c>
      <c r="B5" s="6" t="s">
        <v>8</v>
      </c>
      <c r="C5" s="8" t="s">
        <v>6</v>
      </c>
      <c r="D5" s="8" t="s">
        <v>6</v>
      </c>
      <c r="E5" s="6" t="str">
        <f t="shared" si="0"/>
        <v>0.9756 * 0.0385 * 0.9877 * 0.9524 = 0.035333</v>
      </c>
      <c r="F5" s="6">
        <v>3</v>
      </c>
      <c r="G5" s="7">
        <f t="shared" si="1"/>
        <v>3.5333000000000003E-2</v>
      </c>
      <c r="H5" s="1"/>
      <c r="I5" s="7">
        <v>1</v>
      </c>
      <c r="J5" s="7">
        <f>SUM(G14:G17)</f>
        <v>9.0999999999999989E-5</v>
      </c>
      <c r="K5" t="str">
        <f t="shared" si="2"/>
        <v xml:space="preserve">1 * 0.000091 + </v>
      </c>
      <c r="L5" s="4">
        <f t="shared" si="3"/>
        <v>0.97560000000000002</v>
      </c>
      <c r="M5" s="4">
        <f t="shared" si="4"/>
        <v>3.85E-2</v>
      </c>
      <c r="N5" s="4">
        <f t="shared" si="5"/>
        <v>0.98770000000000002</v>
      </c>
      <c r="O5" s="4">
        <f t="shared" si="6"/>
        <v>0.95240000000000002</v>
      </c>
      <c r="P5">
        <f t="shared" si="7"/>
        <v>9.0999999999999989E-5</v>
      </c>
    </row>
    <row r="6" spans="1:16" x14ac:dyDescent="0.2">
      <c r="A6" s="8" t="s">
        <v>6</v>
      </c>
      <c r="B6" s="8" t="s">
        <v>6</v>
      </c>
      <c r="C6" s="6" t="s">
        <v>8</v>
      </c>
      <c r="D6" s="8" t="s">
        <v>6</v>
      </c>
      <c r="E6" s="6" t="str">
        <f t="shared" si="0"/>
        <v>0.9756 * 0.9615 * 0.0123 * 0.9524 = 0.010989</v>
      </c>
      <c r="F6" s="6">
        <v>3</v>
      </c>
      <c r="G6" s="7">
        <f t="shared" si="1"/>
        <v>1.0989000000000001E-2</v>
      </c>
      <c r="H6" s="1"/>
      <c r="I6" s="7">
        <v>0</v>
      </c>
      <c r="J6" s="7">
        <f>G18</f>
        <v>9.9999999999999995E-7</v>
      </c>
      <c r="K6" t="str">
        <f t="shared" si="2"/>
        <v xml:space="preserve">0 * 0.000001 + </v>
      </c>
      <c r="L6" s="4">
        <f t="shared" si="3"/>
        <v>0.97560000000000002</v>
      </c>
      <c r="M6" s="4">
        <f t="shared" si="4"/>
        <v>0.96150000000000002</v>
      </c>
      <c r="N6" s="4">
        <f t="shared" si="5"/>
        <v>1.23E-2</v>
      </c>
      <c r="O6" s="4">
        <f t="shared" si="6"/>
        <v>0.95240000000000002</v>
      </c>
      <c r="P6">
        <f t="shared" si="7"/>
        <v>0</v>
      </c>
    </row>
    <row r="7" spans="1:16" x14ac:dyDescent="0.2">
      <c r="A7" s="8" t="s">
        <v>6</v>
      </c>
      <c r="B7" s="8" t="s">
        <v>6</v>
      </c>
      <c r="C7" s="8" t="s">
        <v>6</v>
      </c>
      <c r="D7" s="6" t="s">
        <v>8</v>
      </c>
      <c r="E7" s="6" t="str">
        <f t="shared" si="0"/>
        <v>0.9756 * 0.9615 * 0.9877 * 0.0476 = 0.044101</v>
      </c>
      <c r="F7" s="6">
        <v>3</v>
      </c>
      <c r="G7" s="7">
        <f t="shared" si="1"/>
        <v>4.4101000000000001E-2</v>
      </c>
      <c r="H7" s="1"/>
      <c r="J7">
        <f>SUM(J2:J6)</f>
        <v>1.0000009999999999</v>
      </c>
      <c r="L7" s="4">
        <f t="shared" si="3"/>
        <v>0.97560000000000002</v>
      </c>
      <c r="M7" s="4">
        <f t="shared" si="4"/>
        <v>0.96150000000000002</v>
      </c>
      <c r="N7" s="4">
        <f t="shared" si="5"/>
        <v>0.98770000000000002</v>
      </c>
      <c r="O7" s="4">
        <f t="shared" si="6"/>
        <v>4.7600000000000003E-2</v>
      </c>
    </row>
    <row r="8" spans="1:16" x14ac:dyDescent="0.2">
      <c r="A8" s="6" t="s">
        <v>8</v>
      </c>
      <c r="B8" s="6" t="s">
        <v>8</v>
      </c>
      <c r="C8" s="8" t="s">
        <v>6</v>
      </c>
      <c r="D8" s="8" t="s">
        <v>6</v>
      </c>
      <c r="E8" s="6" t="str">
        <f t="shared" si="0"/>
        <v>0.0244 * 0.0385 * 0.9877 * 0.9524 = 0.000884</v>
      </c>
      <c r="F8" s="6">
        <v>2</v>
      </c>
      <c r="G8" s="7">
        <f t="shared" si="1"/>
        <v>8.8400000000000002E-4</v>
      </c>
      <c r="H8" s="1"/>
      <c r="K8" t="str">
        <f>_xlfn.CONCAT(K2:K6)</f>
        <v xml:space="preserve">4 * 0.8824 + 3 * 0.112492 + 2 * 0.005017 + 1 * 0.000091 + 0 * 0.000001 + </v>
      </c>
      <c r="L8" s="4">
        <f t="shared" si="3"/>
        <v>2.4400000000000002E-2</v>
      </c>
      <c r="M8" s="4">
        <f t="shared" si="4"/>
        <v>3.85E-2</v>
      </c>
      <c r="N8" s="4">
        <f t="shared" si="5"/>
        <v>0.98770000000000002</v>
      </c>
      <c r="O8" s="4">
        <f t="shared" si="6"/>
        <v>0.95240000000000002</v>
      </c>
      <c r="P8">
        <f>SUM(P2:P6)</f>
        <v>3.8772009999999999</v>
      </c>
    </row>
    <row r="9" spans="1:16" x14ac:dyDescent="0.2">
      <c r="A9" s="6" t="s">
        <v>8</v>
      </c>
      <c r="B9" s="8" t="s">
        <v>6</v>
      </c>
      <c r="C9" s="6" t="s">
        <v>8</v>
      </c>
      <c r="D9" s="8" t="s">
        <v>6</v>
      </c>
      <c r="E9" s="6" t="str">
        <f t="shared" si="0"/>
        <v>0.0244 * 0.9615 * 0.0123 * 0.9524 = 0.000275</v>
      </c>
      <c r="F9" s="6">
        <v>2</v>
      </c>
      <c r="G9" s="7">
        <f t="shared" si="1"/>
        <v>2.7500000000000002E-4</v>
      </c>
      <c r="H9" s="1"/>
      <c r="L9" s="4">
        <f t="shared" si="3"/>
        <v>2.4400000000000002E-2</v>
      </c>
      <c r="M9" s="4">
        <f t="shared" si="4"/>
        <v>0.96150000000000002</v>
      </c>
      <c r="N9" s="4">
        <f t="shared" si="5"/>
        <v>1.23E-2</v>
      </c>
      <c r="O9" s="4">
        <f t="shared" si="6"/>
        <v>0.95240000000000002</v>
      </c>
    </row>
    <row r="10" spans="1:16" x14ac:dyDescent="0.2">
      <c r="A10" s="6" t="s">
        <v>8</v>
      </c>
      <c r="B10" s="8" t="s">
        <v>6</v>
      </c>
      <c r="C10" s="8" t="s">
        <v>6</v>
      </c>
      <c r="D10" s="6" t="s">
        <v>8</v>
      </c>
      <c r="E10" s="6" t="str">
        <f t="shared" si="0"/>
        <v>0.0244 * 0.9615 * 0.9877 * 0.0476 = 0.001103</v>
      </c>
      <c r="F10" s="6">
        <v>2</v>
      </c>
      <c r="G10" s="7">
        <f t="shared" si="1"/>
        <v>1.103E-3</v>
      </c>
      <c r="H10" s="1"/>
      <c r="L10" s="4">
        <f t="shared" si="3"/>
        <v>2.4400000000000002E-2</v>
      </c>
      <c r="M10" s="4">
        <f t="shared" si="4"/>
        <v>0.96150000000000002</v>
      </c>
      <c r="N10" s="4">
        <f t="shared" si="5"/>
        <v>0.98770000000000002</v>
      </c>
      <c r="O10" s="4">
        <f t="shared" si="6"/>
        <v>4.7600000000000003E-2</v>
      </c>
    </row>
    <row r="11" spans="1:16" x14ac:dyDescent="0.2">
      <c r="A11" s="8" t="s">
        <v>6</v>
      </c>
      <c r="B11" s="6" t="s">
        <v>8</v>
      </c>
      <c r="C11" s="6" t="s">
        <v>8</v>
      </c>
      <c r="D11" s="8" t="s">
        <v>6</v>
      </c>
      <c r="E11" s="6" t="str">
        <f t="shared" si="0"/>
        <v>0.9756 * 0.0385 * 0.0123 * 0.9524 = 0.00044</v>
      </c>
      <c r="F11" s="6">
        <v>2</v>
      </c>
      <c r="G11" s="7">
        <f t="shared" si="1"/>
        <v>4.4000000000000002E-4</v>
      </c>
      <c r="H11" s="1"/>
      <c r="I11">
        <f>PRODUCT(I2,J2)</f>
        <v>3.5295999999999998</v>
      </c>
      <c r="L11" s="4">
        <f t="shared" si="3"/>
        <v>0.97560000000000002</v>
      </c>
      <c r="M11" s="4">
        <f t="shared" si="4"/>
        <v>3.85E-2</v>
      </c>
      <c r="N11" s="4">
        <f t="shared" si="5"/>
        <v>1.23E-2</v>
      </c>
      <c r="O11" s="4">
        <f t="shared" si="6"/>
        <v>0.95240000000000002</v>
      </c>
    </row>
    <row r="12" spans="1:16" x14ac:dyDescent="0.2">
      <c r="A12" s="8" t="s">
        <v>6</v>
      </c>
      <c r="B12" s="6" t="s">
        <v>8</v>
      </c>
      <c r="C12" s="8" t="s">
        <v>6</v>
      </c>
      <c r="D12" s="6" t="s">
        <v>8</v>
      </c>
      <c r="E12" s="6" t="str">
        <f t="shared" si="0"/>
        <v>0.9756 * 0.0385 * 0.9877 * 0.0476 = 0.001766</v>
      </c>
      <c r="F12" s="6">
        <v>2</v>
      </c>
      <c r="G12" s="7">
        <f t="shared" si="1"/>
        <v>1.766E-3</v>
      </c>
      <c r="H12" s="1"/>
      <c r="L12" s="4">
        <f t="shared" si="3"/>
        <v>0.97560000000000002</v>
      </c>
      <c r="M12" s="4">
        <f t="shared" si="4"/>
        <v>3.85E-2</v>
      </c>
      <c r="N12" s="4">
        <f t="shared" si="5"/>
        <v>0.98770000000000002</v>
      </c>
      <c r="O12" s="4">
        <f t="shared" si="6"/>
        <v>4.7600000000000003E-2</v>
      </c>
    </row>
    <row r="13" spans="1:16" x14ac:dyDescent="0.2">
      <c r="A13" s="8" t="s">
        <v>6</v>
      </c>
      <c r="B13" s="8" t="s">
        <v>6</v>
      </c>
      <c r="C13" s="6" t="s">
        <v>8</v>
      </c>
      <c r="D13" s="6" t="s">
        <v>8</v>
      </c>
      <c r="E13" s="6" t="str">
        <f t="shared" si="0"/>
        <v>0.9756 * 0.9615 * 0.0123 * 0.0476 = 0.000549</v>
      </c>
      <c r="F13" s="6">
        <v>2</v>
      </c>
      <c r="G13" s="7">
        <f t="shared" si="1"/>
        <v>5.4900000000000001E-4</v>
      </c>
      <c r="H13" s="1"/>
      <c r="L13" s="4">
        <f t="shared" si="3"/>
        <v>0.97560000000000002</v>
      </c>
      <c r="M13" s="4">
        <f t="shared" si="4"/>
        <v>0.96150000000000002</v>
      </c>
      <c r="N13" s="4">
        <f t="shared" si="5"/>
        <v>1.23E-2</v>
      </c>
      <c r="O13" s="4">
        <f t="shared" si="6"/>
        <v>4.7600000000000003E-2</v>
      </c>
    </row>
    <row r="14" spans="1:16" x14ac:dyDescent="0.2">
      <c r="A14" s="6" t="s">
        <v>8</v>
      </c>
      <c r="B14" s="6" t="s">
        <v>8</v>
      </c>
      <c r="C14" s="6" t="s">
        <v>8</v>
      </c>
      <c r="D14" s="6" t="s">
        <v>6</v>
      </c>
      <c r="E14" s="6" t="str">
        <f t="shared" si="0"/>
        <v>0.0244 * 0.0385 * 0.0123 * 0.9524 = 0.000011</v>
      </c>
      <c r="F14" s="6">
        <v>1</v>
      </c>
      <c r="G14" s="7">
        <f t="shared" si="1"/>
        <v>1.1E-5</v>
      </c>
      <c r="H14" s="1"/>
      <c r="L14" s="4">
        <f t="shared" si="3"/>
        <v>2.4400000000000002E-2</v>
      </c>
      <c r="M14" s="4">
        <f t="shared" si="4"/>
        <v>3.85E-2</v>
      </c>
      <c r="N14" s="4">
        <f t="shared" si="5"/>
        <v>1.23E-2</v>
      </c>
      <c r="O14" s="4">
        <f t="shared" si="6"/>
        <v>0.95240000000000002</v>
      </c>
    </row>
    <row r="15" spans="1:16" x14ac:dyDescent="0.2">
      <c r="A15" s="6" t="s">
        <v>8</v>
      </c>
      <c r="B15" s="6" t="s">
        <v>8</v>
      </c>
      <c r="C15" s="6" t="s">
        <v>6</v>
      </c>
      <c r="D15" s="6" t="s">
        <v>8</v>
      </c>
      <c r="E15" s="6" t="str">
        <f t="shared" si="0"/>
        <v>0.0244 * 0.0385 * 0.9877 * 0.0476 = 0.000044</v>
      </c>
      <c r="F15" s="6">
        <v>1</v>
      </c>
      <c r="G15" s="7">
        <f t="shared" si="1"/>
        <v>4.3999999999999999E-5</v>
      </c>
      <c r="H15" s="1"/>
      <c r="L15" s="4">
        <f t="shared" si="3"/>
        <v>2.4400000000000002E-2</v>
      </c>
      <c r="M15" s="4">
        <f t="shared" si="4"/>
        <v>3.85E-2</v>
      </c>
      <c r="N15" s="4">
        <f t="shared" si="5"/>
        <v>0.98770000000000002</v>
      </c>
      <c r="O15" s="4">
        <f t="shared" si="6"/>
        <v>4.7600000000000003E-2</v>
      </c>
    </row>
    <row r="16" spans="1:16" x14ac:dyDescent="0.2">
      <c r="A16" s="6" t="s">
        <v>8</v>
      </c>
      <c r="B16" s="6" t="s">
        <v>6</v>
      </c>
      <c r="C16" s="6" t="s">
        <v>8</v>
      </c>
      <c r="D16" s="6" t="s">
        <v>8</v>
      </c>
      <c r="E16" s="6" t="str">
        <f t="shared" si="0"/>
        <v>0.0244 * 0.9615 * 0.0123 * 0.0476 = 0.000014</v>
      </c>
      <c r="F16" s="6">
        <v>1</v>
      </c>
      <c r="G16" s="7">
        <f t="shared" si="1"/>
        <v>1.4E-5</v>
      </c>
      <c r="H16" s="1"/>
      <c r="L16" s="4">
        <f t="shared" si="3"/>
        <v>2.4400000000000002E-2</v>
      </c>
      <c r="M16" s="4">
        <f t="shared" si="4"/>
        <v>0.96150000000000002</v>
      </c>
      <c r="N16" s="4">
        <f t="shared" si="5"/>
        <v>1.23E-2</v>
      </c>
      <c r="O16" s="4">
        <f t="shared" si="6"/>
        <v>4.7600000000000003E-2</v>
      </c>
    </row>
    <row r="17" spans="1:15" x14ac:dyDescent="0.2">
      <c r="A17" s="6" t="s">
        <v>6</v>
      </c>
      <c r="B17" s="6" t="s">
        <v>8</v>
      </c>
      <c r="C17" s="6" t="s">
        <v>8</v>
      </c>
      <c r="D17" s="6" t="s">
        <v>8</v>
      </c>
      <c r="E17" s="6" t="str">
        <f t="shared" si="0"/>
        <v>0.9756 * 0.0385 * 0.0123 * 0.0476 = 0.000022</v>
      </c>
      <c r="F17" s="6">
        <v>1</v>
      </c>
      <c r="G17" s="7">
        <f t="shared" si="1"/>
        <v>2.1999999999999999E-5</v>
      </c>
      <c r="L17" s="4">
        <f t="shared" si="3"/>
        <v>0.97560000000000002</v>
      </c>
      <c r="M17" s="4">
        <f t="shared" si="4"/>
        <v>3.85E-2</v>
      </c>
      <c r="N17" s="4">
        <f t="shared" si="5"/>
        <v>1.23E-2</v>
      </c>
      <c r="O17" s="4">
        <f t="shared" si="6"/>
        <v>4.7600000000000003E-2</v>
      </c>
    </row>
    <row r="18" spans="1:15" x14ac:dyDescent="0.2">
      <c r="A18" s="6" t="s">
        <v>8</v>
      </c>
      <c r="B18" s="6" t="s">
        <v>8</v>
      </c>
      <c r="C18" s="6" t="s">
        <v>8</v>
      </c>
      <c r="D18" s="6" t="s">
        <v>8</v>
      </c>
      <c r="E18" s="6" t="str">
        <f t="shared" si="0"/>
        <v>0.0244 * 0.0385 * 0.0123 * 0.0476 = 0.000001</v>
      </c>
      <c r="F18" s="6">
        <v>0</v>
      </c>
      <c r="G18" s="7">
        <f t="shared" si="1"/>
        <v>9.9999999999999995E-7</v>
      </c>
      <c r="L18" s="4">
        <f t="shared" si="3"/>
        <v>2.4400000000000002E-2</v>
      </c>
      <c r="M18" s="4">
        <f t="shared" si="4"/>
        <v>3.85E-2</v>
      </c>
      <c r="N18" s="4">
        <f t="shared" si="5"/>
        <v>1.23E-2</v>
      </c>
      <c r="O18" s="4">
        <f t="shared" si="6"/>
        <v>4.7600000000000003E-2</v>
      </c>
    </row>
    <row r="19" spans="1:15" x14ac:dyDescent="0.2">
      <c r="A19" s="5"/>
      <c r="B19" s="5"/>
      <c r="C19" s="5"/>
      <c r="D19" s="5"/>
      <c r="E19" s="5"/>
      <c r="F19" s="5"/>
      <c r="G19" s="2">
        <f>SUM(G3:G18)</f>
        <v>1.0000010000000001</v>
      </c>
      <c r="L19" s="5"/>
      <c r="M19" s="5"/>
      <c r="N19" s="5"/>
      <c r="O19" s="5"/>
    </row>
  </sheetData>
  <mergeCells count="5">
    <mergeCell ref="A1:D1"/>
    <mergeCell ref="E1:E2"/>
    <mergeCell ref="F1:F2"/>
    <mergeCell ref="L1:O1"/>
    <mergeCell ref="G1:G2"/>
  </mergeCells>
  <conditionalFormatting sqref="A3:F19 L3:O19">
    <cfRule type="cellIs" dxfId="6" priority="3" operator="equal">
      <formula>"Y"</formula>
    </cfRule>
  </conditionalFormatting>
  <conditionalFormatting sqref="A3:D18 L3:O18">
    <cfRule type="cellIs" dxfId="5" priority="1" operator="equal">
      <formula>"Y"</formula>
    </cfRule>
    <cfRule type="cellIs" dxfId="4" priority="2" operator="equal">
      <formula>"Y"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A8437-5B9C-5648-AE2E-606EC851F176}">
  <dimension ref="A1:M11"/>
  <sheetViews>
    <sheetView zoomScale="134" workbookViewId="0">
      <selection activeCell="D14" sqref="D14"/>
    </sheetView>
  </sheetViews>
  <sheetFormatPr baseColWidth="10" defaultRowHeight="16" x14ac:dyDescent="0.2"/>
  <cols>
    <col min="1" max="3" width="10.83203125" customWidth="1"/>
    <col min="4" max="4" width="36.1640625" customWidth="1"/>
    <col min="5" max="5" width="14.5" customWidth="1"/>
    <col min="6" max="6" width="12.5" customWidth="1"/>
    <col min="8" max="8" width="29.5" customWidth="1"/>
    <col min="9" max="9" width="16" customWidth="1"/>
    <col min="10" max="10" width="37.5" customWidth="1"/>
  </cols>
  <sheetData>
    <row r="1" spans="1:13" ht="33" customHeight="1" x14ac:dyDescent="0.2">
      <c r="A1" s="12" t="s">
        <v>17</v>
      </c>
      <c r="B1" s="13"/>
      <c r="C1" s="14"/>
      <c r="D1" s="15" t="s">
        <v>4</v>
      </c>
      <c r="E1" s="15" t="s">
        <v>16</v>
      </c>
      <c r="F1" s="15" t="s">
        <v>4</v>
      </c>
      <c r="G1" s="1"/>
      <c r="H1" s="18" t="s">
        <v>16</v>
      </c>
      <c r="I1" s="20" t="s">
        <v>9</v>
      </c>
      <c r="K1" s="11"/>
      <c r="L1" s="11"/>
      <c r="M1" s="11"/>
    </row>
    <row r="2" spans="1:13" ht="29" customHeight="1" x14ac:dyDescent="0.2">
      <c r="A2" s="3" t="s">
        <v>11</v>
      </c>
      <c r="B2" s="3" t="s">
        <v>12</v>
      </c>
      <c r="C2" s="3" t="s">
        <v>13</v>
      </c>
      <c r="D2" s="16"/>
      <c r="E2" s="16"/>
      <c r="F2" s="16"/>
      <c r="G2" s="1"/>
      <c r="H2" s="19"/>
      <c r="I2" s="21"/>
      <c r="K2" s="3" t="s">
        <v>0</v>
      </c>
      <c r="L2" s="3" t="s">
        <v>1</v>
      </c>
      <c r="M2" s="3" t="s">
        <v>2</v>
      </c>
    </row>
    <row r="3" spans="1:13" x14ac:dyDescent="0.2">
      <c r="A3" s="6" t="s">
        <v>14</v>
      </c>
      <c r="B3" s="6" t="s">
        <v>14</v>
      </c>
      <c r="C3" s="6" t="s">
        <v>14</v>
      </c>
      <c r="D3" s="6" t="str">
        <f>_xlfn.CONCAT(K3, " * ", L3, " * ", M3, " = ", ROUND(PRODUCT(K3:M3), 6))</f>
        <v>0.25 * 0.7143 * 0.3333 = 0.059519</v>
      </c>
      <c r="E3" s="6">
        <v>3</v>
      </c>
      <c r="F3" s="7">
        <f>ROUND(PRODUCT(K3:M3), 6)</f>
        <v>5.9519000000000002E-2</v>
      </c>
      <c r="G3" s="1"/>
      <c r="H3" s="7">
        <v>3</v>
      </c>
      <c r="I3" s="7">
        <f>F3</f>
        <v>5.9519000000000002E-2</v>
      </c>
      <c r="J3" t="str">
        <f t="shared" ref="J3:J6" si="0">_xlfn.CONCAT(H3, " * ", I3, " + ")</f>
        <v xml:space="preserve">3 * 0.059519 + </v>
      </c>
      <c r="K3" s="4">
        <f>ROUND(IF(A3="On", 1/4, (1-1/4)), 4)</f>
        <v>0.25</v>
      </c>
      <c r="L3" s="4">
        <f>ROUND(IF(B3="On", 5/7, (1-5/7)), 4)</f>
        <v>0.71430000000000005</v>
      </c>
      <c r="M3" s="4">
        <f>ROUND(IF(C3="On", 1/3, (1-1/3)), 4)</f>
        <v>0.33329999999999999</v>
      </c>
    </row>
    <row r="4" spans="1:13" x14ac:dyDescent="0.2">
      <c r="A4" s="6" t="s">
        <v>15</v>
      </c>
      <c r="B4" s="6" t="s">
        <v>14</v>
      </c>
      <c r="C4" s="6" t="s">
        <v>14</v>
      </c>
      <c r="D4" s="6" t="str">
        <f t="shared" ref="D4:D10" si="1">_xlfn.CONCAT(K4, " * ", L4, " * ", M4, " = ", ROUND(PRODUCT(K4:M4), 6))</f>
        <v>0.75 * 0.7143 * 0.3333 = 0.178557</v>
      </c>
      <c r="E4" s="6">
        <v>2</v>
      </c>
      <c r="F4" s="7">
        <f>ROUND(PRODUCT(K4:M4), 6)</f>
        <v>0.17855699999999999</v>
      </c>
      <c r="G4" s="1"/>
      <c r="H4" s="7">
        <v>2</v>
      </c>
      <c r="I4" s="7">
        <f>SUM(F4:F6)</f>
        <v>0.32141900000000001</v>
      </c>
      <c r="J4" t="str">
        <f t="shared" si="0"/>
        <v xml:space="preserve">2 * 0.321419 + </v>
      </c>
      <c r="K4" s="4">
        <f t="shared" ref="K4:K10" si="2">ROUND(IF(A4="On", 1/4, (1-1/4)), 4)</f>
        <v>0.75</v>
      </c>
      <c r="L4" s="4">
        <f t="shared" ref="L4:L10" si="3">ROUND(IF(B4="On", 5/7, (1-5/7)), 4)</f>
        <v>0.71430000000000005</v>
      </c>
      <c r="M4" s="4">
        <f t="shared" ref="M4:M10" si="4">ROUND(IF(C4="On", 1/3, (1-1/3)), 4)</f>
        <v>0.33329999999999999</v>
      </c>
    </row>
    <row r="5" spans="1:13" x14ac:dyDescent="0.2">
      <c r="A5" s="8" t="s">
        <v>14</v>
      </c>
      <c r="B5" s="6" t="s">
        <v>15</v>
      </c>
      <c r="C5" s="8" t="s">
        <v>14</v>
      </c>
      <c r="D5" s="6" t="str">
        <f t="shared" si="1"/>
        <v>0.25 * 0.2857 * 0.3333 = 0.023806</v>
      </c>
      <c r="E5" s="6">
        <v>2</v>
      </c>
      <c r="F5" s="7">
        <f>ROUND(PRODUCT(K5:M5), 6)</f>
        <v>2.3806000000000001E-2</v>
      </c>
      <c r="G5" s="1"/>
      <c r="H5" s="7">
        <v>1</v>
      </c>
      <c r="I5" s="7">
        <f>SUM(F7:F9)</f>
        <v>0.47620499999999999</v>
      </c>
      <c r="J5" t="str">
        <f t="shared" si="0"/>
        <v xml:space="preserve">1 * 0.476205 + </v>
      </c>
      <c r="K5" s="4">
        <f t="shared" si="2"/>
        <v>0.25</v>
      </c>
      <c r="L5" s="4">
        <f t="shared" si="3"/>
        <v>0.28570000000000001</v>
      </c>
      <c r="M5" s="4">
        <f t="shared" si="4"/>
        <v>0.33329999999999999</v>
      </c>
    </row>
    <row r="6" spans="1:13" x14ac:dyDescent="0.2">
      <c r="A6" s="8" t="s">
        <v>14</v>
      </c>
      <c r="B6" s="8" t="s">
        <v>14</v>
      </c>
      <c r="C6" s="6" t="s">
        <v>15</v>
      </c>
      <c r="D6" s="6" t="str">
        <f t="shared" si="1"/>
        <v>0.25 * 0.7143 * 0.6667 = 0.119056</v>
      </c>
      <c r="E6" s="6">
        <v>2</v>
      </c>
      <c r="F6" s="7">
        <f>ROUND(PRODUCT(K6:M6), 6)</f>
        <v>0.119056</v>
      </c>
      <c r="G6" s="1"/>
      <c r="H6" s="7">
        <v>0</v>
      </c>
      <c r="I6" s="7">
        <f>F10</f>
        <v>0.14285700000000001</v>
      </c>
      <c r="J6" t="str">
        <f t="shared" si="0"/>
        <v xml:space="preserve">0 * 0.142857 + </v>
      </c>
      <c r="K6" s="4">
        <f t="shared" si="2"/>
        <v>0.25</v>
      </c>
      <c r="L6" s="4">
        <f t="shared" si="3"/>
        <v>0.71430000000000005</v>
      </c>
      <c r="M6" s="4">
        <f t="shared" si="4"/>
        <v>0.66669999999999996</v>
      </c>
    </row>
    <row r="7" spans="1:13" ht="34" x14ac:dyDescent="0.2">
      <c r="A7" s="6" t="s">
        <v>15</v>
      </c>
      <c r="B7" s="6" t="s">
        <v>15</v>
      </c>
      <c r="C7" s="8" t="s">
        <v>14</v>
      </c>
      <c r="D7" s="6" t="str">
        <f t="shared" si="1"/>
        <v>0.75 * 0.2857 * 0.3333 = 0.071418</v>
      </c>
      <c r="E7" s="6">
        <v>1</v>
      </c>
      <c r="F7" s="7">
        <f>ROUND(PRODUCT(K7:M7), 6)</f>
        <v>7.1417999999999995E-2</v>
      </c>
      <c r="G7" s="1"/>
      <c r="I7">
        <f>SUM(I3:I6)</f>
        <v>1</v>
      </c>
      <c r="J7" s="17" t="str">
        <f>_xlfn.CONCAT(J2:J6)</f>
        <v xml:space="preserve">3 * 0.059519 + 2 * 0.321419 + 1 * 0.476205 + 0 * 0.142857 + </v>
      </c>
      <c r="K7" s="4">
        <f t="shared" si="2"/>
        <v>0.75</v>
      </c>
      <c r="L7" s="4">
        <f t="shared" si="3"/>
        <v>0.28570000000000001</v>
      </c>
      <c r="M7" s="4">
        <f t="shared" si="4"/>
        <v>0.33329999999999999</v>
      </c>
    </row>
    <row r="8" spans="1:13" x14ac:dyDescent="0.2">
      <c r="A8" s="6" t="s">
        <v>15</v>
      </c>
      <c r="B8" s="8" t="s">
        <v>14</v>
      </c>
      <c r="C8" s="6" t="s">
        <v>15</v>
      </c>
      <c r="D8" s="6" t="str">
        <f t="shared" si="1"/>
        <v>0.75 * 0.7143 * 0.6667 = 0.357168</v>
      </c>
      <c r="E8" s="6">
        <v>1</v>
      </c>
      <c r="F8" s="7">
        <f>ROUND(PRODUCT(K8:M8), 6)</f>
        <v>0.35716799999999999</v>
      </c>
      <c r="G8" s="1"/>
      <c r="K8" s="4">
        <f t="shared" si="2"/>
        <v>0.75</v>
      </c>
      <c r="L8" s="4">
        <f t="shared" si="3"/>
        <v>0.71430000000000005</v>
      </c>
      <c r="M8" s="4">
        <f t="shared" si="4"/>
        <v>0.66669999999999996</v>
      </c>
    </row>
    <row r="9" spans="1:13" x14ac:dyDescent="0.2">
      <c r="A9" s="8" t="s">
        <v>14</v>
      </c>
      <c r="B9" s="6" t="s">
        <v>15</v>
      </c>
      <c r="C9" s="6" t="s">
        <v>15</v>
      </c>
      <c r="D9" s="6" t="str">
        <f t="shared" si="1"/>
        <v>0.25 * 0.2857 * 0.6667 = 0.047619</v>
      </c>
      <c r="E9" s="6">
        <v>1</v>
      </c>
      <c r="F9" s="7">
        <f>ROUND(PRODUCT(K9:M9), 6)</f>
        <v>4.7619000000000002E-2</v>
      </c>
      <c r="G9" s="1"/>
      <c r="K9" s="4">
        <f t="shared" si="2"/>
        <v>0.25</v>
      </c>
      <c r="L9" s="4">
        <f t="shared" si="3"/>
        <v>0.28570000000000001</v>
      </c>
      <c r="M9" s="4">
        <f t="shared" si="4"/>
        <v>0.66669999999999996</v>
      </c>
    </row>
    <row r="10" spans="1:13" x14ac:dyDescent="0.2">
      <c r="A10" s="6" t="s">
        <v>15</v>
      </c>
      <c r="B10" s="6" t="s">
        <v>15</v>
      </c>
      <c r="C10" s="6" t="s">
        <v>15</v>
      </c>
      <c r="D10" s="6" t="str">
        <f t="shared" si="1"/>
        <v>0.75 * 0.2857 * 0.6667 = 0.142857</v>
      </c>
      <c r="E10" s="6">
        <v>0</v>
      </c>
      <c r="F10" s="7">
        <f>ROUND(PRODUCT(K10:M10), 6)</f>
        <v>0.14285700000000001</v>
      </c>
      <c r="G10" s="1"/>
      <c r="K10" s="4">
        <f t="shared" si="2"/>
        <v>0.75</v>
      </c>
      <c r="L10" s="4">
        <f t="shared" si="3"/>
        <v>0.28570000000000001</v>
      </c>
      <c r="M10" s="4">
        <f t="shared" si="4"/>
        <v>0.66669999999999996</v>
      </c>
    </row>
    <row r="11" spans="1:13" x14ac:dyDescent="0.2">
      <c r="F11" s="22">
        <f>ROUND(SUM(F3:F10), 5)</f>
        <v>1</v>
      </c>
    </row>
  </sheetData>
  <mergeCells count="6">
    <mergeCell ref="D1:D2"/>
    <mergeCell ref="E1:E2"/>
    <mergeCell ref="F1:F2"/>
    <mergeCell ref="A1:C1"/>
    <mergeCell ref="H1:H2"/>
    <mergeCell ref="I1:I2"/>
  </mergeCells>
  <conditionalFormatting sqref="K3:M10 D3:E10">
    <cfRule type="cellIs" dxfId="3" priority="4" operator="equal">
      <formula>"Y"</formula>
    </cfRule>
  </conditionalFormatting>
  <conditionalFormatting sqref="K3:M10">
    <cfRule type="cellIs" dxfId="2" priority="2" operator="equal">
      <formula>"Y"</formula>
    </cfRule>
    <cfRule type="cellIs" dxfId="1" priority="3" operator="equal">
      <formula>"Y"</formula>
    </cfRule>
  </conditionalFormatting>
  <conditionalFormatting sqref="A3:C10">
    <cfRule type="cellIs" dxfId="0" priority="1" operator="equal">
      <formula>"On"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q3</vt:lpstr>
      <vt:lpstr>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2022-11-27T15:41:08Z</dcterms:created>
  <dcterms:modified xsi:type="dcterms:W3CDTF">2022-11-29T10:24:40Z</dcterms:modified>
</cp:coreProperties>
</file>