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yuan/Library/CloudStorage/Box-Box/1 data/nd5 project/contact inibition/"/>
    </mc:Choice>
  </mc:AlternateContent>
  <xr:revisionPtr revIDLastSave="0" documentId="13_ncr:1_{C7C83AEA-2C64-904D-9A62-8D3B52820FB0}" xr6:coauthVersionLast="47" xr6:coauthVersionMax="47" xr10:uidLastSave="{00000000-0000-0000-0000-000000000000}"/>
  <bookViews>
    <workbookView xWindow="760" yWindow="500" windowWidth="28040" windowHeight="16340" activeTab="3" xr2:uid="{50193AC3-0581-0D45-BA04-7B0FA943A472}"/>
  </bookViews>
  <sheets>
    <sheet name="total" sheetId="1" r:id="rId1"/>
    <sheet name="viable" sheetId="3" r:id="rId2"/>
    <sheet name="Sheet2" sheetId="2" r:id="rId3"/>
    <sheet name="viable_organiz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3" l="1"/>
  <c r="R34" i="3"/>
  <c r="R33" i="3"/>
  <c r="O30" i="3"/>
  <c r="P30" i="3"/>
  <c r="Q30" i="3"/>
  <c r="O31" i="3"/>
  <c r="P31" i="3"/>
  <c r="Q31" i="3"/>
  <c r="R29" i="3"/>
  <c r="O26" i="3"/>
  <c r="P26" i="3"/>
  <c r="Q26" i="3"/>
  <c r="R26" i="3"/>
  <c r="O27" i="3"/>
  <c r="P27" i="3"/>
  <c r="Q27" i="3"/>
  <c r="R27" i="3"/>
  <c r="P25" i="3"/>
  <c r="Q25" i="3"/>
  <c r="R25" i="3"/>
  <c r="S25" i="3"/>
  <c r="O25" i="3"/>
  <c r="T23" i="3"/>
  <c r="O22" i="3"/>
  <c r="P22" i="3"/>
  <c r="Q22" i="3"/>
  <c r="R22" i="3"/>
  <c r="O23" i="3"/>
  <c r="P23" i="3"/>
  <c r="Q23" i="3"/>
  <c r="R23" i="3"/>
  <c r="S23" i="3"/>
  <c r="P21" i="3"/>
  <c r="Q21" i="3"/>
  <c r="O21" i="3"/>
  <c r="O10" i="3"/>
  <c r="P10" i="3"/>
  <c r="Q10" i="3"/>
  <c r="R10" i="3"/>
  <c r="O11" i="3"/>
  <c r="P11" i="3"/>
  <c r="Q11" i="3"/>
  <c r="R11" i="3"/>
  <c r="S11" i="3"/>
  <c r="O13" i="3"/>
  <c r="P13" i="3"/>
  <c r="Q13" i="3"/>
  <c r="R13" i="3"/>
  <c r="O14" i="3"/>
  <c r="P14" i="3"/>
  <c r="Q14" i="3"/>
  <c r="R14" i="3"/>
  <c r="O15" i="3"/>
  <c r="P15" i="3"/>
  <c r="Q15" i="3"/>
  <c r="R15" i="3"/>
  <c r="P9" i="3"/>
  <c r="Q9" i="3"/>
  <c r="R9" i="3"/>
  <c r="O9" i="3"/>
  <c r="K31" i="3"/>
  <c r="I31" i="3"/>
  <c r="E35" i="3"/>
  <c r="Q35" i="3" s="1"/>
  <c r="D35" i="3"/>
  <c r="P35" i="3" s="1"/>
  <c r="C35" i="3"/>
  <c r="O35" i="3" s="1"/>
  <c r="E34" i="3"/>
  <c r="Q34" i="3" s="1"/>
  <c r="D34" i="3"/>
  <c r="P34" i="3" s="1"/>
  <c r="C34" i="3"/>
  <c r="I34" i="3" s="1"/>
  <c r="K34" i="3" s="1"/>
  <c r="E33" i="3"/>
  <c r="Q33" i="3" s="1"/>
  <c r="D33" i="3"/>
  <c r="P33" i="3" s="1"/>
  <c r="C33" i="3"/>
  <c r="O33" i="3" s="1"/>
  <c r="F31" i="3"/>
  <c r="R31" i="3" s="1"/>
  <c r="F30" i="3"/>
  <c r="I30" i="3" s="1"/>
  <c r="K30" i="3" s="1"/>
  <c r="F29" i="3"/>
  <c r="E29" i="3"/>
  <c r="Q29" i="3" s="1"/>
  <c r="D29" i="3"/>
  <c r="P29" i="3" s="1"/>
  <c r="C29" i="3"/>
  <c r="O29" i="3" s="1"/>
  <c r="I49" i="3"/>
  <c r="K49" i="3" s="1"/>
  <c r="I48" i="3"/>
  <c r="K48" i="3" s="1"/>
  <c r="I47" i="3"/>
  <c r="K47" i="3" s="1"/>
  <c r="F45" i="3"/>
  <c r="I45" i="3" s="1"/>
  <c r="K45" i="3" s="1"/>
  <c r="F44" i="3"/>
  <c r="I44" i="3" s="1"/>
  <c r="K44" i="3" s="1"/>
  <c r="F43" i="3"/>
  <c r="I43" i="3" s="1"/>
  <c r="K43" i="3" s="1"/>
  <c r="I27" i="3"/>
  <c r="K27" i="3" s="1"/>
  <c r="I26" i="3"/>
  <c r="K26" i="3" s="1"/>
  <c r="I25" i="3"/>
  <c r="K25" i="3" s="1"/>
  <c r="I23" i="3"/>
  <c r="K23" i="3" s="1"/>
  <c r="I22" i="3"/>
  <c r="K22" i="3" s="1"/>
  <c r="I21" i="3"/>
  <c r="K21" i="3" s="1"/>
  <c r="I19" i="3"/>
  <c r="I18" i="3"/>
  <c r="I17" i="3"/>
  <c r="I15" i="3"/>
  <c r="K15" i="3" s="1"/>
  <c r="I14" i="3"/>
  <c r="K14" i="3" s="1"/>
  <c r="I13" i="3"/>
  <c r="K13" i="3" s="1"/>
  <c r="I11" i="3"/>
  <c r="K11" i="3" s="1"/>
  <c r="I10" i="3"/>
  <c r="K10" i="3" s="1"/>
  <c r="I9" i="3"/>
  <c r="K9" i="3" s="1"/>
  <c r="K34" i="1"/>
  <c r="K33" i="1"/>
  <c r="I34" i="1"/>
  <c r="I35" i="1"/>
  <c r="K35" i="1" s="1"/>
  <c r="I33" i="1"/>
  <c r="I30" i="1"/>
  <c r="K30" i="1" s="1"/>
  <c r="I31" i="1"/>
  <c r="K31" i="1" s="1"/>
  <c r="F31" i="1"/>
  <c r="F30" i="1"/>
  <c r="F29" i="1"/>
  <c r="I29" i="1" s="1"/>
  <c r="K29" i="1" s="1"/>
  <c r="I26" i="1"/>
  <c r="K26" i="1" s="1"/>
  <c r="I27" i="1"/>
  <c r="K27" i="1" s="1"/>
  <c r="I25" i="1"/>
  <c r="K25" i="1" s="1"/>
  <c r="K22" i="1"/>
  <c r="I22" i="1"/>
  <c r="I21" i="1"/>
  <c r="K21" i="1" s="1"/>
  <c r="I23" i="1"/>
  <c r="K23" i="1" s="1"/>
  <c r="I19" i="1"/>
  <c r="I18" i="1"/>
  <c r="I17" i="1"/>
  <c r="K14" i="1"/>
  <c r="K10" i="1"/>
  <c r="K11" i="1"/>
  <c r="I15" i="1"/>
  <c r="K15" i="1" s="1"/>
  <c r="I14" i="1"/>
  <c r="I13" i="1"/>
  <c r="K13" i="1" s="1"/>
  <c r="I10" i="1"/>
  <c r="I11" i="1"/>
  <c r="I9" i="1"/>
  <c r="K9" i="1" s="1"/>
  <c r="R30" i="3" l="1"/>
  <c r="O34" i="3"/>
  <c r="I29" i="3"/>
  <c r="K29" i="3" s="1"/>
  <c r="I35" i="3"/>
  <c r="K35" i="3" s="1"/>
  <c r="I33" i="3"/>
  <c r="K33" i="3" s="1"/>
</calcChain>
</file>

<file path=xl/sharedStrings.xml><?xml version="1.0" encoding="utf-8"?>
<sst xmlns="http://schemas.openxmlformats.org/spreadsheetml/2006/main" count="116" uniqueCount="16">
  <si>
    <t>6:54pm</t>
  </si>
  <si>
    <t>c1</t>
  </si>
  <si>
    <t>c2</t>
  </si>
  <si>
    <t>n</t>
  </si>
  <si>
    <t>10^5</t>
  </si>
  <si>
    <t>avg concentration</t>
  </si>
  <si>
    <t>volume</t>
  </si>
  <si>
    <t>0.5ml</t>
  </si>
  <si>
    <t>total cell number</t>
  </si>
  <si>
    <t>d11 RL</t>
  </si>
  <si>
    <t>1ml</t>
  </si>
  <si>
    <t>total</t>
  </si>
  <si>
    <t>viable</t>
  </si>
  <si>
    <t>corrected</t>
  </si>
  <si>
    <t>all viable concentration to cell count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</si>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</sst>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Sheet2!$C$6:$C$12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Sheet2!$D$6:$D$12</c:f>
              <c:numCache>
                <c:formatCode>General</c:formatCode>
                <c:ptCount val="7"/>
                <c:pt idx="0">
                  <c:v>2.4237500000000001</c:v>
                </c:pt>
                <c:pt idx="1">
                  <c:v>5.46875</c:v>
                </c:pt>
                <c:pt idx="2">
                  <c:v>11.079999999999998</c:v>
                </c:pt>
                <c:pt idx="3">
                  <c:v>23.41</c:v>
                </c:pt>
                <c:pt idx="4">
                  <c:v>40.832000000000001</c:v>
                </c:pt>
                <c:pt idx="5">
                  <c:v>48.459999999999994</c:v>
                </c:pt>
                <c:pt idx="6">
                  <c:v>54.76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C-2444-B404-E45F4B3C2E02}"/>
            </c:ext>
          </c:extLst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Sheet2!$C$6:$C$12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Sheet2!$E$6:$E$12</c:f>
              <c:numCache>
                <c:formatCode>General</c:formatCode>
                <c:ptCount val="7"/>
                <c:pt idx="0">
                  <c:v>3.1462500000000002</c:v>
                </c:pt>
                <c:pt idx="1">
                  <c:v>6.1175000000000006</c:v>
                </c:pt>
                <c:pt idx="2">
                  <c:v>12.040000000000001</c:v>
                </c:pt>
                <c:pt idx="3">
                  <c:v>26.197499999999998</c:v>
                </c:pt>
                <c:pt idx="4">
                  <c:v>32.01</c:v>
                </c:pt>
                <c:pt idx="5">
                  <c:v>30.84</c:v>
                </c:pt>
                <c:pt idx="6">
                  <c:v>40.840000000000003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C-2444-B404-E45F4B3C2E02}"/>
            </c:ext>
          </c:extLst>
        </c:ser>
        <c:ser>
          <c:idx val="2"/>
          <c:order val="2"/>
          <c:tx>
            <c:strRef>
              <c:f>Sheet2!$F$5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Sheet2!$C$6:$C$12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Sheet2!$F$6:$F$12</c:f>
              <c:numCache>
                <c:formatCode>General</c:formatCode>
                <c:ptCount val="7"/>
                <c:pt idx="0">
                  <c:v>2.7009999999999996</c:v>
                </c:pt>
                <c:pt idx="1">
                  <c:v>5.3925000000000001</c:v>
                </c:pt>
                <c:pt idx="2">
                  <c:v>12.746666666666664</c:v>
                </c:pt>
                <c:pt idx="3">
                  <c:v>21.195</c:v>
                </c:pt>
                <c:pt idx="4">
                  <c:v>29.279999999999998</c:v>
                </c:pt>
                <c:pt idx="5">
                  <c:v>39.81</c:v>
                </c:pt>
                <c:pt idx="6">
                  <c:v>47.050000000000004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6C-2444-B404-E45F4B3C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273168"/>
        <c:axId val="1262965872"/>
      </c:scatterChart>
      <c:valAx>
        <c:axId val="12352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65872"/>
        <c:crosses val="autoZero"/>
        <c:crossBetween val="midCat"/>
      </c:valAx>
      <c:valAx>
        <c:axId val="12629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7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Sheet2!$I$5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Sheet2!$H$6:$H$12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Sheet2!$I$6:$I$12</c:f>
              <c:numCache>
                <c:formatCode>General</c:formatCode>
                <c:ptCount val="7"/>
                <c:pt idx="0">
                  <c:v>2.4237500000000001</c:v>
                </c:pt>
                <c:pt idx="1">
                  <c:v>5.46875</c:v>
                </c:pt>
                <c:pt idx="2">
                  <c:v>11.079999999999998</c:v>
                </c:pt>
                <c:pt idx="3">
                  <c:v>23.41</c:v>
                </c:pt>
                <c:pt idx="4">
                  <c:v>40.832000000000001</c:v>
                </c:pt>
                <c:pt idx="5">
                  <c:v>41.411000000000001</c:v>
                </c:pt>
                <c:pt idx="6">
                  <c:v>42.136000000000003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3-A54F-92B4-3F5835EEAB3D}"/>
            </c:ext>
          </c:extLst>
        </c:ser>
        <c:ser>
          <c:idx val="1"/>
          <c:order val="1"/>
          <c:tx>
            <c:strRef>
              <c:f>Sheet2!$J$5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Sheet2!$H$6:$H$12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Sheet2!$J$6:$J$12</c:f>
              <c:numCache>
                <c:formatCode>General</c:formatCode>
                <c:ptCount val="7"/>
                <c:pt idx="0">
                  <c:v>3.1462500000000002</c:v>
                </c:pt>
                <c:pt idx="1">
                  <c:v>6.1175000000000006</c:v>
                </c:pt>
                <c:pt idx="2">
                  <c:v>12.040000000000001</c:v>
                </c:pt>
                <c:pt idx="3">
                  <c:v>26.197499999999998</c:v>
                </c:pt>
                <c:pt idx="4">
                  <c:v>32.01</c:v>
                </c:pt>
                <c:pt idx="5">
                  <c:v>30.84</c:v>
                </c:pt>
                <c:pt idx="6">
                  <c:v>33.754599999999996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3-A54F-92B4-3F5835EEAB3D}"/>
            </c:ext>
          </c:extLst>
        </c:ser>
        <c:ser>
          <c:idx val="2"/>
          <c:order val="2"/>
          <c:tx>
            <c:strRef>
              <c:f>Sheet2!$K$5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Sheet2!$H$6:$H$12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Sheet2!$K$6:$K$12</c:f>
              <c:numCache>
                <c:formatCode>General</c:formatCode>
                <c:ptCount val="7"/>
                <c:pt idx="0">
                  <c:v>2.7009999999999996</c:v>
                </c:pt>
                <c:pt idx="1">
                  <c:v>5.3925000000000001</c:v>
                </c:pt>
                <c:pt idx="2">
                  <c:v>12.746666666666664</c:v>
                </c:pt>
                <c:pt idx="3">
                  <c:v>21.195</c:v>
                </c:pt>
                <c:pt idx="4">
                  <c:v>29.279999999999998</c:v>
                </c:pt>
                <c:pt idx="5">
                  <c:v>39.81</c:v>
                </c:pt>
                <c:pt idx="6">
                  <c:v>38.216999999999999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C3-A54F-92B4-3F5835EE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75200"/>
        <c:axId val="1276175024"/>
      </c:scatterChart>
      <c:valAx>
        <c:axId val="12765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75024"/>
        <c:crosses val="autoZero"/>
        <c:crossBetween val="midCat"/>
      </c:valAx>
      <c:valAx>
        <c:axId val="1276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641350</xdr:colOff>
      <xdr:row>21</xdr:row>
      <xdr:rowOff>12700</xdr:rowOff>
    </xdr:from>
    <xdr:to>
      <xdr:col>20</xdr:col>
      <xdr:colOff>101600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887A9-394E-F14D-0D12-97812CC10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704850</xdr:colOff>
      <xdr:row>14</xdr:row>
      <xdr:rowOff>25400</xdr:rowOff>
    </xdr:from>
    <xdr:to>
      <xdr:col>7</xdr:col>
      <xdr:colOff>323850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6620D9-31B0-C20F-3381-02BF433C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A66E-0A71-4443-9F83-CA769FF68239}">
  <dimension ref="A2:M35"/>
  <sheetViews>
    <sheetView topLeftCell="A5" workbookViewId="0">
      <selection activeCell="A2" sqref="A2:M35"/>
    </sheetView>
  </sheetViews>
  <sheetFormatPr baseColWidth="10" defaultRowHeight="16" x14ac:dyDescent="0.2"/>
  <cols>
    <col min="9" max="9" width="15.5" customWidth="1"/>
  </cols>
  <sheetData>
    <row r="2" spans="1:13" x14ac:dyDescent="0.2">
      <c r="C2" t="s">
        <v>11</v>
      </c>
    </row>
    <row r="3" spans="1:13" x14ac:dyDescent="0.2">
      <c r="B3">
        <v>20523</v>
      </c>
      <c r="C3" t="s">
        <v>0</v>
      </c>
    </row>
    <row r="4" spans="1:13" x14ac:dyDescent="0.2">
      <c r="C4" t="s">
        <v>1</v>
      </c>
      <c r="E4" t="s">
        <v>2</v>
      </c>
      <c r="G4" t="s">
        <v>3</v>
      </c>
    </row>
    <row r="5" spans="1:13" x14ac:dyDescent="0.2"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</row>
    <row r="6" spans="1:13" x14ac:dyDescent="0.2">
      <c r="C6" s="1">
        <v>115406</v>
      </c>
      <c r="D6" s="2"/>
      <c r="E6" s="1">
        <v>136666</v>
      </c>
      <c r="F6" s="2"/>
      <c r="G6" s="1">
        <v>104440</v>
      </c>
      <c r="H6" s="2"/>
    </row>
    <row r="8" spans="1:13" x14ac:dyDescent="0.2">
      <c r="C8" t="s">
        <v>4</v>
      </c>
      <c r="I8" t="s">
        <v>5</v>
      </c>
      <c r="J8" t="s">
        <v>6</v>
      </c>
      <c r="K8" t="s">
        <v>8</v>
      </c>
      <c r="M8" t="s">
        <v>9</v>
      </c>
    </row>
    <row r="9" spans="1:13" x14ac:dyDescent="0.2">
      <c r="A9">
        <v>20623</v>
      </c>
      <c r="B9" t="s">
        <v>1</v>
      </c>
      <c r="C9">
        <v>4.92</v>
      </c>
      <c r="D9">
        <v>6.04</v>
      </c>
      <c r="E9">
        <v>4.3099999999999996</v>
      </c>
      <c r="F9">
        <v>4.12</v>
      </c>
      <c r="I9">
        <f>AVERAGE(C9:G9)</f>
        <v>4.8475000000000001</v>
      </c>
      <c r="J9" t="s">
        <v>7</v>
      </c>
      <c r="K9">
        <f>I9*0.5</f>
        <v>2.4237500000000001</v>
      </c>
    </row>
    <row r="10" spans="1:13" x14ac:dyDescent="0.2">
      <c r="B10" t="s">
        <v>2</v>
      </c>
      <c r="C10">
        <v>5.99</v>
      </c>
      <c r="D10">
        <v>6.54</v>
      </c>
      <c r="E10">
        <v>6.32</v>
      </c>
      <c r="F10">
        <v>6.32</v>
      </c>
      <c r="I10">
        <f t="shared" ref="I10:I11" si="0">AVERAGE(C10:G10)</f>
        <v>6.2925000000000004</v>
      </c>
      <c r="K10">
        <f t="shared" ref="K10:K11" si="1">I10*0.5</f>
        <v>3.1462500000000002</v>
      </c>
    </row>
    <row r="11" spans="1:13" x14ac:dyDescent="0.2">
      <c r="B11" t="s">
        <v>3</v>
      </c>
      <c r="C11">
        <v>5.59</v>
      </c>
      <c r="D11">
        <v>6.04</v>
      </c>
      <c r="E11">
        <v>7.22</v>
      </c>
      <c r="F11">
        <v>4.4000000000000004</v>
      </c>
      <c r="G11">
        <v>3.76</v>
      </c>
      <c r="I11">
        <f t="shared" si="0"/>
        <v>5.4019999999999992</v>
      </c>
      <c r="K11">
        <f t="shared" si="1"/>
        <v>2.7009999999999996</v>
      </c>
    </row>
    <row r="12" spans="1:13" x14ac:dyDescent="0.2">
      <c r="C12" t="s">
        <v>4</v>
      </c>
    </row>
    <row r="13" spans="1:13" x14ac:dyDescent="0.2">
      <c r="A13">
        <v>20723</v>
      </c>
      <c r="B13" t="s">
        <v>1</v>
      </c>
      <c r="C13">
        <v>13.1</v>
      </c>
      <c r="D13">
        <v>9.06</v>
      </c>
      <c r="E13">
        <v>9.51</v>
      </c>
      <c r="F13">
        <v>12.08</v>
      </c>
      <c r="I13">
        <f>AVERAGE(C13:G13)</f>
        <v>10.9375</v>
      </c>
      <c r="J13" t="s">
        <v>7</v>
      </c>
      <c r="K13">
        <f>I13*0.5</f>
        <v>5.46875</v>
      </c>
    </row>
    <row r="14" spans="1:13" x14ac:dyDescent="0.2">
      <c r="B14" t="s">
        <v>2</v>
      </c>
      <c r="C14">
        <v>11.9</v>
      </c>
      <c r="D14">
        <v>11.4</v>
      </c>
      <c r="E14">
        <v>12.4</v>
      </c>
      <c r="F14">
        <v>13.24</v>
      </c>
      <c r="I14">
        <f t="shared" ref="I14:I15" si="2">AVERAGE(C14:G14)</f>
        <v>12.235000000000001</v>
      </c>
      <c r="K14">
        <f t="shared" ref="K14:K15" si="3">I14*0.5</f>
        <v>6.1175000000000006</v>
      </c>
    </row>
    <row r="15" spans="1:13" x14ac:dyDescent="0.2">
      <c r="B15" t="s">
        <v>3</v>
      </c>
      <c r="C15">
        <v>9.68</v>
      </c>
      <c r="D15">
        <v>14.4</v>
      </c>
      <c r="E15">
        <v>9.34</v>
      </c>
      <c r="F15">
        <v>9.7200000000000006</v>
      </c>
      <c r="I15">
        <f t="shared" si="2"/>
        <v>10.785</v>
      </c>
      <c r="K15">
        <f t="shared" si="3"/>
        <v>5.3925000000000001</v>
      </c>
    </row>
    <row r="16" spans="1:13" x14ac:dyDescent="0.2">
      <c r="C16" t="s">
        <v>4</v>
      </c>
    </row>
    <row r="17" spans="1:11" x14ac:dyDescent="0.2">
      <c r="A17">
        <v>20823</v>
      </c>
      <c r="B17" t="s">
        <v>1</v>
      </c>
      <c r="C17">
        <v>11.7</v>
      </c>
      <c r="D17">
        <v>11.1</v>
      </c>
      <c r="E17">
        <v>10.44</v>
      </c>
      <c r="I17">
        <f>AVERAGE(C17:G17)</f>
        <v>11.079999999999998</v>
      </c>
      <c r="J17" t="s">
        <v>10</v>
      </c>
      <c r="K17">
        <v>11.079999999999998</v>
      </c>
    </row>
    <row r="18" spans="1:11" x14ac:dyDescent="0.2">
      <c r="B18" t="s">
        <v>2</v>
      </c>
      <c r="C18">
        <v>14.2</v>
      </c>
      <c r="D18">
        <v>10.4</v>
      </c>
      <c r="E18">
        <v>11.52</v>
      </c>
      <c r="I18">
        <f t="shared" ref="I18:I19" si="4">AVERAGE(C18:G18)</f>
        <v>12.040000000000001</v>
      </c>
      <c r="K18">
        <v>12.040000000000001</v>
      </c>
    </row>
    <row r="19" spans="1:11" x14ac:dyDescent="0.2">
      <c r="B19" t="s">
        <v>3</v>
      </c>
      <c r="C19">
        <v>13.5</v>
      </c>
      <c r="D19">
        <v>10.7</v>
      </c>
      <c r="E19">
        <v>14.04</v>
      </c>
      <c r="I19">
        <f t="shared" si="4"/>
        <v>12.746666666666664</v>
      </c>
      <c r="K19">
        <v>12.746666666666664</v>
      </c>
    </row>
    <row r="20" spans="1:11" x14ac:dyDescent="0.2">
      <c r="C20" t="s">
        <v>4</v>
      </c>
    </row>
    <row r="21" spans="1:11" x14ac:dyDescent="0.2">
      <c r="A21">
        <v>20923</v>
      </c>
      <c r="B21" t="s">
        <v>1</v>
      </c>
      <c r="C21">
        <v>15.8</v>
      </c>
      <c r="D21">
        <v>16.7</v>
      </c>
      <c r="E21">
        <v>14.32</v>
      </c>
      <c r="I21">
        <f>AVERAGE(C21:H21)</f>
        <v>15.606666666666667</v>
      </c>
      <c r="J21">
        <v>1.5</v>
      </c>
      <c r="K21">
        <f>I21*1.5</f>
        <v>23.41</v>
      </c>
    </row>
    <row r="22" spans="1:11" x14ac:dyDescent="0.2">
      <c r="B22" t="s">
        <v>2</v>
      </c>
      <c r="C22">
        <v>19.5</v>
      </c>
      <c r="D22">
        <v>17.8</v>
      </c>
      <c r="E22">
        <v>15.2</v>
      </c>
      <c r="F22">
        <v>17.36</v>
      </c>
      <c r="I22">
        <f>AVERAGE(C22:H22)</f>
        <v>17.465</v>
      </c>
      <c r="K22">
        <f>I22*1.5</f>
        <v>26.197499999999998</v>
      </c>
    </row>
    <row r="23" spans="1:11" x14ac:dyDescent="0.2">
      <c r="B23" t="s">
        <v>3</v>
      </c>
      <c r="C23">
        <v>12.5</v>
      </c>
      <c r="D23">
        <v>15.2</v>
      </c>
      <c r="E23">
        <v>14.9</v>
      </c>
      <c r="F23">
        <v>12.9</v>
      </c>
      <c r="G23">
        <v>17</v>
      </c>
      <c r="H23">
        <v>12.28</v>
      </c>
      <c r="I23">
        <f>AVERAGE(C23:H23)</f>
        <v>14.13</v>
      </c>
      <c r="K23">
        <f>I23*1.5</f>
        <v>21.195</v>
      </c>
    </row>
    <row r="24" spans="1:11" x14ac:dyDescent="0.2">
      <c r="C24" t="s">
        <v>4</v>
      </c>
    </row>
    <row r="25" spans="1:11" x14ac:dyDescent="0.2">
      <c r="A25">
        <v>21023</v>
      </c>
      <c r="B25" t="s">
        <v>1</v>
      </c>
      <c r="C25">
        <v>19.899999999999999</v>
      </c>
      <c r="D25">
        <v>19.600000000000001</v>
      </c>
      <c r="E25">
        <v>18.100000000000001</v>
      </c>
      <c r="F25">
        <v>29.56</v>
      </c>
      <c r="G25">
        <v>14.92</v>
      </c>
      <c r="I25">
        <f>AVERAGE(C25:G25)</f>
        <v>20.416</v>
      </c>
      <c r="J25">
        <v>2</v>
      </c>
      <c r="K25">
        <f>I25*2</f>
        <v>40.832000000000001</v>
      </c>
    </row>
    <row r="26" spans="1:11" x14ac:dyDescent="0.2">
      <c r="B26" t="s">
        <v>2</v>
      </c>
      <c r="C26">
        <v>16.7</v>
      </c>
      <c r="D26">
        <v>13.3</v>
      </c>
      <c r="E26">
        <v>19.5</v>
      </c>
      <c r="F26">
        <v>14.52</v>
      </c>
      <c r="I26">
        <f t="shared" ref="I26:I31" si="5">AVERAGE(C26:G26)</f>
        <v>16.004999999999999</v>
      </c>
      <c r="K26">
        <f t="shared" ref="K26:K27" si="6">I26*2</f>
        <v>32.01</v>
      </c>
    </row>
    <row r="27" spans="1:11" x14ac:dyDescent="0.2">
      <c r="B27" t="s">
        <v>3</v>
      </c>
      <c r="C27">
        <v>14.4</v>
      </c>
      <c r="D27">
        <v>13.2</v>
      </c>
      <c r="E27">
        <v>18.2</v>
      </c>
      <c r="F27">
        <v>12.76</v>
      </c>
      <c r="I27">
        <f t="shared" si="5"/>
        <v>14.639999999999999</v>
      </c>
      <c r="K27">
        <f t="shared" si="6"/>
        <v>29.279999999999998</v>
      </c>
    </row>
    <row r="28" spans="1:11" x14ac:dyDescent="0.2">
      <c r="C28" t="s">
        <v>4</v>
      </c>
    </row>
    <row r="29" spans="1:11" x14ac:dyDescent="0.2">
      <c r="A29">
        <v>21123</v>
      </c>
      <c r="B29" t="s">
        <v>1</v>
      </c>
      <c r="C29">
        <v>15.2</v>
      </c>
      <c r="D29">
        <v>13.3</v>
      </c>
      <c r="E29">
        <v>11.4</v>
      </c>
      <c r="F29">
        <f>(36+38+46+50+44)/5*2/10</f>
        <v>8.5599999999999987</v>
      </c>
      <c r="I29">
        <f t="shared" si="5"/>
        <v>12.114999999999998</v>
      </c>
      <c r="J29">
        <v>4</v>
      </c>
      <c r="K29">
        <f>I29*4</f>
        <v>48.459999999999994</v>
      </c>
    </row>
    <row r="30" spans="1:11" x14ac:dyDescent="0.2">
      <c r="B30" t="s">
        <v>2</v>
      </c>
      <c r="C30">
        <v>7.66</v>
      </c>
      <c r="D30">
        <v>9.1199999999999992</v>
      </c>
      <c r="E30">
        <v>7.5</v>
      </c>
      <c r="F30">
        <f>(29+39+27+33+36)/5*2/10</f>
        <v>6.56</v>
      </c>
      <c r="I30">
        <f t="shared" si="5"/>
        <v>7.71</v>
      </c>
      <c r="K30">
        <f t="shared" ref="K30:K31" si="7">I30*4</f>
        <v>30.84</v>
      </c>
    </row>
    <row r="31" spans="1:11" x14ac:dyDescent="0.2">
      <c r="B31" t="s">
        <v>3</v>
      </c>
      <c r="C31">
        <v>9.51</v>
      </c>
      <c r="D31">
        <v>9.1199999999999992</v>
      </c>
      <c r="E31">
        <v>10.7</v>
      </c>
      <c r="F31">
        <f>(45+53+52+57+55)/5*2/10</f>
        <v>10.48</v>
      </c>
      <c r="I31">
        <f t="shared" si="5"/>
        <v>9.9525000000000006</v>
      </c>
      <c r="K31">
        <f t="shared" si="7"/>
        <v>39.81</v>
      </c>
    </row>
    <row r="33" spans="1:11" x14ac:dyDescent="0.2">
      <c r="A33">
        <v>21223</v>
      </c>
      <c r="B33" t="s">
        <v>1</v>
      </c>
      <c r="C33">
        <v>15.2</v>
      </c>
      <c r="D33">
        <v>16.8</v>
      </c>
      <c r="E33">
        <v>13.4</v>
      </c>
      <c r="F33">
        <v>9.36</v>
      </c>
      <c r="I33">
        <f>AVERAGE(C33:F33)</f>
        <v>13.69</v>
      </c>
      <c r="J33">
        <v>4</v>
      </c>
      <c r="K33">
        <f>I33*4</f>
        <v>54.76</v>
      </c>
    </row>
    <row r="34" spans="1:11" x14ac:dyDescent="0.2">
      <c r="B34" t="s">
        <v>2</v>
      </c>
      <c r="C34">
        <v>13.2</v>
      </c>
      <c r="D34">
        <v>6.38</v>
      </c>
      <c r="E34">
        <v>13.1</v>
      </c>
      <c r="F34">
        <v>8.16</v>
      </c>
      <c r="I34">
        <f t="shared" ref="I34:I35" si="8">AVERAGE(C34:F34)</f>
        <v>10.210000000000001</v>
      </c>
      <c r="K34">
        <f t="shared" ref="K34:K35" si="9">I34*4</f>
        <v>40.840000000000003</v>
      </c>
    </row>
    <row r="35" spans="1:11" x14ac:dyDescent="0.2">
      <c r="B35" t="s">
        <v>3</v>
      </c>
      <c r="C35">
        <v>9.85</v>
      </c>
      <c r="D35">
        <v>12.6</v>
      </c>
      <c r="E35">
        <v>15</v>
      </c>
      <c r="F35">
        <v>9.6</v>
      </c>
      <c r="I35">
        <f t="shared" si="8"/>
        <v>11.762500000000001</v>
      </c>
      <c r="K35">
        <f t="shared" si="9"/>
        <v>47.050000000000004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F2A4-FADF-5A4E-935E-2478BC2A88F3}">
  <dimension ref="A2:T49"/>
  <sheetViews>
    <sheetView topLeftCell="A5" workbookViewId="0">
      <selection activeCell="D33" sqref="D33"/>
    </sheetView>
  </sheetViews>
  <sheetFormatPr baseColWidth="10" defaultRowHeight="16" x14ac:dyDescent="0.2"/>
  <sheetData>
    <row r="2" spans="1:19" x14ac:dyDescent="0.2">
      <c r="C2" t="s">
        <v>12</v>
      </c>
    </row>
    <row r="5" spans="1:19" x14ac:dyDescent="0.2">
      <c r="C5" s="1"/>
      <c r="D5" s="1"/>
      <c r="E5" s="1"/>
      <c r="F5" s="1"/>
      <c r="G5" s="1"/>
      <c r="H5" s="1"/>
    </row>
    <row r="6" spans="1:19" x14ac:dyDescent="0.2">
      <c r="C6" s="1"/>
      <c r="D6" s="2"/>
      <c r="E6" s="1"/>
      <c r="F6" s="2"/>
      <c r="G6" s="1"/>
      <c r="H6" s="2"/>
    </row>
    <row r="8" spans="1:19" x14ac:dyDescent="0.2">
      <c r="C8" t="s">
        <v>4</v>
      </c>
      <c r="I8" t="s">
        <v>5</v>
      </c>
      <c r="J8" t="s">
        <v>6</v>
      </c>
      <c r="K8" t="s">
        <v>8</v>
      </c>
      <c r="M8" t="s">
        <v>9</v>
      </c>
      <c r="O8" t="s">
        <v>14</v>
      </c>
    </row>
    <row r="9" spans="1:19" x14ac:dyDescent="0.2">
      <c r="A9">
        <v>20623</v>
      </c>
      <c r="B9" t="s">
        <v>1</v>
      </c>
      <c r="C9">
        <v>4.92</v>
      </c>
      <c r="D9">
        <v>6.04</v>
      </c>
      <c r="E9">
        <v>4.3099999999999996</v>
      </c>
      <c r="F9">
        <v>4.12</v>
      </c>
      <c r="I9">
        <f>AVERAGE(C9:G9)</f>
        <v>4.8475000000000001</v>
      </c>
      <c r="J9" t="s">
        <v>7</v>
      </c>
      <c r="K9">
        <f>I9*0.5</f>
        <v>2.4237500000000001</v>
      </c>
      <c r="M9">
        <v>20623</v>
      </c>
      <c r="N9" t="s">
        <v>1</v>
      </c>
      <c r="O9">
        <f>C9*0.5</f>
        <v>2.46</v>
      </c>
      <c r="P9">
        <f t="shared" ref="P9:R9" si="0">D9*0.5</f>
        <v>3.02</v>
      </c>
      <c r="Q9">
        <f t="shared" si="0"/>
        <v>2.1549999999999998</v>
      </c>
      <c r="R9">
        <f t="shared" si="0"/>
        <v>2.06</v>
      </c>
    </row>
    <row r="10" spans="1:19" x14ac:dyDescent="0.2">
      <c r="B10" t="s">
        <v>2</v>
      </c>
      <c r="C10">
        <v>5.99</v>
      </c>
      <c r="D10">
        <v>6.54</v>
      </c>
      <c r="E10">
        <v>6.32</v>
      </c>
      <c r="F10">
        <v>6.32</v>
      </c>
      <c r="I10">
        <f t="shared" ref="I10:I11" si="1">AVERAGE(C10:G10)</f>
        <v>6.2925000000000004</v>
      </c>
      <c r="K10">
        <f t="shared" ref="K10:K11" si="2">I10*0.5</f>
        <v>3.1462500000000002</v>
      </c>
      <c r="N10" t="s">
        <v>2</v>
      </c>
      <c r="O10">
        <f t="shared" ref="O10:O15" si="3">C10*0.5</f>
        <v>2.9950000000000001</v>
      </c>
      <c r="P10">
        <f t="shared" ref="P10:P15" si="4">D10*0.5</f>
        <v>3.27</v>
      </c>
      <c r="Q10">
        <f t="shared" ref="Q10:Q15" si="5">E10*0.5</f>
        <v>3.16</v>
      </c>
      <c r="R10">
        <f t="shared" ref="R10:R15" si="6">F10*0.5</f>
        <v>3.16</v>
      </c>
    </row>
    <row r="11" spans="1:19" x14ac:dyDescent="0.2">
      <c r="B11" t="s">
        <v>3</v>
      </c>
      <c r="C11">
        <v>5.59</v>
      </c>
      <c r="D11">
        <v>6.04</v>
      </c>
      <c r="E11">
        <v>7.22</v>
      </c>
      <c r="F11">
        <v>4.4000000000000004</v>
      </c>
      <c r="G11">
        <v>3.76</v>
      </c>
      <c r="I11">
        <f t="shared" si="1"/>
        <v>5.4019999999999992</v>
      </c>
      <c r="K11">
        <f t="shared" si="2"/>
        <v>2.7009999999999996</v>
      </c>
      <c r="N11" t="s">
        <v>3</v>
      </c>
      <c r="O11">
        <f t="shared" si="3"/>
        <v>2.7949999999999999</v>
      </c>
      <c r="P11">
        <f t="shared" si="4"/>
        <v>3.02</v>
      </c>
      <c r="Q11">
        <f t="shared" si="5"/>
        <v>3.61</v>
      </c>
      <c r="R11">
        <f t="shared" si="6"/>
        <v>2.2000000000000002</v>
      </c>
      <c r="S11">
        <f t="shared" ref="S11" si="7">G11*0.5</f>
        <v>1.88</v>
      </c>
    </row>
    <row r="12" spans="1:19" x14ac:dyDescent="0.2">
      <c r="C12" t="s">
        <v>4</v>
      </c>
    </row>
    <row r="13" spans="1:19" x14ac:dyDescent="0.2">
      <c r="A13">
        <v>20723</v>
      </c>
      <c r="B13" t="s">
        <v>1</v>
      </c>
      <c r="C13">
        <v>13.1</v>
      </c>
      <c r="D13">
        <v>9.06</v>
      </c>
      <c r="E13">
        <v>9.51</v>
      </c>
      <c r="F13">
        <v>12.08</v>
      </c>
      <c r="I13">
        <f>AVERAGE(C13:G13)</f>
        <v>10.9375</v>
      </c>
      <c r="J13" t="s">
        <v>7</v>
      </c>
      <c r="K13">
        <f>I13*0.5</f>
        <v>5.46875</v>
      </c>
      <c r="M13">
        <v>20723</v>
      </c>
      <c r="N13" t="s">
        <v>1</v>
      </c>
      <c r="O13">
        <f t="shared" si="3"/>
        <v>6.55</v>
      </c>
      <c r="P13">
        <f t="shared" si="4"/>
        <v>4.53</v>
      </c>
      <c r="Q13">
        <f t="shared" si="5"/>
        <v>4.7549999999999999</v>
      </c>
      <c r="R13">
        <f t="shared" si="6"/>
        <v>6.04</v>
      </c>
    </row>
    <row r="14" spans="1:19" x14ac:dyDescent="0.2">
      <c r="B14" t="s">
        <v>2</v>
      </c>
      <c r="C14">
        <v>11.9</v>
      </c>
      <c r="D14">
        <v>11.4</v>
      </c>
      <c r="E14">
        <v>12.4</v>
      </c>
      <c r="F14">
        <v>13.24</v>
      </c>
      <c r="I14">
        <f t="shared" ref="I14:I15" si="8">AVERAGE(C14:G14)</f>
        <v>12.235000000000001</v>
      </c>
      <c r="K14">
        <f t="shared" ref="K14:K15" si="9">I14*0.5</f>
        <v>6.1175000000000006</v>
      </c>
      <c r="N14" t="s">
        <v>2</v>
      </c>
      <c r="O14">
        <f t="shared" si="3"/>
        <v>5.95</v>
      </c>
      <c r="P14">
        <f t="shared" si="4"/>
        <v>5.7</v>
      </c>
      <c r="Q14">
        <f t="shared" si="5"/>
        <v>6.2</v>
      </c>
      <c r="R14">
        <f t="shared" si="6"/>
        <v>6.62</v>
      </c>
    </row>
    <row r="15" spans="1:19" x14ac:dyDescent="0.2">
      <c r="B15" t="s">
        <v>3</v>
      </c>
      <c r="C15">
        <v>9.68</v>
      </c>
      <c r="D15">
        <v>14.4</v>
      </c>
      <c r="E15">
        <v>9.34</v>
      </c>
      <c r="F15">
        <v>9.7200000000000006</v>
      </c>
      <c r="I15">
        <f t="shared" si="8"/>
        <v>10.785</v>
      </c>
      <c r="K15">
        <f t="shared" si="9"/>
        <v>5.3925000000000001</v>
      </c>
      <c r="N15" t="s">
        <v>3</v>
      </c>
      <c r="O15">
        <f t="shared" si="3"/>
        <v>4.84</v>
      </c>
      <c r="P15">
        <f t="shared" si="4"/>
        <v>7.2</v>
      </c>
      <c r="Q15">
        <f t="shared" si="5"/>
        <v>4.67</v>
      </c>
      <c r="R15">
        <f t="shared" si="6"/>
        <v>4.8600000000000003</v>
      </c>
    </row>
    <row r="16" spans="1:19" x14ac:dyDescent="0.2">
      <c r="C16" t="s">
        <v>4</v>
      </c>
    </row>
    <row r="17" spans="1:20" x14ac:dyDescent="0.2">
      <c r="A17">
        <v>20823</v>
      </c>
      <c r="B17" t="s">
        <v>1</v>
      </c>
      <c r="C17">
        <v>11.7</v>
      </c>
      <c r="D17">
        <v>11.1</v>
      </c>
      <c r="E17">
        <v>10.44</v>
      </c>
      <c r="I17">
        <f>AVERAGE(C17:G17)</f>
        <v>11.079999999999998</v>
      </c>
      <c r="J17" t="s">
        <v>10</v>
      </c>
      <c r="K17">
        <v>11.079999999999998</v>
      </c>
      <c r="M17">
        <v>20823</v>
      </c>
      <c r="N17" t="s">
        <v>1</v>
      </c>
      <c r="O17">
        <v>11.7</v>
      </c>
      <c r="P17">
        <v>11.1</v>
      </c>
      <c r="Q17">
        <v>10.44</v>
      </c>
    </row>
    <row r="18" spans="1:20" x14ac:dyDescent="0.2">
      <c r="B18" t="s">
        <v>2</v>
      </c>
      <c r="C18">
        <v>14.2</v>
      </c>
      <c r="D18">
        <v>10.4</v>
      </c>
      <c r="E18">
        <v>11.52</v>
      </c>
      <c r="I18">
        <f t="shared" ref="I18:I19" si="10">AVERAGE(C18:G18)</f>
        <v>12.040000000000001</v>
      </c>
      <c r="K18">
        <v>12.040000000000001</v>
      </c>
      <c r="N18" t="s">
        <v>2</v>
      </c>
      <c r="O18">
        <v>14.2</v>
      </c>
      <c r="P18">
        <v>10.4</v>
      </c>
      <c r="Q18">
        <v>11.52</v>
      </c>
    </row>
    <row r="19" spans="1:20" x14ac:dyDescent="0.2">
      <c r="B19" t="s">
        <v>3</v>
      </c>
      <c r="C19">
        <v>13.5</v>
      </c>
      <c r="D19">
        <v>10.7</v>
      </c>
      <c r="E19">
        <v>14.04</v>
      </c>
      <c r="I19">
        <f t="shared" si="10"/>
        <v>12.746666666666664</v>
      </c>
      <c r="K19">
        <v>12.746666666666664</v>
      </c>
      <c r="N19" t="s">
        <v>3</v>
      </c>
      <c r="O19">
        <v>13.5</v>
      </c>
      <c r="P19">
        <v>10.7</v>
      </c>
      <c r="Q19">
        <v>14.04</v>
      </c>
    </row>
    <row r="20" spans="1:20" x14ac:dyDescent="0.2">
      <c r="C20" t="s">
        <v>4</v>
      </c>
    </row>
    <row r="21" spans="1:20" x14ac:dyDescent="0.2">
      <c r="A21">
        <v>20923</v>
      </c>
      <c r="B21" t="s">
        <v>1</v>
      </c>
      <c r="C21">
        <v>15.8</v>
      </c>
      <c r="D21">
        <v>16.7</v>
      </c>
      <c r="E21">
        <v>14.32</v>
      </c>
      <c r="I21">
        <f>AVERAGE(C21:H21)</f>
        <v>15.606666666666667</v>
      </c>
      <c r="J21">
        <v>1.5</v>
      </c>
      <c r="K21">
        <f>I21*1.5</f>
        <v>23.41</v>
      </c>
      <c r="M21">
        <v>20923</v>
      </c>
      <c r="N21" t="s">
        <v>1</v>
      </c>
      <c r="O21">
        <f>C21*1.5</f>
        <v>23.700000000000003</v>
      </c>
      <c r="P21">
        <f t="shared" ref="P21:Q21" si="11">D21*1.5</f>
        <v>25.049999999999997</v>
      </c>
      <c r="Q21">
        <f t="shared" si="11"/>
        <v>21.48</v>
      </c>
    </row>
    <row r="22" spans="1:20" x14ac:dyDescent="0.2">
      <c r="B22" t="s">
        <v>2</v>
      </c>
      <c r="C22">
        <v>19.5</v>
      </c>
      <c r="D22">
        <v>17.8</v>
      </c>
      <c r="E22">
        <v>15.2</v>
      </c>
      <c r="F22">
        <v>17.36</v>
      </c>
      <c r="I22">
        <f>AVERAGE(C22:H22)</f>
        <v>17.465</v>
      </c>
      <c r="K22">
        <f>I22*1.5</f>
        <v>26.197499999999998</v>
      </c>
      <c r="N22" t="s">
        <v>2</v>
      </c>
      <c r="O22">
        <f t="shared" ref="O22:O23" si="12">C22*1.5</f>
        <v>29.25</v>
      </c>
      <c r="P22">
        <f t="shared" ref="P22:P23" si="13">D22*1.5</f>
        <v>26.700000000000003</v>
      </c>
      <c r="Q22">
        <f t="shared" ref="Q22:Q23" si="14">E22*1.5</f>
        <v>22.799999999999997</v>
      </c>
      <c r="R22">
        <f t="shared" ref="R22:R23" si="15">F22*1.5</f>
        <v>26.04</v>
      </c>
    </row>
    <row r="23" spans="1:20" x14ac:dyDescent="0.2">
      <c r="B23" t="s">
        <v>3</v>
      </c>
      <c r="C23">
        <v>12.5</v>
      </c>
      <c r="D23">
        <v>15.2</v>
      </c>
      <c r="E23">
        <v>14.9</v>
      </c>
      <c r="F23">
        <v>12.9</v>
      </c>
      <c r="G23">
        <v>17</v>
      </c>
      <c r="H23">
        <v>12.28</v>
      </c>
      <c r="I23">
        <f>AVERAGE(C23:H23)</f>
        <v>14.13</v>
      </c>
      <c r="K23">
        <f>I23*1.5</f>
        <v>21.195</v>
      </c>
      <c r="N23" t="s">
        <v>3</v>
      </c>
      <c r="O23">
        <f t="shared" si="12"/>
        <v>18.75</v>
      </c>
      <c r="P23">
        <f t="shared" si="13"/>
        <v>22.799999999999997</v>
      </c>
      <c r="Q23">
        <f t="shared" si="14"/>
        <v>22.35</v>
      </c>
      <c r="R23">
        <f t="shared" si="15"/>
        <v>19.350000000000001</v>
      </c>
      <c r="S23">
        <f t="shared" ref="S23:T23" si="16">G23*1.5</f>
        <v>25.5</v>
      </c>
      <c r="T23">
        <f t="shared" si="16"/>
        <v>18.419999999999998</v>
      </c>
    </row>
    <row r="24" spans="1:20" x14ac:dyDescent="0.2">
      <c r="C24" t="s">
        <v>4</v>
      </c>
    </row>
    <row r="25" spans="1:20" x14ac:dyDescent="0.2">
      <c r="A25">
        <v>21023</v>
      </c>
      <c r="B25" t="s">
        <v>1</v>
      </c>
      <c r="C25">
        <v>19.899999999999999</v>
      </c>
      <c r="D25">
        <v>19.600000000000001</v>
      </c>
      <c r="E25">
        <v>18.100000000000001</v>
      </c>
      <c r="F25">
        <v>29.56</v>
      </c>
      <c r="G25">
        <v>14.92</v>
      </c>
      <c r="I25">
        <f>AVERAGE(C25:G25)</f>
        <v>20.416</v>
      </c>
      <c r="J25">
        <v>2</v>
      </c>
      <c r="K25">
        <f>I25*2</f>
        <v>40.832000000000001</v>
      </c>
      <c r="M25">
        <v>21023</v>
      </c>
      <c r="N25" t="s">
        <v>1</v>
      </c>
      <c r="O25">
        <f>C25*2</f>
        <v>39.799999999999997</v>
      </c>
      <c r="P25">
        <f t="shared" ref="P25:S25" si="17">D25*2</f>
        <v>39.200000000000003</v>
      </c>
      <c r="Q25">
        <f t="shared" si="17"/>
        <v>36.200000000000003</v>
      </c>
      <c r="R25">
        <f t="shared" si="17"/>
        <v>59.12</v>
      </c>
      <c r="S25">
        <f t="shared" si="17"/>
        <v>29.84</v>
      </c>
    </row>
    <row r="26" spans="1:20" x14ac:dyDescent="0.2">
      <c r="B26" t="s">
        <v>2</v>
      </c>
      <c r="C26">
        <v>16.7</v>
      </c>
      <c r="D26">
        <v>13.3</v>
      </c>
      <c r="E26">
        <v>19.5</v>
      </c>
      <c r="F26">
        <v>14.52</v>
      </c>
      <c r="I26">
        <f t="shared" ref="I26:I27" si="18">AVERAGE(C26:G26)</f>
        <v>16.004999999999999</v>
      </c>
      <c r="K26">
        <f t="shared" ref="K26:K27" si="19">I26*2</f>
        <v>32.01</v>
      </c>
      <c r="N26" t="s">
        <v>2</v>
      </c>
      <c r="O26">
        <f t="shared" ref="O26:O27" si="20">C26*2</f>
        <v>33.4</v>
      </c>
      <c r="P26">
        <f t="shared" ref="P26:P27" si="21">D26*2</f>
        <v>26.6</v>
      </c>
      <c r="Q26">
        <f t="shared" ref="Q26:Q27" si="22">E26*2</f>
        <v>39</v>
      </c>
      <c r="R26">
        <f t="shared" ref="R26:R27" si="23">F26*2</f>
        <v>29.04</v>
      </c>
    </row>
    <row r="27" spans="1:20" x14ac:dyDescent="0.2">
      <c r="B27" t="s">
        <v>3</v>
      </c>
      <c r="C27">
        <v>14.4</v>
      </c>
      <c r="D27">
        <v>13.2</v>
      </c>
      <c r="E27">
        <v>18.2</v>
      </c>
      <c r="F27">
        <v>12.76</v>
      </c>
      <c r="I27">
        <f t="shared" si="18"/>
        <v>14.639999999999999</v>
      </c>
      <c r="K27">
        <f t="shared" si="19"/>
        <v>29.279999999999998</v>
      </c>
      <c r="N27" t="s">
        <v>3</v>
      </c>
      <c r="O27">
        <f t="shared" si="20"/>
        <v>28.8</v>
      </c>
      <c r="P27">
        <f t="shared" si="21"/>
        <v>26.4</v>
      </c>
      <c r="Q27">
        <f t="shared" si="22"/>
        <v>36.4</v>
      </c>
      <c r="R27">
        <f t="shared" si="23"/>
        <v>25.52</v>
      </c>
    </row>
    <row r="28" spans="1:20" x14ac:dyDescent="0.2">
      <c r="A28" s="11" t="s">
        <v>13</v>
      </c>
      <c r="M28" s="11" t="s">
        <v>13</v>
      </c>
    </row>
    <row r="29" spans="1:20" x14ac:dyDescent="0.2">
      <c r="A29" s="3">
        <v>21123</v>
      </c>
      <c r="B29" s="4" t="s">
        <v>1</v>
      </c>
      <c r="C29" s="4">
        <f>C43*1</f>
        <v>15.2</v>
      </c>
      <c r="D29" s="4">
        <f>D43*0.71</f>
        <v>9.4429999999999996</v>
      </c>
      <c r="E29" s="4">
        <f>E43*0.72</f>
        <v>8.2080000000000002</v>
      </c>
      <c r="F29" s="5">
        <f>(36+38+46+50+44)/5*2/10</f>
        <v>8.5599999999999987</v>
      </c>
      <c r="I29">
        <f>AVERAGE(C29:F29)</f>
        <v>10.35275</v>
      </c>
      <c r="J29">
        <v>4</v>
      </c>
      <c r="K29">
        <f>I29*4</f>
        <v>41.411000000000001</v>
      </c>
      <c r="M29" s="3">
        <v>21123</v>
      </c>
      <c r="N29" s="4" t="s">
        <v>1</v>
      </c>
      <c r="O29">
        <f>C29*4</f>
        <v>60.8</v>
      </c>
      <c r="P29">
        <f t="shared" ref="P29:R29" si="24">D29*4</f>
        <v>37.771999999999998</v>
      </c>
      <c r="Q29">
        <f t="shared" si="24"/>
        <v>32.832000000000001</v>
      </c>
      <c r="R29">
        <f t="shared" si="24"/>
        <v>34.239999999999995</v>
      </c>
    </row>
    <row r="30" spans="1:20" x14ac:dyDescent="0.2">
      <c r="A30" s="6"/>
      <c r="B30" t="s">
        <v>2</v>
      </c>
      <c r="C30">
        <v>7.66</v>
      </c>
      <c r="D30">
        <v>9.1199999999999992</v>
      </c>
      <c r="E30">
        <v>7.5</v>
      </c>
      <c r="F30" s="7">
        <f>(29+39+27+33+36)/5*2/10</f>
        <v>6.56</v>
      </c>
      <c r="I30">
        <f t="shared" ref="I30:I35" si="25">AVERAGE(C30:F30)</f>
        <v>7.71</v>
      </c>
      <c r="K30">
        <f t="shared" ref="K30:K31" si="26">I30*4</f>
        <v>30.84</v>
      </c>
      <c r="M30" s="6"/>
      <c r="N30" t="s">
        <v>2</v>
      </c>
      <c r="O30">
        <f t="shared" ref="O30:O31" si="27">C30*4</f>
        <v>30.64</v>
      </c>
      <c r="P30">
        <f t="shared" ref="P30:P31" si="28">D30*4</f>
        <v>36.479999999999997</v>
      </c>
      <c r="Q30">
        <f t="shared" ref="Q30:Q31" si="29">E30*4</f>
        <v>30</v>
      </c>
      <c r="R30">
        <f t="shared" ref="R30:R31" si="30">F30*4</f>
        <v>26.24</v>
      </c>
    </row>
    <row r="31" spans="1:20" x14ac:dyDescent="0.2">
      <c r="A31" s="6"/>
      <c r="B31" t="s">
        <v>3</v>
      </c>
      <c r="C31">
        <v>9.51</v>
      </c>
      <c r="D31">
        <v>9.1199999999999992</v>
      </c>
      <c r="E31">
        <v>10.7</v>
      </c>
      <c r="F31" s="7">
        <f>(45+53+52+57+55)/5*2/10</f>
        <v>10.48</v>
      </c>
      <c r="I31">
        <f t="shared" si="25"/>
        <v>9.9525000000000006</v>
      </c>
      <c r="K31">
        <f t="shared" si="26"/>
        <v>39.81</v>
      </c>
      <c r="M31" s="6"/>
      <c r="N31" t="s">
        <v>3</v>
      </c>
      <c r="O31">
        <f t="shared" si="27"/>
        <v>38.04</v>
      </c>
      <c r="P31">
        <f t="shared" si="28"/>
        <v>36.479999999999997</v>
      </c>
      <c r="Q31">
        <f t="shared" si="29"/>
        <v>42.8</v>
      </c>
      <c r="R31">
        <f t="shared" si="30"/>
        <v>41.92</v>
      </c>
    </row>
    <row r="32" spans="1:20" x14ac:dyDescent="0.2">
      <c r="A32" s="6"/>
      <c r="F32" s="7"/>
      <c r="M32" s="6"/>
    </row>
    <row r="33" spans="1:18" x14ac:dyDescent="0.2">
      <c r="A33" s="6">
        <v>21223</v>
      </c>
      <c r="B33" t="s">
        <v>1</v>
      </c>
      <c r="C33">
        <f>C47*0.54</f>
        <v>8.2080000000000002</v>
      </c>
      <c r="D33">
        <f>D47*0.92</f>
        <v>15.456000000000001</v>
      </c>
      <c r="E33">
        <f>E47*0.68</f>
        <v>9.1120000000000001</v>
      </c>
      <c r="F33" s="7">
        <v>9.36</v>
      </c>
      <c r="I33">
        <f t="shared" si="25"/>
        <v>10.534000000000001</v>
      </c>
      <c r="J33">
        <v>4</v>
      </c>
      <c r="K33">
        <f>I33*4</f>
        <v>42.136000000000003</v>
      </c>
      <c r="M33" s="6">
        <v>21223</v>
      </c>
      <c r="N33" t="s">
        <v>1</v>
      </c>
      <c r="O33">
        <f>C33*4</f>
        <v>32.832000000000001</v>
      </c>
      <c r="P33">
        <f t="shared" ref="P33:P35" si="31">D33*4</f>
        <v>61.824000000000005</v>
      </c>
      <c r="Q33">
        <f t="shared" ref="Q33:Q35" si="32">E33*4</f>
        <v>36.448</v>
      </c>
      <c r="R33">
        <f t="shared" ref="R33:R35" si="33">F33*4</f>
        <v>37.44</v>
      </c>
    </row>
    <row r="34" spans="1:18" x14ac:dyDescent="0.2">
      <c r="A34" s="6"/>
      <c r="B34" t="s">
        <v>2</v>
      </c>
      <c r="C34">
        <f>C48*0.75</f>
        <v>9.8999999999999986</v>
      </c>
      <c r="D34">
        <f>D48*0.92</f>
        <v>5.8696000000000002</v>
      </c>
      <c r="E34">
        <f>E48*0.75</f>
        <v>9.8249999999999993</v>
      </c>
      <c r="F34" s="7">
        <v>8.16</v>
      </c>
      <c r="I34">
        <f t="shared" si="25"/>
        <v>8.4386499999999991</v>
      </c>
      <c r="K34">
        <f t="shared" ref="K34:K35" si="34">I34*4</f>
        <v>33.754599999999996</v>
      </c>
      <c r="M34" s="6"/>
      <c r="N34" t="s">
        <v>2</v>
      </c>
      <c r="O34">
        <f t="shared" ref="O34:O35" si="35">C34*4</f>
        <v>39.599999999999994</v>
      </c>
      <c r="P34">
        <f t="shared" si="31"/>
        <v>23.478400000000001</v>
      </c>
      <c r="Q34">
        <f t="shared" si="32"/>
        <v>39.299999999999997</v>
      </c>
      <c r="R34">
        <f t="shared" si="33"/>
        <v>32.64</v>
      </c>
    </row>
    <row r="35" spans="1:18" x14ac:dyDescent="0.2">
      <c r="A35" s="8"/>
      <c r="B35" s="9" t="s">
        <v>3</v>
      </c>
      <c r="C35" s="9">
        <f>C49*0.9</f>
        <v>8.8650000000000002</v>
      </c>
      <c r="D35" s="9">
        <f>D49*0.77</f>
        <v>9.702</v>
      </c>
      <c r="E35" s="9">
        <f>E49*0.67</f>
        <v>10.050000000000001</v>
      </c>
      <c r="F35" s="10">
        <v>9.6</v>
      </c>
      <c r="I35">
        <f t="shared" si="25"/>
        <v>9.5542499999999997</v>
      </c>
      <c r="K35">
        <f t="shared" si="34"/>
        <v>38.216999999999999</v>
      </c>
      <c r="M35" s="8"/>
      <c r="N35" s="9" t="s">
        <v>3</v>
      </c>
      <c r="O35">
        <f t="shared" si="35"/>
        <v>35.46</v>
      </c>
      <c r="P35">
        <f t="shared" si="31"/>
        <v>38.808</v>
      </c>
      <c r="Q35">
        <f t="shared" si="32"/>
        <v>40.200000000000003</v>
      </c>
      <c r="R35">
        <f t="shared" si="33"/>
        <v>38.4</v>
      </c>
    </row>
    <row r="42" spans="1:18" x14ac:dyDescent="0.2">
      <c r="C42" t="s">
        <v>4</v>
      </c>
    </row>
    <row r="43" spans="1:18" x14ac:dyDescent="0.2">
      <c r="A43">
        <v>21123</v>
      </c>
      <c r="B43" t="s">
        <v>1</v>
      </c>
      <c r="C43">
        <v>15.2</v>
      </c>
      <c r="D43">
        <v>13.3</v>
      </c>
      <c r="E43">
        <v>11.4</v>
      </c>
      <c r="F43">
        <f>(36+38+46+50+44)/5*2/10</f>
        <v>8.5599999999999987</v>
      </c>
      <c r="I43">
        <f>AVERAGE(C43:G43)</f>
        <v>12.114999999999998</v>
      </c>
      <c r="J43">
        <v>4</v>
      </c>
      <c r="K43">
        <f>I43*4</f>
        <v>48.459999999999994</v>
      </c>
    </row>
    <row r="44" spans="1:18" x14ac:dyDescent="0.2">
      <c r="B44" t="s">
        <v>2</v>
      </c>
      <c r="C44">
        <v>7.66</v>
      </c>
      <c r="D44">
        <v>9.1199999999999992</v>
      </c>
      <c r="E44">
        <v>7.5</v>
      </c>
      <c r="F44">
        <f>(29+39+27+33+36)/5*2/10</f>
        <v>6.56</v>
      </c>
      <c r="I44">
        <f>AVERAGE(C44:G44)</f>
        <v>7.71</v>
      </c>
      <c r="K44">
        <f t="shared" ref="K44:K45" si="36">I44*4</f>
        <v>30.84</v>
      </c>
    </row>
    <row r="45" spans="1:18" x14ac:dyDescent="0.2">
      <c r="B45" t="s">
        <v>3</v>
      </c>
      <c r="C45">
        <v>9.51</v>
      </c>
      <c r="D45">
        <v>9.1199999999999992</v>
      </c>
      <c r="E45">
        <v>10.7</v>
      </c>
      <c r="F45">
        <f>(45+53+52+57+55)/5*2/10</f>
        <v>10.48</v>
      </c>
      <c r="I45">
        <f>AVERAGE(C45:G45)</f>
        <v>9.9525000000000006</v>
      </c>
      <c r="K45">
        <f t="shared" si="36"/>
        <v>39.81</v>
      </c>
    </row>
    <row r="46" spans="1:18" x14ac:dyDescent="0.2">
      <c r="C46" t="s">
        <v>4</v>
      </c>
    </row>
    <row r="47" spans="1:18" x14ac:dyDescent="0.2">
      <c r="A47">
        <v>21223</v>
      </c>
      <c r="B47" t="s">
        <v>1</v>
      </c>
      <c r="C47">
        <v>15.2</v>
      </c>
      <c r="D47">
        <v>16.8</v>
      </c>
      <c r="E47">
        <v>13.4</v>
      </c>
      <c r="F47">
        <v>9.36</v>
      </c>
      <c r="I47">
        <f>AVERAGE(C47:F47)</f>
        <v>13.69</v>
      </c>
      <c r="J47">
        <v>4</v>
      </c>
      <c r="K47">
        <f>I47*4</f>
        <v>54.76</v>
      </c>
    </row>
    <row r="48" spans="1:18" x14ac:dyDescent="0.2">
      <c r="B48" t="s">
        <v>2</v>
      </c>
      <c r="C48">
        <v>13.2</v>
      </c>
      <c r="D48">
        <v>6.38</v>
      </c>
      <c r="E48">
        <v>13.1</v>
      </c>
      <c r="F48">
        <v>8.16</v>
      </c>
      <c r="I48">
        <f t="shared" ref="I48:I49" si="37">AVERAGE(C48:F48)</f>
        <v>10.210000000000001</v>
      </c>
      <c r="K48">
        <f t="shared" ref="K48:K49" si="38">I48*4</f>
        <v>40.840000000000003</v>
      </c>
    </row>
    <row r="49" spans="2:11" x14ac:dyDescent="0.2">
      <c r="B49" t="s">
        <v>3</v>
      </c>
      <c r="C49">
        <v>9.85</v>
      </c>
      <c r="D49">
        <v>12.6</v>
      </c>
      <c r="E49">
        <v>15</v>
      </c>
      <c r="F49">
        <v>9.6</v>
      </c>
      <c r="I49">
        <f t="shared" si="37"/>
        <v>11.762500000000001</v>
      </c>
      <c r="K49">
        <f t="shared" si="38"/>
        <v>47.050000000000004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7CB8-92F7-C846-990B-5A43BA3852F0}">
  <dimension ref="C5:K12"/>
  <sheetViews>
    <sheetView workbookViewId="0">
      <selection activeCell="D12" sqref="D12"/>
    </sheetView>
  </sheetViews>
  <sheetFormatPr baseColWidth="10" defaultRowHeight="16" x14ac:dyDescent="0.2"/>
  <sheetData>
    <row r="5" spans="3:11" x14ac:dyDescent="0.2">
      <c r="D5" t="s">
        <v>1</v>
      </c>
      <c r="E5" t="s">
        <v>2</v>
      </c>
      <c r="F5" t="s">
        <v>3</v>
      </c>
      <c r="H5" t="s">
        <v>13</v>
      </c>
      <c r="I5" t="s">
        <v>1</v>
      </c>
      <c r="J5" t="s">
        <v>2</v>
      </c>
      <c r="K5" t="s">
        <v>3</v>
      </c>
    </row>
    <row r="6" spans="3:11" x14ac:dyDescent="0.2">
      <c r="C6">
        <v>1</v>
      </c>
      <c r="D6">
        <v>2.4237500000000001</v>
      </c>
      <c r="E6">
        <v>3.1462500000000002</v>
      </c>
      <c r="F6">
        <v>2.7009999999999996</v>
      </c>
      <c r="H6">
        <v>1</v>
      </c>
      <c r="I6">
        <v>2.4237500000000001</v>
      </c>
      <c r="J6">
        <v>3.1462500000000002</v>
      </c>
      <c r="K6">
        <v>2.7009999999999996</v>
      </c>
    </row>
    <row r="7" spans="3:11" x14ac:dyDescent="0.2">
      <c r="C7">
        <v>2</v>
      </c>
      <c r="D7">
        <v>5.46875</v>
      </c>
      <c r="E7">
        <v>6.1175000000000006</v>
      </c>
      <c r="F7">
        <v>5.3925000000000001</v>
      </c>
      <c r="H7">
        <v>2</v>
      </c>
      <c r="I7">
        <v>5.46875</v>
      </c>
      <c r="J7">
        <v>6.1175000000000006</v>
      </c>
      <c r="K7">
        <v>5.3925000000000001</v>
      </c>
    </row>
    <row r="8" spans="3:11" x14ac:dyDescent="0.2">
      <c r="C8">
        <v>3</v>
      </c>
      <c r="D8">
        <v>11.079999999999998</v>
      </c>
      <c r="E8">
        <v>12.040000000000001</v>
      </c>
      <c r="F8">
        <v>12.746666666666664</v>
      </c>
      <c r="H8">
        <v>3</v>
      </c>
      <c r="I8">
        <v>11.079999999999998</v>
      </c>
      <c r="J8">
        <v>12.040000000000001</v>
      </c>
      <c r="K8">
        <v>12.746666666666664</v>
      </c>
    </row>
    <row r="9" spans="3:11" x14ac:dyDescent="0.2">
      <c r="C9">
        <v>4</v>
      </c>
      <c r="D9">
        <v>23.41</v>
      </c>
      <c r="E9">
        <v>26.197499999999998</v>
      </c>
      <c r="F9">
        <v>21.195</v>
      </c>
      <c r="H9">
        <v>4</v>
      </c>
      <c r="I9">
        <v>23.41</v>
      </c>
      <c r="J9">
        <v>26.197499999999998</v>
      </c>
      <c r="K9">
        <v>21.195</v>
      </c>
    </row>
    <row r="10" spans="3:11" x14ac:dyDescent="0.2">
      <c r="C10">
        <v>5</v>
      </c>
      <c r="D10">
        <v>40.832000000000001</v>
      </c>
      <c r="E10">
        <v>32.01</v>
      </c>
      <c r="F10">
        <v>29.279999999999998</v>
      </c>
      <c r="H10">
        <v>5</v>
      </c>
      <c r="I10">
        <v>40.832000000000001</v>
      </c>
      <c r="J10">
        <v>32.01</v>
      </c>
      <c r="K10">
        <v>29.279999999999998</v>
      </c>
    </row>
    <row r="11" spans="3:11" x14ac:dyDescent="0.2">
      <c r="C11">
        <v>6</v>
      </c>
      <c r="D11">
        <v>48.459999999999994</v>
      </c>
      <c r="E11">
        <v>30.84</v>
      </c>
      <c r="F11">
        <v>39.81</v>
      </c>
      <c r="H11">
        <v>6</v>
      </c>
      <c r="I11">
        <v>41.411000000000001</v>
      </c>
      <c r="J11">
        <v>30.84</v>
      </c>
      <c r="K11">
        <v>39.81</v>
      </c>
    </row>
    <row r="12" spans="3:11" x14ac:dyDescent="0.2">
      <c r="C12">
        <v>7</v>
      </c>
      <c r="D12">
        <v>54.76</v>
      </c>
      <c r="E12">
        <v>40.840000000000003</v>
      </c>
      <c r="F12">
        <v>47.050000000000004</v>
      </c>
      <c r="H12">
        <v>7</v>
      </c>
      <c r="I12">
        <v>42.136000000000003</v>
      </c>
      <c r="J12">
        <v>33.754599999999996</v>
      </c>
      <c r="K12">
        <v>38.216999999999999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1CE5-BF95-DA4D-979F-893E0AC3DF07}">
  <dimension ref="C4:U11"/>
  <sheetViews>
    <sheetView tabSelected="1" workbookViewId="0">
      <selection activeCell="F16" sqref="F16"/>
    </sheetView>
  </sheetViews>
  <sheetFormatPr baseColWidth="10" defaultRowHeight="16" x14ac:dyDescent="0.2"/>
  <sheetData>
    <row r="4" spans="3:21" x14ac:dyDescent="0.2">
      <c r="C4" s="13" t="s">
        <v>15</v>
      </c>
      <c r="D4" s="14" t="s">
        <v>1</v>
      </c>
      <c r="E4" s="14"/>
      <c r="F4" s="14"/>
      <c r="G4" s="14"/>
      <c r="H4" s="14"/>
      <c r="I4" s="14"/>
      <c r="J4" s="14" t="s">
        <v>2</v>
      </c>
      <c r="K4" s="14"/>
      <c r="L4" s="14"/>
      <c r="M4" s="14"/>
      <c r="N4" s="14"/>
      <c r="O4" s="14"/>
      <c r="P4" s="14" t="s">
        <v>3</v>
      </c>
      <c r="Q4" s="14"/>
      <c r="R4" s="14"/>
      <c r="S4" s="14"/>
      <c r="T4" s="14"/>
      <c r="U4" s="14"/>
    </row>
    <row r="5" spans="3:21" x14ac:dyDescent="0.2">
      <c r="C5" s="12">
        <v>1</v>
      </c>
      <c r="D5" s="12">
        <v>2.46</v>
      </c>
      <c r="E5" s="12">
        <v>3.02</v>
      </c>
      <c r="F5" s="12">
        <v>2.1549999999999998</v>
      </c>
      <c r="G5" s="12">
        <v>2.06</v>
      </c>
      <c r="H5" s="12"/>
      <c r="I5" s="12"/>
      <c r="J5" s="12">
        <v>2.9950000000000001</v>
      </c>
      <c r="K5" s="12">
        <v>3.27</v>
      </c>
      <c r="L5" s="12">
        <v>3.16</v>
      </c>
      <c r="M5" s="12">
        <v>3.16</v>
      </c>
      <c r="N5" s="12"/>
      <c r="O5" s="12"/>
      <c r="P5" s="12">
        <v>2.7949999999999999</v>
      </c>
      <c r="Q5" s="12">
        <v>3.02</v>
      </c>
      <c r="R5" s="12">
        <v>3.61</v>
      </c>
      <c r="S5" s="12">
        <v>2.2000000000000002</v>
      </c>
      <c r="T5" s="12"/>
      <c r="U5" s="12"/>
    </row>
    <row r="6" spans="3:21" x14ac:dyDescent="0.2">
      <c r="C6" s="12">
        <v>2</v>
      </c>
      <c r="D6" s="12">
        <v>6.55</v>
      </c>
      <c r="E6" s="12">
        <v>4.53</v>
      </c>
      <c r="F6" s="12">
        <v>4.7549999999999999</v>
      </c>
      <c r="G6" s="12">
        <v>6.04</v>
      </c>
      <c r="H6" s="12"/>
      <c r="I6" s="12"/>
      <c r="J6" s="12">
        <v>5.95</v>
      </c>
      <c r="K6" s="12">
        <v>5.7</v>
      </c>
      <c r="L6" s="12">
        <v>6.2</v>
      </c>
      <c r="M6" s="12">
        <v>6.62</v>
      </c>
      <c r="N6" s="12"/>
      <c r="O6" s="12"/>
      <c r="P6" s="12">
        <v>4.84</v>
      </c>
      <c r="Q6" s="12">
        <v>7.2</v>
      </c>
      <c r="R6" s="12">
        <v>4.67</v>
      </c>
      <c r="S6" s="12">
        <v>4.8600000000000003</v>
      </c>
      <c r="T6" s="12"/>
      <c r="U6" s="12"/>
    </row>
    <row r="7" spans="3:21" x14ac:dyDescent="0.2">
      <c r="C7" s="12">
        <v>3</v>
      </c>
      <c r="D7" s="12">
        <v>11.7</v>
      </c>
      <c r="E7" s="12">
        <v>11.1</v>
      </c>
      <c r="F7" s="12">
        <v>10.44</v>
      </c>
      <c r="G7" s="12"/>
      <c r="H7" s="12"/>
      <c r="I7" s="12"/>
      <c r="J7" s="12">
        <v>14.2</v>
      </c>
      <c r="K7" s="12">
        <v>10.4</v>
      </c>
      <c r="L7" s="12">
        <v>11.52</v>
      </c>
      <c r="M7" s="12"/>
      <c r="N7" s="12"/>
      <c r="O7" s="12"/>
      <c r="P7" s="12">
        <v>13.5</v>
      </c>
      <c r="Q7" s="12">
        <v>10.7</v>
      </c>
      <c r="R7" s="12">
        <v>14.04</v>
      </c>
      <c r="S7" s="12"/>
      <c r="T7" s="12"/>
      <c r="U7" s="12"/>
    </row>
    <row r="8" spans="3:21" x14ac:dyDescent="0.2">
      <c r="C8" s="12">
        <v>4</v>
      </c>
      <c r="D8" s="12">
        <v>23.7</v>
      </c>
      <c r="E8" s="12">
        <v>25.05</v>
      </c>
      <c r="F8" s="12">
        <v>21.48</v>
      </c>
      <c r="G8" s="12"/>
      <c r="H8" s="12"/>
      <c r="I8" s="12"/>
      <c r="J8" s="12">
        <v>29.25</v>
      </c>
      <c r="K8" s="12">
        <v>26.7</v>
      </c>
      <c r="L8" s="12">
        <v>22.8</v>
      </c>
      <c r="M8" s="12">
        <v>26.04</v>
      </c>
      <c r="N8" s="12"/>
      <c r="O8" s="12"/>
      <c r="P8" s="12">
        <v>18.75</v>
      </c>
      <c r="Q8" s="12">
        <v>22.8</v>
      </c>
      <c r="R8" s="12">
        <v>22.35</v>
      </c>
      <c r="S8" s="12">
        <v>19.350000000000001</v>
      </c>
      <c r="T8" s="12">
        <v>25.5</v>
      </c>
      <c r="U8" s="12">
        <v>18.420000000000002</v>
      </c>
    </row>
    <row r="9" spans="3:21" x14ac:dyDescent="0.2">
      <c r="C9" s="12">
        <v>5</v>
      </c>
      <c r="D9" s="12">
        <v>39.799999999999997</v>
      </c>
      <c r="E9" s="12">
        <v>39.200000000000003</v>
      </c>
      <c r="F9" s="12">
        <v>36.200000000000003</v>
      </c>
      <c r="G9" s="12"/>
      <c r="H9" s="12">
        <v>29.84</v>
      </c>
      <c r="I9" s="12"/>
      <c r="J9" s="12">
        <v>33.4</v>
      </c>
      <c r="K9" s="12">
        <v>26.6</v>
      </c>
      <c r="L9" s="12">
        <v>39</v>
      </c>
      <c r="M9" s="12">
        <v>29.04</v>
      </c>
      <c r="N9" s="12"/>
      <c r="O9" s="12"/>
      <c r="P9" s="12">
        <v>28.8</v>
      </c>
      <c r="Q9" s="12">
        <v>26.4</v>
      </c>
      <c r="R9" s="12">
        <v>36.4</v>
      </c>
      <c r="S9" s="12">
        <v>25.52</v>
      </c>
      <c r="T9" s="12"/>
      <c r="U9" s="12"/>
    </row>
    <row r="10" spans="3:21" x14ac:dyDescent="0.2">
      <c r="C10" s="12">
        <v>6</v>
      </c>
      <c r="D10" s="12"/>
      <c r="E10" s="12">
        <v>37.771999999999998</v>
      </c>
      <c r="F10" s="12">
        <v>32.832000000000001</v>
      </c>
      <c r="G10" s="12">
        <v>34.24</v>
      </c>
      <c r="H10" s="12"/>
      <c r="I10" s="12"/>
      <c r="J10" s="12">
        <v>30.64</v>
      </c>
      <c r="K10" s="12">
        <v>36.479999999999997</v>
      </c>
      <c r="L10" s="12">
        <v>30</v>
      </c>
      <c r="M10" s="12">
        <v>26.24</v>
      </c>
      <c r="N10" s="12"/>
      <c r="O10" s="12"/>
      <c r="P10" s="12">
        <v>38.04</v>
      </c>
      <c r="Q10" s="12">
        <v>36.479999999999997</v>
      </c>
      <c r="R10" s="12">
        <v>42.8</v>
      </c>
      <c r="S10" s="12">
        <v>41.92</v>
      </c>
      <c r="T10" s="12"/>
      <c r="U10" s="12"/>
    </row>
    <row r="11" spans="3:21" x14ac:dyDescent="0.2">
      <c r="C11" s="12">
        <v>7</v>
      </c>
      <c r="D11" s="12">
        <v>32.832000000000001</v>
      </c>
      <c r="E11" s="12"/>
      <c r="F11" s="12">
        <v>36.448</v>
      </c>
      <c r="G11" s="12">
        <v>37.44</v>
      </c>
      <c r="H11" s="12"/>
      <c r="I11" s="12"/>
      <c r="J11" s="12">
        <v>39.6</v>
      </c>
      <c r="K11" s="12">
        <v>23.478400000000001</v>
      </c>
      <c r="L11" s="12">
        <v>39.299999999999997</v>
      </c>
      <c r="M11" s="12">
        <v>32.64</v>
      </c>
      <c r="N11" s="12"/>
      <c r="O11" s="12"/>
      <c r="P11" s="12">
        <v>35.46</v>
      </c>
      <c r="Q11" s="12">
        <v>38.808</v>
      </c>
      <c r="R11" s="12">
        <v>40.200000000000003</v>
      </c>
      <c r="S11" s="12">
        <v>38.4</v>
      </c>
      <c r="T11" s="12"/>
      <c r="U11" s="12"/>
    </row>
  </sheetData>
  <mergeCells count="3">
    <mergeCell ref="D4:I4"/>
    <mergeCell ref="J4:O4"/>
    <mergeCell ref="P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viable</vt:lpstr>
      <vt:lpstr>Sheet2</vt:lpstr>
      <vt:lpstr>viable_organized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2023-04-05T05:39:39Z</dcterms:created>
  <dcterms:modified xsi:type="dcterms:W3CDTF">2023-07-04T17:45:31Z</dcterms:modified>
</cp:coreProperties>
</file>