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1655" yWindow="30" windowWidth="12600" windowHeight="13230" tabRatio="869" activeTab="1"/>
  </bookViews>
  <sheets>
    <sheet name="构造尺寸及数量表(分离)" sheetId="5" r:id="rId1"/>
    <sheet name="构造尺寸及数量表(整体)" sheetId="6" r:id="rId2"/>
  </sheets>
  <definedNames>
    <definedName name="_xlnm.Print_Area" localSheetId="0">'构造尺寸及数量表(分离)'!$A$2:$AA$21</definedName>
    <definedName name="_xlnm.Print_Area" localSheetId="1">'构造尺寸及数量表(整体)'!$C$17:$Y$55</definedName>
  </definedNames>
  <calcPr calcId="162913"/>
</workbook>
</file>

<file path=xl/calcChain.xml><?xml version="1.0" encoding="utf-8"?>
<calcChain xmlns="http://schemas.openxmlformats.org/spreadsheetml/2006/main">
  <c r="Z70" i="6" l="1"/>
  <c r="Z71" i="6"/>
  <c r="Z72" i="6"/>
  <c r="Z73" i="6"/>
  <c r="Z74" i="6"/>
  <c r="Z75" i="6"/>
  <c r="Z76" i="6"/>
  <c r="Z77" i="6"/>
  <c r="Z78" i="6"/>
  <c r="Z69" i="6"/>
  <c r="Z60" i="6"/>
  <c r="Z61" i="6"/>
  <c r="Z62" i="6"/>
  <c r="Z63" i="6"/>
  <c r="Z64" i="6"/>
  <c r="Z65" i="6"/>
  <c r="Z66" i="6"/>
  <c r="Z67" i="6"/>
  <c r="Z68" i="6"/>
  <c r="Z59" i="6"/>
  <c r="Z46" i="6"/>
  <c r="Z47" i="6"/>
  <c r="Z48" i="6"/>
  <c r="Z49" i="6"/>
  <c r="Z50" i="6"/>
  <c r="Z51" i="6"/>
  <c r="Z52" i="6"/>
  <c r="Z53" i="6"/>
  <c r="Z54" i="6"/>
  <c r="Z45" i="6"/>
  <c r="Z36" i="6"/>
  <c r="Z37" i="6"/>
  <c r="Z38" i="6"/>
  <c r="Z39" i="6"/>
  <c r="Z40" i="6"/>
  <c r="Z41" i="6"/>
  <c r="Z42" i="6"/>
  <c r="Z43" i="6"/>
  <c r="Z44" i="6"/>
  <c r="Z35" i="6"/>
  <c r="Z22" i="6"/>
  <c r="Z23" i="6"/>
  <c r="Z24" i="6"/>
  <c r="Z25" i="6"/>
  <c r="Z26" i="6"/>
  <c r="Z27" i="6"/>
  <c r="Z28" i="6"/>
  <c r="Z29" i="6"/>
  <c r="Z30" i="6"/>
  <c r="Z21" i="6"/>
  <c r="Z7" i="6"/>
  <c r="Z8" i="6"/>
  <c r="Z9" i="6"/>
  <c r="Z10" i="6"/>
  <c r="Z11" i="6"/>
  <c r="Z12" i="6"/>
  <c r="Z13" i="6"/>
  <c r="Z14" i="6"/>
  <c r="Z15" i="6"/>
  <c r="Z6" i="6"/>
  <c r="X30" i="5"/>
  <c r="X6" i="5"/>
  <c r="W30" i="5"/>
  <c r="W31" i="5"/>
  <c r="W32" i="5"/>
  <c r="W29" i="5"/>
  <c r="W26" i="5"/>
  <c r="W27" i="5"/>
  <c r="W28" i="5"/>
  <c r="W25" i="5"/>
  <c r="V30" i="5"/>
  <c r="V31" i="5"/>
  <c r="V32" i="5"/>
  <c r="V29" i="5"/>
  <c r="V26" i="5"/>
  <c r="V27" i="5"/>
  <c r="V28" i="5"/>
  <c r="V25" i="5"/>
  <c r="F32" i="5"/>
  <c r="F31" i="5"/>
  <c r="F29" i="5"/>
  <c r="F26" i="5"/>
  <c r="F27" i="5"/>
  <c r="F28" i="5"/>
  <c r="N32" i="5"/>
  <c r="M32" i="5"/>
  <c r="U32" i="5" s="1"/>
  <c r="J32" i="5"/>
  <c r="X32" i="5" s="1"/>
  <c r="H32" i="5"/>
  <c r="N31" i="5"/>
  <c r="T31" i="5"/>
  <c r="M31" i="5"/>
  <c r="X31" i="5" s="1"/>
  <c r="J31" i="5"/>
  <c r="H31" i="5"/>
  <c r="U30" i="5"/>
  <c r="N30" i="5"/>
  <c r="M30" i="5"/>
  <c r="J30" i="5"/>
  <c r="T30" i="5" s="1"/>
  <c r="H30" i="5"/>
  <c r="Z29" i="5"/>
  <c r="Y29" i="5"/>
  <c r="N29" i="5"/>
  <c r="M29" i="5"/>
  <c r="X29" i="5" s="1"/>
  <c r="J29" i="5"/>
  <c r="H29" i="5"/>
  <c r="B29" i="5"/>
  <c r="F30" i="5" s="1"/>
  <c r="N28" i="5"/>
  <c r="M28" i="5"/>
  <c r="U28" i="5" s="1"/>
  <c r="J28" i="5"/>
  <c r="X28" i="5" s="1"/>
  <c r="H28" i="5"/>
  <c r="N27" i="5"/>
  <c r="T27" i="5" s="1"/>
  <c r="M27" i="5"/>
  <c r="J27" i="5"/>
  <c r="X27" i="5" s="1"/>
  <c r="H27" i="5"/>
  <c r="N26" i="5"/>
  <c r="M26" i="5"/>
  <c r="J26" i="5"/>
  <c r="X26" i="5" s="1"/>
  <c r="H26" i="5"/>
  <c r="Z25" i="5"/>
  <c r="Y25" i="5"/>
  <c r="N25" i="5"/>
  <c r="M25" i="5"/>
  <c r="U25" i="5" s="1"/>
  <c r="J25" i="5"/>
  <c r="T25" i="5" s="1"/>
  <c r="H25" i="5"/>
  <c r="B25" i="5"/>
  <c r="F25" i="5" s="1"/>
  <c r="X7" i="6"/>
  <c r="X8" i="6"/>
  <c r="X9" i="6"/>
  <c r="X10" i="6"/>
  <c r="X11" i="6"/>
  <c r="X12" i="6"/>
  <c r="X13" i="6"/>
  <c r="X14" i="6"/>
  <c r="X15" i="6"/>
  <c r="X6" i="6"/>
  <c r="N7" i="6"/>
  <c r="N8" i="6"/>
  <c r="W8" i="6"/>
  <c r="N9" i="6"/>
  <c r="N10" i="6"/>
  <c r="W10" i="6"/>
  <c r="Y10" i="6"/>
  <c r="N11" i="6"/>
  <c r="Y11" i="6" s="1"/>
  <c r="N12" i="6"/>
  <c r="W12" i="6" s="1"/>
  <c r="N13" i="6"/>
  <c r="W13" i="6" s="1"/>
  <c r="N14" i="6"/>
  <c r="W14" i="6" s="1"/>
  <c r="N15" i="6"/>
  <c r="W15" i="6"/>
  <c r="Y15" i="6"/>
  <c r="N6" i="6"/>
  <c r="Y6" i="6" s="1"/>
  <c r="O15" i="6"/>
  <c r="K15" i="6"/>
  <c r="V15" i="6" s="1"/>
  <c r="O14" i="6"/>
  <c r="K14" i="6"/>
  <c r="V14" i="6"/>
  <c r="O13" i="6"/>
  <c r="K13" i="6"/>
  <c r="O12" i="6"/>
  <c r="K12" i="6"/>
  <c r="V12" i="6" s="1"/>
  <c r="O11" i="6"/>
  <c r="K11" i="6"/>
  <c r="O10" i="6"/>
  <c r="V10" i="6" s="1"/>
  <c r="K10" i="6"/>
  <c r="O9" i="6"/>
  <c r="W9" i="6"/>
  <c r="K9" i="6"/>
  <c r="V9" i="6"/>
  <c r="O8" i="6"/>
  <c r="K8" i="6"/>
  <c r="V8" i="6" s="1"/>
  <c r="Y7" i="6"/>
  <c r="O7" i="6"/>
  <c r="W7" i="6"/>
  <c r="K7" i="6"/>
  <c r="V7" i="6" s="1"/>
  <c r="O6" i="6"/>
  <c r="K6" i="6"/>
  <c r="V6" i="6" s="1"/>
  <c r="C6" i="6"/>
  <c r="G10" i="6"/>
  <c r="I10" i="6"/>
  <c r="N45" i="6"/>
  <c r="Y45" i="6" s="1"/>
  <c r="N46" i="6"/>
  <c r="Y46" i="6" s="1"/>
  <c r="W46" i="6"/>
  <c r="N47" i="6"/>
  <c r="W47" i="6"/>
  <c r="X22" i="6"/>
  <c r="X23" i="6"/>
  <c r="X24" i="6"/>
  <c r="X25" i="6"/>
  <c r="X26" i="6"/>
  <c r="X27" i="6"/>
  <c r="X28" i="6"/>
  <c r="X29" i="6"/>
  <c r="X30" i="6"/>
  <c r="X21" i="6"/>
  <c r="N22" i="6"/>
  <c r="Y22" i="6"/>
  <c r="W22" i="6"/>
  <c r="N23" i="6"/>
  <c r="W23" i="6" s="1"/>
  <c r="N24" i="6"/>
  <c r="W24" i="6"/>
  <c r="Y24" i="6"/>
  <c r="N25" i="6"/>
  <c r="Y25" i="6" s="1"/>
  <c r="N26" i="6"/>
  <c r="W26" i="6"/>
  <c r="N27" i="6"/>
  <c r="W27" i="6"/>
  <c r="Y27" i="6"/>
  <c r="N28" i="6"/>
  <c r="Y28" i="6" s="1"/>
  <c r="N29" i="6"/>
  <c r="W29" i="6"/>
  <c r="N30" i="6"/>
  <c r="Y30" i="6" s="1"/>
  <c r="N21" i="6"/>
  <c r="Y21" i="6" s="1"/>
  <c r="W21" i="6"/>
  <c r="O30" i="6"/>
  <c r="V30" i="6"/>
  <c r="K30" i="6"/>
  <c r="O29" i="6"/>
  <c r="K29" i="6"/>
  <c r="O28" i="6"/>
  <c r="K28" i="6"/>
  <c r="V28" i="6"/>
  <c r="O27" i="6"/>
  <c r="V27" i="6" s="1"/>
  <c r="K27" i="6"/>
  <c r="O26" i="6"/>
  <c r="K26" i="6"/>
  <c r="V26" i="6" s="1"/>
  <c r="O25" i="6"/>
  <c r="K25" i="6"/>
  <c r="V25" i="6"/>
  <c r="O24" i="6"/>
  <c r="K24" i="6"/>
  <c r="V24" i="6" s="1"/>
  <c r="O23" i="6"/>
  <c r="K23" i="6"/>
  <c r="V23" i="6" s="1"/>
  <c r="O22" i="6"/>
  <c r="K22" i="6"/>
  <c r="V22" i="6"/>
  <c r="O21" i="6"/>
  <c r="K21" i="6"/>
  <c r="V21" i="6" s="1"/>
  <c r="C21" i="6"/>
  <c r="G22" i="6" s="1"/>
  <c r="I22" i="6" s="1"/>
  <c r="X70" i="6"/>
  <c r="X71" i="6"/>
  <c r="X72" i="6"/>
  <c r="X73" i="6"/>
  <c r="X74" i="6"/>
  <c r="X75" i="6"/>
  <c r="X76" i="6"/>
  <c r="X77" i="6"/>
  <c r="X78" i="6"/>
  <c r="X69" i="6"/>
  <c r="X60" i="6"/>
  <c r="X61" i="6"/>
  <c r="X62" i="6"/>
  <c r="X63" i="6"/>
  <c r="X64" i="6"/>
  <c r="X65" i="6"/>
  <c r="X66" i="6"/>
  <c r="X67" i="6"/>
  <c r="X68" i="6"/>
  <c r="X59" i="6"/>
  <c r="N69" i="6"/>
  <c r="Y69" i="6" s="1"/>
  <c r="W69" i="6"/>
  <c r="N70" i="6"/>
  <c r="Y70" i="6" s="1"/>
  <c r="W70" i="6"/>
  <c r="N71" i="6"/>
  <c r="Y71" i="6" s="1"/>
  <c r="N73" i="6"/>
  <c r="W73" i="6" s="1"/>
  <c r="Y73" i="6"/>
  <c r="N74" i="6"/>
  <c r="W74" i="6"/>
  <c r="Y74" i="6"/>
  <c r="N75" i="6"/>
  <c r="W75" i="6" s="1"/>
  <c r="N76" i="6"/>
  <c r="Y76" i="6"/>
  <c r="N77" i="6"/>
  <c r="W77" i="6" s="1"/>
  <c r="N78" i="6"/>
  <c r="Y78" i="6"/>
  <c r="N72" i="6"/>
  <c r="W72" i="6"/>
  <c r="N60" i="6"/>
  <c r="W60" i="6"/>
  <c r="N61" i="6"/>
  <c r="Y61" i="6"/>
  <c r="N62" i="6"/>
  <c r="Y62" i="6"/>
  <c r="N63" i="6"/>
  <c r="W63" i="6" s="1"/>
  <c r="N64" i="6"/>
  <c r="Y64" i="6" s="1"/>
  <c r="N65" i="6"/>
  <c r="Y65" i="6" s="1"/>
  <c r="N66" i="6"/>
  <c r="Y66" i="6" s="1"/>
  <c r="W66" i="6"/>
  <c r="N67" i="6"/>
  <c r="W67" i="6" s="1"/>
  <c r="Y67" i="6"/>
  <c r="N68" i="6"/>
  <c r="W68" i="6" s="1"/>
  <c r="N59" i="6"/>
  <c r="Y59" i="6" s="1"/>
  <c r="O78" i="6"/>
  <c r="K78" i="6"/>
  <c r="O77" i="6"/>
  <c r="K77" i="6"/>
  <c r="O76" i="6"/>
  <c r="K76" i="6"/>
  <c r="V76" i="6"/>
  <c r="O75" i="6"/>
  <c r="K75" i="6"/>
  <c r="V75" i="6" s="1"/>
  <c r="O74" i="6"/>
  <c r="V74" i="6" s="1"/>
  <c r="K74" i="6"/>
  <c r="O73" i="6"/>
  <c r="K73" i="6"/>
  <c r="V73" i="6" s="1"/>
  <c r="O72" i="6"/>
  <c r="K72" i="6"/>
  <c r="V72" i="6" s="1"/>
  <c r="O71" i="6"/>
  <c r="K71" i="6"/>
  <c r="V71" i="6" s="1"/>
  <c r="O70" i="6"/>
  <c r="K70" i="6"/>
  <c r="V70" i="6" s="1"/>
  <c r="O69" i="6"/>
  <c r="K69" i="6"/>
  <c r="V69" i="6"/>
  <c r="C69" i="6"/>
  <c r="G69" i="6"/>
  <c r="I69" i="6"/>
  <c r="O68" i="6"/>
  <c r="K68" i="6"/>
  <c r="V68" i="6" s="1"/>
  <c r="O67" i="6"/>
  <c r="V67" i="6" s="1"/>
  <c r="K67" i="6"/>
  <c r="O66" i="6"/>
  <c r="K66" i="6"/>
  <c r="V66" i="6" s="1"/>
  <c r="O65" i="6"/>
  <c r="K65" i="6"/>
  <c r="V65" i="6"/>
  <c r="O64" i="6"/>
  <c r="K64" i="6"/>
  <c r="V64" i="6" s="1"/>
  <c r="O63" i="6"/>
  <c r="K63" i="6"/>
  <c r="V63" i="6" s="1"/>
  <c r="O62" i="6"/>
  <c r="K62" i="6"/>
  <c r="V62" i="6" s="1"/>
  <c r="O61" i="6"/>
  <c r="K61" i="6"/>
  <c r="V61" i="6"/>
  <c r="O60" i="6"/>
  <c r="K60" i="6"/>
  <c r="V60" i="6" s="1"/>
  <c r="O59" i="6"/>
  <c r="K59" i="6"/>
  <c r="V59" i="6"/>
  <c r="C59" i="6"/>
  <c r="G67" i="6"/>
  <c r="I67" i="6" s="1"/>
  <c r="C35" i="6"/>
  <c r="G36" i="6" s="1"/>
  <c r="I36" i="6" s="1"/>
  <c r="X45" i="6"/>
  <c r="C45" i="6"/>
  <c r="G49" i="6" s="1"/>
  <c r="I49" i="6" s="1"/>
  <c r="N54" i="6"/>
  <c r="W54" i="6" s="1"/>
  <c r="Y54" i="6"/>
  <c r="X52" i="6"/>
  <c r="O51" i="6"/>
  <c r="N50" i="6"/>
  <c r="Y50" i="6" s="1"/>
  <c r="W50" i="6"/>
  <c r="O49" i="6"/>
  <c r="N48" i="6"/>
  <c r="Y48" i="6" s="1"/>
  <c r="X47" i="6"/>
  <c r="O45" i="6"/>
  <c r="N44" i="6"/>
  <c r="Y44" i="6" s="1"/>
  <c r="N43" i="6"/>
  <c r="Y43" i="6"/>
  <c r="N42" i="6"/>
  <c r="Y42" i="6"/>
  <c r="W42" i="6"/>
  <c r="O40" i="6"/>
  <c r="V40" i="6" s="1"/>
  <c r="O39" i="6"/>
  <c r="N38" i="6"/>
  <c r="Y38" i="6"/>
  <c r="X37" i="6"/>
  <c r="N36" i="6"/>
  <c r="W36" i="6" s="1"/>
  <c r="Y36" i="6"/>
  <c r="X35" i="6"/>
  <c r="K54" i="6"/>
  <c r="K36" i="6"/>
  <c r="V36" i="6" s="1"/>
  <c r="K37" i="6"/>
  <c r="K38" i="6"/>
  <c r="V38" i="6" s="1"/>
  <c r="K39" i="6"/>
  <c r="V39" i="6" s="1"/>
  <c r="K40" i="6"/>
  <c r="K41" i="6"/>
  <c r="K42" i="6"/>
  <c r="V42" i="6"/>
  <c r="K43" i="6"/>
  <c r="V43" i="6"/>
  <c r="K44" i="6"/>
  <c r="K45" i="6"/>
  <c r="K46" i="6"/>
  <c r="K47" i="6"/>
  <c r="V47" i="6" s="1"/>
  <c r="K48" i="6"/>
  <c r="K49" i="6"/>
  <c r="V49" i="6" s="1"/>
  <c r="K50" i="6"/>
  <c r="V50" i="6" s="1"/>
  <c r="K51" i="6"/>
  <c r="K52" i="6"/>
  <c r="V52" i="6" s="1"/>
  <c r="K53" i="6"/>
  <c r="K35" i="6"/>
  <c r="V35" i="6" s="1"/>
  <c r="W8" i="5"/>
  <c r="W20" i="5"/>
  <c r="W18" i="5"/>
  <c r="W19" i="5"/>
  <c r="W17" i="5"/>
  <c r="W14" i="5"/>
  <c r="W15" i="5"/>
  <c r="W16" i="5"/>
  <c r="W13" i="5"/>
  <c r="W6" i="5"/>
  <c r="W7" i="5"/>
  <c r="W5" i="5"/>
  <c r="Z17" i="5"/>
  <c r="Z13" i="5"/>
  <c r="Z5" i="5"/>
  <c r="V6" i="5"/>
  <c r="V7" i="5"/>
  <c r="J6" i="5"/>
  <c r="N6" i="5"/>
  <c r="T6" i="5" s="1"/>
  <c r="J7" i="5"/>
  <c r="X7" i="5" s="1"/>
  <c r="N7" i="5"/>
  <c r="X43" i="6"/>
  <c r="V18" i="5"/>
  <c r="V19" i="5"/>
  <c r="V20" i="5"/>
  <c r="V14" i="5"/>
  <c r="V15" i="5"/>
  <c r="V16" i="5"/>
  <c r="V8" i="5"/>
  <c r="V5" i="5"/>
  <c r="V17" i="5"/>
  <c r="V13" i="5"/>
  <c r="B13" i="5"/>
  <c r="F16" i="5" s="1"/>
  <c r="M14" i="5"/>
  <c r="U14" i="5" s="1"/>
  <c r="M15" i="5"/>
  <c r="U15" i="5" s="1"/>
  <c r="M16" i="5"/>
  <c r="U16" i="5"/>
  <c r="M17" i="5"/>
  <c r="U17" i="5" s="1"/>
  <c r="M18" i="5"/>
  <c r="U18" i="5"/>
  <c r="M19" i="5"/>
  <c r="U19" i="5" s="1"/>
  <c r="M20" i="5"/>
  <c r="M13" i="5"/>
  <c r="U13" i="5"/>
  <c r="J16" i="5"/>
  <c r="X16" i="5" s="1"/>
  <c r="N16" i="5"/>
  <c r="T16" i="5" s="1"/>
  <c r="J17" i="5"/>
  <c r="X17" i="5" s="1"/>
  <c r="N17" i="5"/>
  <c r="J18" i="5"/>
  <c r="X18" i="5" s="1"/>
  <c r="N18" i="5"/>
  <c r="J19" i="5"/>
  <c r="X19" i="5" s="1"/>
  <c r="N19" i="5"/>
  <c r="J14" i="5"/>
  <c r="X14" i="5" s="1"/>
  <c r="N14" i="5"/>
  <c r="T14" i="5"/>
  <c r="J15" i="5"/>
  <c r="X15" i="5" s="1"/>
  <c r="N15" i="5"/>
  <c r="T15" i="5" s="1"/>
  <c r="J13" i="5"/>
  <c r="X13" i="5" s="1"/>
  <c r="N13" i="5"/>
  <c r="T13" i="5"/>
  <c r="H8" i="5"/>
  <c r="H6" i="5"/>
  <c r="H7" i="5"/>
  <c r="H5" i="5"/>
  <c r="H14" i="5"/>
  <c r="H15" i="5"/>
  <c r="H16" i="5"/>
  <c r="H17" i="5"/>
  <c r="H18" i="5"/>
  <c r="H19" i="5"/>
  <c r="H20" i="5"/>
  <c r="H13" i="5"/>
  <c r="N5" i="5"/>
  <c r="J5" i="5"/>
  <c r="T5" i="5" s="1"/>
  <c r="B17" i="5"/>
  <c r="F18" i="5" s="1"/>
  <c r="F17" i="5"/>
  <c r="M7" i="5"/>
  <c r="U7" i="5"/>
  <c r="F7" i="5"/>
  <c r="N20" i="5"/>
  <c r="J20" i="5"/>
  <c r="T20" i="5" s="1"/>
  <c r="N8" i="5"/>
  <c r="T8" i="5"/>
  <c r="M8" i="5"/>
  <c r="U8" i="5" s="1"/>
  <c r="J8" i="5"/>
  <c r="X8" i="5" s="1"/>
  <c r="F8" i="5"/>
  <c r="M6" i="5"/>
  <c r="U6" i="5"/>
  <c r="F6" i="5"/>
  <c r="M5" i="5"/>
  <c r="U5" i="5" s="1"/>
  <c r="F5" i="5"/>
  <c r="Y17" i="5"/>
  <c r="Y13" i="5"/>
  <c r="Y5" i="5"/>
  <c r="O46" i="6"/>
  <c r="V46" i="6" s="1"/>
  <c r="X41" i="6"/>
  <c r="N52" i="6"/>
  <c r="W52" i="6"/>
  <c r="O52" i="6"/>
  <c r="O35" i="6"/>
  <c r="X46" i="6"/>
  <c r="N40" i="6"/>
  <c r="W40" i="6"/>
  <c r="X38" i="6"/>
  <c r="O48" i="6"/>
  <c r="V48" i="6" s="1"/>
  <c r="X42" i="6"/>
  <c r="O42" i="6"/>
  <c r="O37" i="6"/>
  <c r="V37" i="6"/>
  <c r="O43" i="6"/>
  <c r="N37" i="6"/>
  <c r="W37" i="6"/>
  <c r="Y37" i="6"/>
  <c r="X40" i="6"/>
  <c r="O54" i="6"/>
  <c r="V54" i="6" s="1"/>
  <c r="N35" i="6"/>
  <c r="Y35" i="6" s="1"/>
  <c r="O38" i="6"/>
  <c r="X54" i="6"/>
  <c r="N39" i="6"/>
  <c r="W39" i="6" s="1"/>
  <c r="Y39" i="6"/>
  <c r="O36" i="6"/>
  <c r="X50" i="6"/>
  <c r="X48" i="6"/>
  <c r="X36" i="6"/>
  <c r="O50" i="6"/>
  <c r="X39" i="6"/>
  <c r="X53" i="6"/>
  <c r="N41" i="6"/>
  <c r="W41" i="6"/>
  <c r="O41" i="6"/>
  <c r="V41" i="6" s="1"/>
  <c r="O47" i="6"/>
  <c r="O53" i="6"/>
  <c r="V53" i="6"/>
  <c r="G42" i="6"/>
  <c r="I42" i="6" s="1"/>
  <c r="X44" i="6"/>
  <c r="O44" i="6"/>
  <c r="X49" i="6"/>
  <c r="N49" i="6"/>
  <c r="Y49" i="6"/>
  <c r="N53" i="6"/>
  <c r="W53" i="6"/>
  <c r="N51" i="6"/>
  <c r="Y51" i="6"/>
  <c r="W51" i="6"/>
  <c r="X51" i="6"/>
  <c r="W35" i="6"/>
  <c r="G41" i="6"/>
  <c r="I41" i="6" s="1"/>
  <c r="G76" i="6"/>
  <c r="I76" i="6" s="1"/>
  <c r="Y52" i="6"/>
  <c r="W49" i="6"/>
  <c r="G37" i="6"/>
  <c r="I37" i="6" s="1"/>
  <c r="G25" i="6"/>
  <c r="I25" i="6"/>
  <c r="G72" i="6"/>
  <c r="I72" i="6" s="1"/>
  <c r="Y72" i="6"/>
  <c r="Y26" i="6"/>
  <c r="G74" i="6"/>
  <c r="I74" i="6"/>
  <c r="G70" i="6"/>
  <c r="I70" i="6"/>
  <c r="G73" i="6"/>
  <c r="I73" i="6"/>
  <c r="G71" i="6"/>
  <c r="I71" i="6" s="1"/>
  <c r="Y9" i="6"/>
  <c r="Y8" i="6"/>
  <c r="G12" i="6"/>
  <c r="I12" i="6"/>
  <c r="G6" i="6"/>
  <c r="I6" i="6"/>
  <c r="G11" i="6"/>
  <c r="I11" i="6"/>
  <c r="W62" i="6"/>
  <c r="Y29" i="6"/>
  <c r="W28" i="6"/>
  <c r="G45" i="6"/>
  <c r="I45" i="6" s="1"/>
  <c r="Y53" i="6"/>
  <c r="Y41" i="6"/>
  <c r="V51" i="6"/>
  <c r="V45" i="6"/>
  <c r="Y23" i="6"/>
  <c r="G15" i="6"/>
  <c r="I15" i="6" s="1"/>
  <c r="G9" i="6"/>
  <c r="I9" i="6" s="1"/>
  <c r="Y13" i="6"/>
  <c r="G39" i="6"/>
  <c r="I39" i="6"/>
  <c r="V44" i="6"/>
  <c r="G46" i="6"/>
  <c r="I46" i="6" s="1"/>
  <c r="Y60" i="6"/>
  <c r="W76" i="6"/>
  <c r="Y47" i="6"/>
  <c r="V11" i="6"/>
  <c r="V77" i="6"/>
  <c r="V29" i="6"/>
  <c r="V13" i="6"/>
  <c r="Y14" i="6"/>
  <c r="G64" i="6"/>
  <c r="I64" i="6"/>
  <c r="G47" i="6"/>
  <c r="I47" i="6"/>
  <c r="G54" i="6"/>
  <c r="I54" i="6"/>
  <c r="W43" i="6"/>
  <c r="V78" i="6"/>
  <c r="W61" i="6"/>
  <c r="G14" i="6"/>
  <c r="I14" i="6" s="1"/>
  <c r="G65" i="6"/>
  <c r="I65" i="6"/>
  <c r="G27" i="6"/>
  <c r="I27" i="6"/>
  <c r="G30" i="6"/>
  <c r="I30" i="6" s="1"/>
  <c r="G24" i="6"/>
  <c r="I24" i="6" s="1"/>
  <c r="W25" i="6"/>
  <c r="G66" i="6"/>
  <c r="I66" i="6" s="1"/>
  <c r="G43" i="6"/>
  <c r="I43" i="6"/>
  <c r="W45" i="6"/>
  <c r="Y40" i="6"/>
  <c r="W38" i="6"/>
  <c r="G61" i="6"/>
  <c r="I61" i="6"/>
  <c r="W78" i="6"/>
  <c r="G26" i="6"/>
  <c r="I26" i="6"/>
  <c r="G62" i="6"/>
  <c r="I62" i="6"/>
  <c r="G60" i="6"/>
  <c r="I60" i="6"/>
  <c r="G75" i="6"/>
  <c r="I75" i="6" s="1"/>
  <c r="G28" i="6"/>
  <c r="I28" i="6"/>
  <c r="G63" i="6"/>
  <c r="I63" i="6"/>
  <c r="G7" i="6"/>
  <c r="I7" i="6"/>
  <c r="G21" i="6"/>
  <c r="I21" i="6"/>
  <c r="G23" i="6"/>
  <c r="I23" i="6"/>
  <c r="G44" i="6"/>
  <c r="I44" i="6" s="1"/>
  <c r="G78" i="6"/>
  <c r="I78" i="6"/>
  <c r="G8" i="6"/>
  <c r="I8" i="6"/>
  <c r="G68" i="6"/>
  <c r="I68" i="6" s="1"/>
  <c r="Y75" i="6"/>
  <c r="G29" i="6"/>
  <c r="I29" i="6"/>
  <c r="G13" i="6"/>
  <c r="I13" i="6" s="1"/>
  <c r="G77" i="6"/>
  <c r="I77" i="6" s="1"/>
  <c r="G59" i="6"/>
  <c r="I59" i="6"/>
  <c r="G52" i="6"/>
  <c r="I52" i="6" s="1"/>
  <c r="T17" i="5"/>
  <c r="T19" i="5"/>
  <c r="F15" i="5"/>
  <c r="T7" i="5"/>
  <c r="F20" i="5"/>
  <c r="F19" i="5"/>
  <c r="T29" i="5"/>
  <c r="U26" i="5"/>
  <c r="U27" i="5"/>
  <c r="U20" i="5"/>
  <c r="W65" i="6" l="1"/>
  <c r="T28" i="5"/>
  <c r="T18" i="5"/>
  <c r="W59" i="6"/>
  <c r="W48" i="6"/>
  <c r="W44" i="6"/>
  <c r="T26" i="5"/>
  <c r="F13" i="5"/>
  <c r="G48" i="6"/>
  <c r="I48" i="6" s="1"/>
  <c r="F14" i="5"/>
  <c r="G51" i="6"/>
  <c r="I51" i="6" s="1"/>
  <c r="W64" i="6"/>
  <c r="Y12" i="6"/>
  <c r="T32" i="5"/>
  <c r="G35" i="6"/>
  <c r="I35" i="6" s="1"/>
  <c r="G53" i="6"/>
  <c r="I53" i="6" s="1"/>
  <c r="W71" i="6"/>
  <c r="W30" i="6"/>
  <c r="Y68" i="6"/>
  <c r="Y63" i="6"/>
  <c r="W11" i="6"/>
  <c r="X5" i="5"/>
  <c r="X25" i="5"/>
  <c r="G40" i="6"/>
  <c r="I40" i="6" s="1"/>
  <c r="Y77" i="6"/>
  <c r="W6" i="6"/>
  <c r="U29" i="5"/>
  <c r="G50" i="6"/>
  <c r="I50" i="6" s="1"/>
  <c r="U31" i="5"/>
  <c r="X20" i="5"/>
  <c r="G38" i="6"/>
  <c r="I38" i="6" s="1"/>
</calcChain>
</file>

<file path=xl/sharedStrings.xml><?xml version="1.0" encoding="utf-8"?>
<sst xmlns="http://schemas.openxmlformats.org/spreadsheetml/2006/main" count="265" uniqueCount="101">
  <si>
    <r>
      <t>净跨径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0
</t>
    </r>
    <r>
      <rPr>
        <sz val="12"/>
        <rFont val="Times New Roman"/>
        <family val="1"/>
      </rPr>
      <t>(m)</t>
    </r>
    <phoneticPr fontId="2" type="noConversion"/>
  </si>
  <si>
    <t>盖板尺寸</t>
    <phoneticPr fontId="2" type="noConversion"/>
  </si>
  <si>
    <r>
      <t>材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料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数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量</t>
    </r>
    <phoneticPr fontId="2" type="noConversion"/>
  </si>
  <si>
    <r>
      <t>C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</si>
  <si>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</si>
  <si>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</si>
  <si>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</si>
  <si>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 xml:space="preserve">
(cm)</t>
    </r>
    <phoneticPr fontId="2" type="noConversion"/>
  </si>
  <si>
    <r>
      <t>C30</t>
    </r>
    <r>
      <rPr>
        <sz val="12"/>
        <rFont val="宋体"/>
        <charset val="134"/>
      </rPr>
      <t xml:space="preserve">砼涵台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</si>
  <si>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C30</t>
    </r>
    <r>
      <rPr>
        <sz val="12"/>
        <rFont val="宋体"/>
        <charset val="134"/>
      </rPr>
      <t xml:space="preserve">砼基础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</si>
  <si>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净跨径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0
</t>
    </r>
    <r>
      <rPr>
        <sz val="12"/>
        <rFont val="Times New Roman"/>
        <family val="1"/>
      </rPr>
      <t>(m)</t>
    </r>
    <phoneticPr fontId="2" type="noConversion"/>
  </si>
  <si>
    <t>盖板尺寸</t>
    <phoneticPr fontId="2" type="noConversion"/>
  </si>
  <si>
    <r>
      <t>材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料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数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量</t>
    </r>
    <phoneticPr fontId="2" type="noConversion"/>
  </si>
  <si>
    <r>
      <t>C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</si>
  <si>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</si>
  <si>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</si>
  <si>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</si>
  <si>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 xml:space="preserve">
(cm)</t>
    </r>
    <phoneticPr fontId="2" type="noConversion"/>
  </si>
  <si>
    <r>
      <t>C30</t>
    </r>
    <r>
      <rPr>
        <sz val="12"/>
        <rFont val="宋体"/>
        <charset val="134"/>
      </rPr>
      <t xml:space="preserve">砼基础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</si>
  <si>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C30</t>
    </r>
    <r>
      <rPr>
        <sz val="12"/>
        <rFont val="宋体"/>
        <charset val="134"/>
      </rPr>
      <t xml:space="preserve">砼涵台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</si>
  <si>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t>d1
(cm)</t>
    <phoneticPr fontId="2" type="noConversion"/>
  </si>
  <si>
    <r>
      <t>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6.0</t>
    </r>
    <phoneticPr fontId="2" type="noConversion"/>
  </si>
  <si>
    <r>
      <t>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8.0</t>
    </r>
    <phoneticPr fontId="2" type="noConversion"/>
  </si>
  <si>
    <r>
      <t>板长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</si>
  <si>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板长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</si>
  <si>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t>d2
(cm)</t>
    <phoneticPr fontId="2" type="noConversion"/>
  </si>
  <si>
    <r>
      <t>跨径</t>
    </r>
    <r>
      <rPr>
        <sz val="12"/>
        <rFont val="Times New Roman"/>
        <family val="1"/>
      </rPr>
      <t>L
(m)</t>
    </r>
    <phoneticPr fontId="2" type="noConversion"/>
  </si>
  <si>
    <t>盖板坡率</t>
    <phoneticPr fontId="2" type="noConversion"/>
  </si>
  <si>
    <r>
      <t>8.0&lt;Th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10.0</t>
    </r>
    <phoneticPr fontId="2" type="noConversion"/>
  </si>
  <si>
    <r>
      <t>10.0&lt;Th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12.0</t>
    </r>
    <phoneticPr fontId="2" type="noConversion"/>
  </si>
  <si>
    <r>
      <t>12.0&lt;Th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14.0</t>
    </r>
    <phoneticPr fontId="2" type="noConversion"/>
  </si>
  <si>
    <r>
      <t>14.0&lt;Th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16.0</t>
    </r>
    <phoneticPr fontId="2" type="noConversion"/>
  </si>
  <si>
    <r>
      <t>16.0&lt;Th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18.0</t>
    </r>
    <phoneticPr fontId="2" type="noConversion"/>
  </si>
  <si>
    <r>
      <t>18.0&lt;Th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20.0</t>
    </r>
    <phoneticPr fontId="2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</si>
  <si>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  <phoneticPr fontId="2" type="noConversion"/>
  </si>
  <si>
    <r>
      <t>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4.0</t>
    </r>
    <phoneticPr fontId="2" type="noConversion"/>
  </si>
  <si>
    <r>
      <t>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6.0</t>
    </r>
    <phoneticPr fontId="2" type="noConversion"/>
  </si>
  <si>
    <r>
      <t>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8.0</t>
    </r>
    <phoneticPr fontId="2" type="noConversion"/>
  </si>
  <si>
    <r>
      <t>跨径</t>
    </r>
    <r>
      <rPr>
        <sz val="12"/>
        <rFont val="Times New Roman"/>
        <family val="1"/>
      </rPr>
      <t>L
(m)</t>
    </r>
    <phoneticPr fontId="2" type="noConversion"/>
  </si>
  <si>
    <r>
      <t xml:space="preserve">净跨径
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0
</t>
    </r>
    <r>
      <rPr>
        <sz val="12"/>
        <rFont val="Times New Roman"/>
        <family val="1"/>
      </rPr>
      <t>(m)</t>
    </r>
    <phoneticPr fontId="2" type="noConversion"/>
  </si>
  <si>
    <t>盖 板 尺 寸</t>
    <phoneticPr fontId="2" type="noConversion"/>
  </si>
  <si>
    <t xml:space="preserve">涵 台 尺 寸 </t>
    <phoneticPr fontId="2" type="noConversion"/>
  </si>
  <si>
    <r>
      <t>板长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</si>
  <si>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t>d1
(cm)</t>
    <phoneticPr fontId="2" type="noConversion"/>
  </si>
  <si>
    <t>d2
(cm)</t>
    <phoneticPr fontId="2" type="noConversion"/>
  </si>
  <si>
    <r>
      <t>h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</si>
  <si>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</si>
  <si>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</si>
  <si>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</si>
  <si>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</si>
  <si>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</si>
  <si>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宋体"/>
        <charset val="134"/>
      </rPr>
      <t>6</t>
    </r>
    <r>
      <rPr>
        <sz val="12"/>
        <rFont val="宋体"/>
        <charset val="134"/>
      </rPr>
      <t xml:space="preserve">
</t>
    </r>
    <r>
      <rPr>
        <sz val="12"/>
        <rFont val="Times New Roman"/>
        <family val="1"/>
      </rPr>
      <t>(cm)</t>
    </r>
    <phoneticPr fontId="2" type="noConversion"/>
  </si>
  <si>
    <r>
      <t>C30</t>
    </r>
    <r>
      <rPr>
        <sz val="12"/>
        <rFont val="宋体"/>
        <charset val="134"/>
      </rPr>
      <t>砼
涵台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</si>
  <si>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C30</t>
    </r>
    <r>
      <rPr>
        <sz val="12"/>
        <rFont val="宋体"/>
        <charset val="134"/>
      </rPr>
      <t>砼
基础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</si>
  <si>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 xml:space="preserve">净空
</t>
    </r>
    <r>
      <rPr>
        <sz val="12"/>
        <rFont val="宋体"/>
        <charset val="134"/>
      </rPr>
      <t>H0</t>
    </r>
    <r>
      <rPr>
        <sz val="12"/>
        <rFont val="Times New Roman"/>
        <family val="1"/>
      </rPr>
      <t xml:space="preserve">
(m)</t>
    </r>
    <phoneticPr fontId="2" type="noConversion"/>
  </si>
  <si>
    <t>净空
H0
(m)</t>
    <phoneticPr fontId="2" type="noConversion"/>
  </si>
  <si>
    <r>
      <t>跨径</t>
    </r>
    <r>
      <rPr>
        <sz val="12"/>
        <rFont val="Times New Roman"/>
        <family val="1"/>
      </rPr>
      <t>L
(m)</t>
    </r>
    <phoneticPr fontId="2" type="noConversion"/>
  </si>
  <si>
    <r>
      <t xml:space="preserve">净跨径
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0
</t>
    </r>
    <r>
      <rPr>
        <sz val="12"/>
        <rFont val="Times New Roman"/>
        <family val="1"/>
      </rPr>
      <t>(m)</t>
    </r>
    <phoneticPr fontId="2" type="noConversion"/>
  </si>
  <si>
    <t>净空
H0
(m)</t>
    <phoneticPr fontId="2" type="noConversion"/>
  </si>
  <si>
    <t>盖 板 尺 寸</t>
    <phoneticPr fontId="2" type="noConversion"/>
  </si>
  <si>
    <t xml:space="preserve">涵 台 尺 寸 </t>
    <phoneticPr fontId="2" type="noConversion"/>
  </si>
  <si>
    <t>材 料 数 量</t>
    <phoneticPr fontId="2" type="noConversion"/>
  </si>
  <si>
    <t>d1
(cm)</t>
    <phoneticPr fontId="2" type="noConversion"/>
  </si>
  <si>
    <t>d2
(cm)</t>
    <phoneticPr fontId="2" type="noConversion"/>
  </si>
  <si>
    <r>
      <t>C</t>
    </r>
    <r>
      <rPr>
        <vertAlign val="subscript"/>
        <sz val="12"/>
        <rFont val="宋体"/>
        <charset val="134"/>
      </rPr>
      <t>6</t>
    </r>
    <r>
      <rPr>
        <sz val="12"/>
        <rFont val="宋体"/>
        <charset val="134"/>
      </rPr>
      <t xml:space="preserve">
</t>
    </r>
    <r>
      <rPr>
        <sz val="12"/>
        <rFont val="Times New Roman"/>
        <family val="1"/>
      </rPr>
      <t>(cm)</t>
    </r>
    <phoneticPr fontId="2" type="noConversion"/>
  </si>
  <si>
    <r>
      <t>C30</t>
    </r>
    <r>
      <rPr>
        <sz val="12"/>
        <rFont val="宋体"/>
        <charset val="134"/>
      </rPr>
      <t>砼
涵台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</si>
  <si>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C30</t>
    </r>
    <r>
      <rPr>
        <sz val="12"/>
        <rFont val="宋体"/>
        <charset val="134"/>
      </rPr>
      <t>砼
基础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</si>
  <si>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C20</t>
    </r>
    <r>
      <rPr>
        <sz val="12"/>
        <rFont val="宋体"/>
        <charset val="134"/>
      </rPr>
      <t>、</t>
    </r>
    <r>
      <rPr>
        <sz val="12"/>
        <rFont val="Times New Roman"/>
        <family val="1"/>
      </rPr>
      <t>MU30</t>
    </r>
    <r>
      <rPr>
        <sz val="12"/>
        <rFont val="宋体"/>
        <charset val="134"/>
      </rPr>
      <t>片石砼</t>
    </r>
    <r>
      <rPr>
        <sz val="12"/>
        <rFont val="Times New Roman"/>
        <family val="1"/>
      </rPr>
      <t>/C20</t>
    </r>
    <r>
      <rPr>
        <sz val="12"/>
        <rFont val="宋体"/>
        <charset val="134"/>
      </rPr>
      <t>砼涵底铺砌</t>
    </r>
    <r>
      <rPr>
        <sz val="12"/>
        <rFont val="宋体"/>
        <charset val="134"/>
      </rPr>
      <t xml:space="preserve">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</si>
  <si>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C20</t>
    </r>
    <r>
      <rPr>
        <sz val="12"/>
        <rFont val="宋体"/>
        <charset val="134"/>
      </rPr>
      <t xml:space="preserve">砼缘石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</si>
  <si>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r>
      <t xml:space="preserve">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(m)</t>
    </r>
    <phoneticPr fontId="2" type="noConversion"/>
  </si>
  <si>
    <t>材 料 数 量</t>
    <phoneticPr fontId="2" type="noConversion"/>
  </si>
  <si>
    <t>H0
(cm)</t>
    <phoneticPr fontId="2" type="noConversion"/>
  </si>
  <si>
    <r>
      <t>C30</t>
    </r>
    <r>
      <rPr>
        <sz val="12"/>
        <rFont val="宋体"/>
        <charset val="134"/>
      </rPr>
      <t xml:space="preserve">砼支撑梁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</si>
  <si>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r>
      <t>C30</t>
    </r>
    <r>
      <rPr>
        <sz val="12"/>
        <rFont val="宋体"/>
        <charset val="134"/>
      </rPr>
      <t xml:space="preserve">砼支撑梁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</si>
  <si>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  <phoneticPr fontId="2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</si>
  <si>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  <phoneticPr fontId="2" type="noConversion"/>
  </si>
  <si>
    <r>
      <t>砂砾垫层
(或碎石垫层</t>
    </r>
    <r>
      <rPr>
        <sz val="12"/>
        <rFont val="宋体"/>
        <charset val="134"/>
      </rPr>
      <t>)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/m)</t>
    </r>
    <phoneticPr fontId="2" type="noConversion"/>
  </si>
  <si>
    <r>
      <t>C</t>
    </r>
    <r>
      <rPr>
        <vertAlign val="subscript"/>
        <sz val="12"/>
        <rFont val="Times New Roman"/>
        <family val="1"/>
      </rPr>
      <t>7</t>
    </r>
    <r>
      <rPr>
        <sz val="12"/>
        <rFont val="Times New Roman"/>
        <family val="1"/>
      </rPr>
      <t xml:space="preserve">
(cm)</t>
    </r>
    <phoneticPr fontId="2" type="noConversion"/>
  </si>
  <si>
    <r>
      <t>整体式基础盖板涵构造尺寸及数量表</t>
    </r>
    <r>
      <rPr>
        <b/>
        <sz val="22"/>
        <rFont val="Times New Roman"/>
        <family val="1"/>
      </rPr>
      <t xml:space="preserve"> (Lo=4.0m)</t>
    </r>
    <phoneticPr fontId="2" type="noConversion"/>
  </si>
  <si>
    <r>
      <t>H</t>
    </r>
    <r>
      <rPr>
        <vertAlign val="subscript"/>
        <sz val="12"/>
        <rFont val="Times New Roman"/>
        <family val="1"/>
      </rPr>
      <t>d</t>
    </r>
    <r>
      <rPr>
        <sz val="12"/>
        <rFont val="Times New Roman"/>
        <family val="1"/>
      </rPr>
      <t xml:space="preserve">
(cm)</t>
    </r>
    <phoneticPr fontId="2" type="noConversion"/>
  </si>
  <si>
    <t>涵台尺寸</t>
    <phoneticPr fontId="2" type="noConversion"/>
  </si>
  <si>
    <t>台身表面防裂钢筋网(kg/m)</t>
    <phoneticPr fontId="2" type="noConversion"/>
  </si>
  <si>
    <r>
      <t>C20</t>
    </r>
    <r>
      <rPr>
        <sz val="12"/>
        <rFont val="宋体"/>
        <charset val="134"/>
      </rPr>
      <t xml:space="preserve">砼帽石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</si>
  <si>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r>
      <t>整体式基础盖板涵构造尺寸及数量表</t>
    </r>
    <r>
      <rPr>
        <b/>
        <sz val="22"/>
        <rFont val="Times New Roman"/>
        <family val="1"/>
      </rPr>
      <t xml:space="preserve"> (Lo=2.0m)</t>
    </r>
    <phoneticPr fontId="2" type="noConversion"/>
  </si>
  <si>
    <r>
      <t>整体式基础盖板涵构造尺寸及数量表</t>
    </r>
    <r>
      <rPr>
        <b/>
        <sz val="22"/>
        <rFont val="Times New Roman"/>
        <family val="1"/>
      </rPr>
      <t xml:space="preserve"> (Lo=3.0m)</t>
    </r>
    <phoneticPr fontId="2" type="noConversion"/>
  </si>
  <si>
    <r>
      <t>整体式基础盖板涵构造尺寸及数量表</t>
    </r>
    <r>
      <rPr>
        <b/>
        <sz val="22"/>
        <rFont val="Times New Roman"/>
        <family val="1"/>
      </rPr>
      <t xml:space="preserve"> (Lo=1.5m)</t>
    </r>
    <phoneticPr fontId="2" type="noConversion"/>
  </si>
  <si>
    <r>
      <rPr>
        <sz val="12"/>
        <rFont val="宋体"/>
        <charset val="134"/>
      </rPr>
      <t xml:space="preserve">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(m)</t>
    </r>
    <phoneticPr fontId="2" type="noConversion"/>
  </si>
  <si>
    <r>
      <t>地基承</t>
    </r>
    <r>
      <rPr>
        <sz val="12"/>
        <rFont val="宋体"/>
        <charset val="134"/>
      </rPr>
      <t>载力基本容许值</t>
    </r>
    <r>
      <rPr>
        <sz val="12"/>
        <rFont val="Times New Roman"/>
        <family val="1"/>
      </rPr>
      <t>(kPa)</t>
    </r>
    <phoneticPr fontId="2" type="noConversion"/>
  </si>
  <si>
    <r>
      <t>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6.0</t>
    </r>
    <phoneticPr fontId="2" type="noConversion"/>
  </si>
  <si>
    <r>
      <t>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4.0</t>
    </r>
    <phoneticPr fontId="2" type="noConversion"/>
  </si>
  <si>
    <r>
      <t>分离式基础盖板涵构造尺寸及数量表</t>
    </r>
    <r>
      <rPr>
        <b/>
        <sz val="22"/>
        <rFont val="Times New Roman"/>
        <family val="1"/>
      </rPr>
      <t xml:space="preserve"> (Lo=2.0m)</t>
    </r>
    <phoneticPr fontId="2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</si>
  <si>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  <phoneticPr fontId="2" type="noConversion"/>
  </si>
  <si>
    <r>
      <t>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4.0</t>
    </r>
    <phoneticPr fontId="2" type="noConversion"/>
  </si>
  <si>
    <r>
      <t>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6.0</t>
    </r>
    <phoneticPr fontId="2" type="noConversion"/>
  </si>
  <si>
    <r>
      <t>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8.0</t>
    </r>
    <phoneticPr fontId="2" type="noConversion"/>
  </si>
  <si>
    <t>台身表面防裂钢筋网(kg/m)</t>
    <phoneticPr fontId="2" type="noConversion"/>
  </si>
  <si>
    <r>
      <t>地基承</t>
    </r>
    <r>
      <rPr>
        <sz val="12"/>
        <rFont val="宋体"/>
        <charset val="134"/>
      </rPr>
      <t>载力基本容许值</t>
    </r>
    <r>
      <rPr>
        <sz val="12"/>
        <rFont val="Times New Roman"/>
        <family val="1"/>
      </rPr>
      <t>(kPa)</t>
    </r>
    <phoneticPr fontId="2" type="noConversion"/>
  </si>
  <si>
    <t>地基承载力基本容许值(kPa)</t>
    <phoneticPr fontId="2" type="noConversion"/>
  </si>
  <si>
    <t>台身与基础表面防裂钢筋网(kg/m)</t>
    <phoneticPr fontId="2" type="noConversion"/>
  </si>
  <si>
    <r>
      <t>分离式基础盖板涵构造尺寸及数量表</t>
    </r>
    <r>
      <rPr>
        <b/>
        <sz val="22"/>
        <rFont val="Times New Roman"/>
        <family val="1"/>
      </rPr>
      <t xml:space="preserve"> (Lo=3.0m)</t>
    </r>
    <phoneticPr fontId="2" type="noConversion"/>
  </si>
  <si>
    <r>
      <t>分离式基础盖板涵构造尺寸及数量表</t>
    </r>
    <r>
      <rPr>
        <b/>
        <sz val="22"/>
        <rFont val="Times New Roman"/>
        <family val="1"/>
      </rPr>
      <t xml:space="preserve"> (Lo=4.0m)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</si>
</sst>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84" formatCode="0.0"/>
    <numFmt numFmtId="185" formatCode="0.000"/>
    <numFmt numFmtId="187" formatCode="0.0_ "/>
    <numFmt numFmtId="188" formatCode="0.00_);[Red]\(0.00\)"/>
    <numFmt numFmtId="201" formatCode="0&quot;(240)&quot;"/>
    <numFmt numFmtId="202" formatCode="0&quot;(460)&quot;"/>
    <numFmt numFmtId="204" formatCode="0.00&quot;/cosθ&quot;"/>
    <numFmt numFmtId="208" formatCode="0.00_ "/>
    <numFmt numFmtId="211" formatCode="0&quot;(350)&quot;"/>
    <numFmt numFmtId="212" formatCode="0&quot;(190)&quot;"/>
  </numFmts>
  <fonts count="1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Times New Roman"/>
      <family val="1"/>
    </font>
    <font>
      <sz val="12"/>
      <name val="宋体"/>
      <charset val="134"/>
    </font>
    <font>
      <vertAlign val="subscript"/>
      <sz val="12"/>
      <name val="宋体"/>
      <charset val="134"/>
    </font>
    <font>
      <vertAlign val="superscript"/>
      <sz val="12"/>
      <name val="宋体"/>
      <charset val="134"/>
    </font>
    <font>
      <b/>
      <sz val="22"/>
      <name val="宋体"/>
      <charset val="134"/>
    </font>
    <font>
      <b/>
      <sz val="22"/>
      <name val="Times New Roman"/>
      <family val="1"/>
    </font>
    <font>
      <sz val="12"/>
      <name val="宋体"/>
      <charset val="134"/>
    </font>
    <font>
      <sz val="12"/>
      <name val="宋体"/>
      <charset val="134"/>
    </font>
    <font>
      <b/>
      <sz val="2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184" fontId="6" fillId="0" borderId="0" xfId="0" applyNumberFormat="1" applyFont="1" applyFill="1"/>
    <xf numFmtId="1" fontId="6" fillId="0" borderId="0" xfId="0" applyNumberFormat="1" applyFont="1" applyFill="1"/>
    <xf numFmtId="0" fontId="6" fillId="0" borderId="0" xfId="0" applyFont="1" applyFill="1"/>
    <xf numFmtId="185" fontId="6" fillId="0" borderId="0" xfId="0" applyNumberFormat="1" applyFont="1" applyFill="1" applyBorder="1" applyAlignment="1">
      <alignment horizontal="center" vertical="center"/>
    </xf>
    <xf numFmtId="184" fontId="3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184" fontId="3" fillId="0" borderId="1" xfId="0" applyNumberFormat="1" applyFont="1" applyFill="1" applyBorder="1" applyAlignment="1">
      <alignment horizontal="center" vertical="center"/>
    </xf>
    <xf numFmtId="184" fontId="3" fillId="0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88" fontId="1" fillId="0" borderId="0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Fill="1" applyAlignment="1"/>
    <xf numFmtId="1" fontId="3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85" fontId="3" fillId="0" borderId="0" xfId="0" applyNumberFormat="1" applyFont="1" applyFill="1" applyBorder="1" applyAlignment="1">
      <alignment horizontal="center" vertical="center"/>
    </xf>
    <xf numFmtId="188" fontId="3" fillId="0" borderId="0" xfId="0" applyNumberFormat="1" applyFont="1" applyFill="1" applyBorder="1" applyAlignment="1">
      <alignment horizontal="center" vertical="center"/>
    </xf>
    <xf numFmtId="188" fontId="3" fillId="0" borderId="1" xfId="0" applyNumberFormat="1" applyFont="1" applyFill="1" applyBorder="1" applyAlignment="1">
      <alignment horizontal="center" vertical="center"/>
    </xf>
    <xf numFmtId="188" fontId="3" fillId="2" borderId="1" xfId="0" applyNumberFormat="1" applyFont="1" applyFill="1" applyBorder="1" applyAlignment="1">
      <alignment horizontal="center" vertical="center"/>
    </xf>
    <xf numFmtId="188" fontId="3" fillId="0" borderId="1" xfId="0" applyNumberFormat="1" applyFont="1" applyFill="1" applyBorder="1" applyAlignment="1">
      <alignment horizontal="center" vertical="center" wrapText="1"/>
    </xf>
    <xf numFmtId="188" fontId="6" fillId="0" borderId="0" xfId="0" applyNumberFormat="1" applyFont="1" applyFill="1" applyBorder="1" applyAlignment="1">
      <alignment horizontal="center" vertical="center"/>
    </xf>
    <xf numFmtId="188" fontId="9" fillId="0" borderId="0" xfId="0" applyNumberFormat="1" applyFont="1" applyFill="1" applyAlignment="1">
      <alignment vertical="center"/>
    </xf>
    <xf numFmtId="188" fontId="6" fillId="0" borderId="0" xfId="0" applyNumberFormat="1" applyFont="1" applyFill="1"/>
    <xf numFmtId="0" fontId="11" fillId="0" borderId="1" xfId="0" applyFont="1" applyFill="1" applyBorder="1" applyAlignment="1">
      <alignment horizontal="center" vertical="center" wrapText="1"/>
    </xf>
    <xf numFmtId="201" fontId="3" fillId="0" borderId="1" xfId="0" applyNumberFormat="1" applyFont="1" applyFill="1" applyBorder="1" applyAlignment="1">
      <alignment horizontal="center" vertical="center"/>
    </xf>
    <xf numFmtId="201" fontId="3" fillId="0" borderId="2" xfId="0" applyNumberFormat="1" applyFont="1" applyFill="1" applyBorder="1" applyAlignment="1">
      <alignment horizontal="center" vertical="center"/>
    </xf>
    <xf numFmtId="202" fontId="3" fillId="0" borderId="1" xfId="0" applyNumberFormat="1" applyFont="1" applyFill="1" applyBorder="1" applyAlignment="1">
      <alignment horizontal="center" vertical="center"/>
    </xf>
    <xf numFmtId="202" fontId="3" fillId="0" borderId="2" xfId="0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Alignment="1"/>
    <xf numFmtId="184" fontId="6" fillId="0" borderId="0" xfId="0" applyNumberFormat="1" applyFont="1" applyFill="1" applyBorder="1" applyAlignment="1">
      <alignment horizontal="center" vertical="center"/>
    </xf>
    <xf numFmtId="188" fontId="0" fillId="2" borderId="1" xfId="0" applyNumberFormat="1" applyFill="1" applyBorder="1" applyAlignment="1">
      <alignment horizontal="center" vertical="center" wrapText="1"/>
    </xf>
    <xf numFmtId="188" fontId="3" fillId="2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1" fontId="6" fillId="3" borderId="0" xfId="0" applyNumberFormat="1" applyFont="1" applyFill="1"/>
    <xf numFmtId="0" fontId="6" fillId="3" borderId="0" xfId="0" applyFont="1" applyFill="1"/>
    <xf numFmtId="188" fontId="3" fillId="0" borderId="3" xfId="0" applyNumberFormat="1" applyFont="1" applyFill="1" applyBorder="1" applyAlignment="1">
      <alignment horizontal="center" vertical="center" wrapText="1"/>
    </xf>
    <xf numFmtId="188" fontId="1" fillId="0" borderId="0" xfId="0" applyNumberFormat="1" applyFont="1" applyFill="1"/>
    <xf numFmtId="204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" fontId="3" fillId="4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84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88" fontId="3" fillId="2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85" fontId="3" fillId="4" borderId="0" xfId="0" applyNumberFormat="1" applyFont="1" applyFill="1" applyAlignment="1">
      <alignment horizontal="center" vertical="center"/>
    </xf>
    <xf numFmtId="188" fontId="3" fillId="0" borderId="0" xfId="0" applyNumberFormat="1" applyFont="1" applyFill="1" applyAlignment="1">
      <alignment horizontal="center" vertical="center"/>
    </xf>
    <xf numFmtId="188" fontId="6" fillId="0" borderId="1" xfId="0" applyNumberFormat="1" applyFont="1" applyFill="1" applyBorder="1" applyAlignment="1">
      <alignment horizontal="center" vertical="center" wrapText="1"/>
    </xf>
    <xf numFmtId="208" fontId="3" fillId="0" borderId="1" xfId="0" applyNumberFormat="1" applyFont="1" applyFill="1" applyBorder="1" applyAlignment="1">
      <alignment horizontal="center" vertical="center"/>
    </xf>
    <xf numFmtId="211" fontId="3" fillId="0" borderId="1" xfId="0" applyNumberFormat="1" applyFont="1" applyFill="1" applyBorder="1" applyAlignment="1">
      <alignment horizontal="center" vertical="center"/>
    </xf>
    <xf numFmtId="212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87" fontId="3" fillId="0" borderId="3" xfId="0" applyNumberFormat="1" applyFont="1" applyFill="1" applyBorder="1" applyAlignment="1">
      <alignment horizontal="center" vertical="center"/>
    </xf>
    <xf numFmtId="212" fontId="3" fillId="0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88" fontId="3" fillId="2" borderId="2" xfId="0" applyNumberFormat="1" applyFont="1" applyFill="1" applyBorder="1" applyAlignment="1">
      <alignment horizontal="center" vertical="center"/>
    </xf>
    <xf numFmtId="188" fontId="3" fillId="0" borderId="2" xfId="0" applyNumberFormat="1" applyFont="1" applyFill="1" applyBorder="1" applyAlignment="1">
      <alignment horizontal="center" vertical="center"/>
    </xf>
    <xf numFmtId="204" fontId="3" fillId="0" borderId="2" xfId="0" applyNumberFormat="1" applyFont="1" applyFill="1" applyBorder="1" applyAlignment="1">
      <alignment horizontal="center" vertical="center"/>
    </xf>
    <xf numFmtId="208" fontId="3" fillId="0" borderId="2" xfId="0" applyNumberFormat="1" applyFont="1" applyFill="1" applyBorder="1" applyAlignment="1">
      <alignment horizontal="center" vertical="center"/>
    </xf>
    <xf numFmtId="211" fontId="3" fillId="0" borderId="2" xfId="0" applyNumberFormat="1" applyFont="1" applyFill="1" applyBorder="1" applyAlignment="1">
      <alignment horizontal="center" vertical="center"/>
    </xf>
    <xf numFmtId="184" fontId="3" fillId="4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Fill="1" applyAlignment="1"/>
    <xf numFmtId="1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1" fontId="3" fillId="3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187" fontId="3" fillId="0" borderId="1" xfId="0" applyNumberFormat="1" applyFont="1" applyFill="1" applyBorder="1" applyAlignment="1">
      <alignment horizontal="center" vertical="center"/>
    </xf>
    <xf numFmtId="188" fontId="0" fillId="0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84" fontId="3" fillId="0" borderId="7" xfId="0" applyNumberFormat="1" applyFont="1" applyFill="1" applyBorder="1" applyAlignment="1">
      <alignment horizontal="center" vertical="center"/>
    </xf>
    <xf numFmtId="184" fontId="3" fillId="0" borderId="8" xfId="0" applyNumberFormat="1" applyFont="1" applyFill="1" applyBorder="1" applyAlignment="1">
      <alignment horizontal="center" vertical="center"/>
    </xf>
    <xf numFmtId="184" fontId="3" fillId="0" borderId="1" xfId="0" applyNumberFormat="1" applyFont="1" applyFill="1" applyBorder="1" applyAlignment="1">
      <alignment horizontal="center" vertical="center"/>
    </xf>
    <xf numFmtId="184" fontId="3" fillId="0" borderId="2" xfId="0" applyNumberFormat="1" applyFont="1" applyFill="1" applyBorder="1" applyAlignment="1">
      <alignment horizontal="center" vertical="center"/>
    </xf>
    <xf numFmtId="188" fontId="3" fillId="0" borderId="1" xfId="0" applyNumberFormat="1" applyFont="1" applyFill="1" applyBorder="1" applyAlignment="1">
      <alignment horizontal="center" vertical="center"/>
    </xf>
    <xf numFmtId="188" fontId="3" fillId="0" borderId="2" xfId="0" applyNumberFormat="1" applyFont="1" applyFill="1" applyBorder="1" applyAlignment="1">
      <alignment horizontal="center" vertical="center"/>
    </xf>
    <xf numFmtId="188" fontId="3" fillId="0" borderId="3" xfId="0" applyNumberFormat="1" applyFont="1" applyFill="1" applyBorder="1" applyAlignment="1">
      <alignment horizontal="center" vertical="center"/>
    </xf>
    <xf numFmtId="188" fontId="3" fillId="0" borderId="13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B1944"/>
  <sheetViews>
    <sheetView showGridLines="0" zoomScaleNormal="100" zoomScaleSheetLayoutView="75" workbookViewId="0">
      <selection activeCell="F9" sqref="F9"/>
    </sheetView>
  </sheetViews>
  <sheetFormatPr defaultColWidth="8.75" defaultRowHeight="14.25" x14ac:dyDescent="0.15"/>
  <cols>
    <col min="1" max="1" width="4.75" style="4" customWidth="1"/>
    <col min="2" max="4" width="6.25" style="4" customWidth="1"/>
    <col min="5" max="5" width="13.125" style="4" customWidth="1"/>
    <col min="6" max="6" width="9.5" style="4" customWidth="1"/>
    <col min="7" max="7" width="8" style="4" customWidth="1"/>
    <col min="8" max="8" width="7.25" style="4" customWidth="1"/>
    <col min="9" max="9" width="8" style="4" hidden="1" customWidth="1"/>
    <col min="10" max="10" width="8.125" style="4" customWidth="1"/>
    <col min="11" max="11" width="6.625" style="4" customWidth="1"/>
    <col min="12" max="12" width="7.25" style="4" customWidth="1"/>
    <col min="13" max="13" width="7.375" style="4" customWidth="1"/>
    <col min="14" max="14" width="7.625" style="4" customWidth="1"/>
    <col min="15" max="15" width="7.125" style="4" customWidth="1"/>
    <col min="16" max="16" width="7.25" style="4" customWidth="1"/>
    <col min="17" max="17" width="9" style="38" customWidth="1"/>
    <col min="18" max="18" width="9.5" style="38" customWidth="1"/>
    <col min="19" max="19" width="9.375" style="38" customWidth="1"/>
    <col min="20" max="21" width="9.125" style="24" customWidth="1"/>
    <col min="22" max="22" width="11.125" style="4" customWidth="1"/>
    <col min="23" max="23" width="13.375" style="4" customWidth="1"/>
    <col min="24" max="24" width="11" style="4" customWidth="1"/>
    <col min="25" max="25" width="13" style="24" customWidth="1"/>
    <col min="26" max="26" width="9.625" style="40" customWidth="1"/>
    <col min="27" max="16384" width="8.75" style="4"/>
  </cols>
  <sheetData>
    <row r="1" spans="1:28" s="8" customFormat="1" ht="12" customHeight="1" x14ac:dyDescent="0.15">
      <c r="A1" s="14"/>
      <c r="B1" s="32"/>
      <c r="C1" s="32"/>
      <c r="D1" s="32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35"/>
      <c r="R1" s="35"/>
      <c r="S1" s="35"/>
      <c r="T1" s="22"/>
      <c r="U1" s="22"/>
      <c r="V1" s="5"/>
      <c r="Y1" s="22"/>
      <c r="Z1" s="12"/>
    </row>
    <row r="2" spans="1:28" s="30" customFormat="1" ht="37.5" customHeight="1" thickBot="1" x14ac:dyDescent="0.2">
      <c r="A2" s="14"/>
      <c r="B2" s="94" t="s">
        <v>90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8" s="30" customFormat="1" ht="21.75" customHeight="1" x14ac:dyDescent="0.15">
      <c r="A3" s="31"/>
      <c r="B3" s="90" t="s">
        <v>38</v>
      </c>
      <c r="C3" s="92" t="s">
        <v>39</v>
      </c>
      <c r="D3" s="92" t="s">
        <v>55</v>
      </c>
      <c r="E3" s="92" t="s">
        <v>69</v>
      </c>
      <c r="F3" s="84" t="s">
        <v>40</v>
      </c>
      <c r="G3" s="84"/>
      <c r="H3" s="84"/>
      <c r="I3" s="84" t="s">
        <v>41</v>
      </c>
      <c r="J3" s="84"/>
      <c r="K3" s="84"/>
      <c r="L3" s="84"/>
      <c r="M3" s="84"/>
      <c r="N3" s="84"/>
      <c r="O3" s="84"/>
      <c r="P3" s="84"/>
      <c r="Q3" s="86" t="s">
        <v>97</v>
      </c>
      <c r="R3" s="87"/>
      <c r="S3" s="88"/>
      <c r="T3" s="84" t="s">
        <v>70</v>
      </c>
      <c r="U3" s="84"/>
      <c r="V3" s="84"/>
      <c r="W3" s="84"/>
      <c r="X3" s="84"/>
      <c r="Y3" s="84"/>
      <c r="Z3" s="85"/>
    </row>
    <row r="4" spans="1:28" ht="73.5" customHeight="1" x14ac:dyDescent="0.15">
      <c r="A4" s="31"/>
      <c r="B4" s="91"/>
      <c r="C4" s="93"/>
      <c r="D4" s="93"/>
      <c r="E4" s="93"/>
      <c r="F4" s="25" t="s">
        <v>42</v>
      </c>
      <c r="G4" s="1" t="s">
        <v>43</v>
      </c>
      <c r="H4" s="1" t="s">
        <v>44</v>
      </c>
      <c r="I4" s="42" t="s">
        <v>71</v>
      </c>
      <c r="J4" s="1" t="s">
        <v>45</v>
      </c>
      <c r="K4" s="42" t="s">
        <v>46</v>
      </c>
      <c r="L4" s="42" t="s">
        <v>47</v>
      </c>
      <c r="M4" s="1" t="s">
        <v>48</v>
      </c>
      <c r="N4" s="1" t="s">
        <v>49</v>
      </c>
      <c r="O4" s="1" t="s">
        <v>50</v>
      </c>
      <c r="P4" s="42" t="s">
        <v>51</v>
      </c>
      <c r="Q4" s="42">
        <v>1</v>
      </c>
      <c r="R4" s="42">
        <v>2</v>
      </c>
      <c r="S4" s="42">
        <v>3</v>
      </c>
      <c r="T4" s="21" t="s">
        <v>52</v>
      </c>
      <c r="U4" s="21" t="s">
        <v>53</v>
      </c>
      <c r="V4" s="1" t="s">
        <v>68</v>
      </c>
      <c r="W4" s="52" t="s">
        <v>76</v>
      </c>
      <c r="X4" s="73" t="s">
        <v>98</v>
      </c>
      <c r="Y4" s="21" t="s">
        <v>67</v>
      </c>
      <c r="Z4" s="39" t="s">
        <v>72</v>
      </c>
      <c r="AB4" s="3"/>
    </row>
    <row r="5" spans="1:28" s="69" customFormat="1" ht="22.5" customHeight="1" x14ac:dyDescent="0.25">
      <c r="A5" s="67"/>
      <c r="B5" s="76">
        <v>2.4</v>
      </c>
      <c r="C5" s="78">
        <v>2</v>
      </c>
      <c r="D5" s="78">
        <v>2</v>
      </c>
      <c r="E5" s="9" t="s">
        <v>91</v>
      </c>
      <c r="F5" s="26">
        <f>$B$5*100-4</f>
        <v>236</v>
      </c>
      <c r="G5" s="15">
        <v>25</v>
      </c>
      <c r="H5" s="15">
        <f>G5</f>
        <v>25</v>
      </c>
      <c r="I5" s="74">
        <v>200</v>
      </c>
      <c r="J5" s="15">
        <f>G5+1</f>
        <v>26</v>
      </c>
      <c r="K5" s="15">
        <v>50</v>
      </c>
      <c r="L5" s="15">
        <v>50</v>
      </c>
      <c r="M5" s="15">
        <f>K5*2+L5</f>
        <v>150</v>
      </c>
      <c r="N5" s="15">
        <f>L5-O5</f>
        <v>30</v>
      </c>
      <c r="O5" s="15">
        <v>20</v>
      </c>
      <c r="P5" s="15">
        <v>60</v>
      </c>
      <c r="Q5" s="68">
        <v>190</v>
      </c>
      <c r="R5" s="68">
        <v>190</v>
      </c>
      <c r="S5" s="68">
        <v>190</v>
      </c>
      <c r="T5" s="19">
        <f>((I5+40)*L5+J5*N5)*2/10000</f>
        <v>2.556</v>
      </c>
      <c r="U5" s="19">
        <f>P5*M5*2/10000</f>
        <v>1.8</v>
      </c>
      <c r="V5" s="41">
        <f>ROUND(($C$5*100+2*L5+10)/100*0.4*0.2,2)</f>
        <v>0.25</v>
      </c>
      <c r="W5" s="53">
        <f>($C$5-K5/100*2)*P5/100+($C$5+L5/100*2+K5/100*2+1)*0.5</f>
        <v>3.1</v>
      </c>
      <c r="X5" s="72">
        <f>(L5+(I5+40+J5)*2+K5*2+M5+P5*2)*2*3.95/100</f>
        <v>75.207999999999998</v>
      </c>
      <c r="Y5" s="80">
        <f>C5*100*40/10000</f>
        <v>0.8</v>
      </c>
      <c r="Z5" s="82">
        <f>0.4*0.4*C5</f>
        <v>0.32000000000000006</v>
      </c>
    </row>
    <row r="6" spans="1:28" s="69" customFormat="1" ht="22.5" customHeight="1" x14ac:dyDescent="0.25">
      <c r="A6" s="67"/>
      <c r="B6" s="76"/>
      <c r="C6" s="78"/>
      <c r="D6" s="78"/>
      <c r="E6" s="9" t="s">
        <v>92</v>
      </c>
      <c r="F6" s="26">
        <f>$B$5*100-4</f>
        <v>236</v>
      </c>
      <c r="G6" s="15">
        <v>25</v>
      </c>
      <c r="H6" s="15">
        <f>G6</f>
        <v>25</v>
      </c>
      <c r="I6" s="74">
        <v>200</v>
      </c>
      <c r="J6" s="15">
        <f>G6+1</f>
        <v>26</v>
      </c>
      <c r="K6" s="15">
        <v>50</v>
      </c>
      <c r="L6" s="15">
        <v>50</v>
      </c>
      <c r="M6" s="15">
        <f>K6*2+L6</f>
        <v>150</v>
      </c>
      <c r="N6" s="15">
        <f>L6-O6</f>
        <v>30</v>
      </c>
      <c r="O6" s="15">
        <v>20</v>
      </c>
      <c r="P6" s="15">
        <v>60</v>
      </c>
      <c r="Q6" s="68">
        <v>160</v>
      </c>
      <c r="R6" s="68">
        <v>190</v>
      </c>
      <c r="S6" s="68">
        <v>240</v>
      </c>
      <c r="T6" s="19">
        <f>((I6+40)*L6+J6*N6)*2/10000</f>
        <v>2.556</v>
      </c>
      <c r="U6" s="19">
        <f>P6*M6*2/10000</f>
        <v>1.8</v>
      </c>
      <c r="V6" s="41">
        <f>ROUND(($C$5*100+2*L6+10)/100*0.4*0.2,2)</f>
        <v>0.25</v>
      </c>
      <c r="W6" s="19">
        <f>($C$5-K6/100*2)*P6/100+($C$5+L6/100*2+K6/100*2+1)*0.5</f>
        <v>3.1</v>
      </c>
      <c r="X6" s="72">
        <f>(L6+(I6+40+J6)*2+K6*2+M6+P6*2)*2*3.95/100</f>
        <v>75.207999999999998</v>
      </c>
      <c r="Y6" s="80"/>
      <c r="Z6" s="82"/>
    </row>
    <row r="7" spans="1:28" s="69" customFormat="1" ht="22.5" customHeight="1" x14ac:dyDescent="0.25">
      <c r="A7" s="67"/>
      <c r="B7" s="76"/>
      <c r="C7" s="78"/>
      <c r="D7" s="78"/>
      <c r="E7" s="9" t="s">
        <v>93</v>
      </c>
      <c r="F7" s="26">
        <f>$B$5*100-4</f>
        <v>236</v>
      </c>
      <c r="G7" s="15">
        <v>35</v>
      </c>
      <c r="H7" s="15">
        <f>G7</f>
        <v>35</v>
      </c>
      <c r="I7" s="74">
        <v>200</v>
      </c>
      <c r="J7" s="15">
        <f>G7+1</f>
        <v>36</v>
      </c>
      <c r="K7" s="15">
        <v>50</v>
      </c>
      <c r="L7" s="15">
        <v>60</v>
      </c>
      <c r="M7" s="15">
        <f>K7*2+L7</f>
        <v>160</v>
      </c>
      <c r="N7" s="15">
        <f>L7-O7</f>
        <v>40</v>
      </c>
      <c r="O7" s="15">
        <v>20</v>
      </c>
      <c r="P7" s="15">
        <v>60</v>
      </c>
      <c r="Q7" s="68">
        <v>200</v>
      </c>
      <c r="R7" s="68">
        <v>230</v>
      </c>
      <c r="S7" s="68">
        <v>300</v>
      </c>
      <c r="T7" s="19">
        <f>((I7+40)*L7+J7*N7)*2/10000</f>
        <v>3.1680000000000001</v>
      </c>
      <c r="U7" s="19">
        <f>P7*M7*2/10000</f>
        <v>1.92</v>
      </c>
      <c r="V7" s="41">
        <f>ROUND(($C$5*100+2*L7+10)/100*0.4*0.2,2)</f>
        <v>0.26</v>
      </c>
      <c r="W7" s="19">
        <f>($C$5-K7/100*2)*P7/100+($C$5+L7/100*2+K7/100*2+1)*0.5</f>
        <v>3.2</v>
      </c>
      <c r="X7" s="72">
        <f>(L7+(I7+40+J7)*2+K7*2+M7+P7*2)*2*3.95/100</f>
        <v>78.367999999999995</v>
      </c>
      <c r="Y7" s="80"/>
      <c r="Z7" s="82"/>
    </row>
    <row r="8" spans="1:28" s="69" customFormat="1" ht="22.5" customHeight="1" thickBot="1" x14ac:dyDescent="0.3">
      <c r="A8" s="67"/>
      <c r="B8" s="77"/>
      <c r="C8" s="79"/>
      <c r="D8" s="79"/>
      <c r="E8" s="10" t="s">
        <v>94</v>
      </c>
      <c r="F8" s="27">
        <f>$B$5*100-4</f>
        <v>236</v>
      </c>
      <c r="G8" s="59">
        <v>35</v>
      </c>
      <c r="H8" s="59">
        <f>G8</f>
        <v>35</v>
      </c>
      <c r="I8" s="75">
        <v>200</v>
      </c>
      <c r="J8" s="59">
        <f>G8+1</f>
        <v>36</v>
      </c>
      <c r="K8" s="59">
        <v>50</v>
      </c>
      <c r="L8" s="59">
        <v>60</v>
      </c>
      <c r="M8" s="59">
        <f>K8*2+L8</f>
        <v>160</v>
      </c>
      <c r="N8" s="59">
        <f>L8-O8</f>
        <v>40</v>
      </c>
      <c r="O8" s="59">
        <v>20</v>
      </c>
      <c r="P8" s="59">
        <v>60</v>
      </c>
      <c r="Q8" s="70">
        <v>260</v>
      </c>
      <c r="R8" s="70">
        <v>310</v>
      </c>
      <c r="S8" s="70">
        <v>390</v>
      </c>
      <c r="T8" s="61">
        <f>((I8+40)*L8+J8*N8)*2/10000</f>
        <v>3.1680000000000001</v>
      </c>
      <c r="U8" s="61">
        <f>P8*M8*2/10000</f>
        <v>1.92</v>
      </c>
      <c r="V8" s="62">
        <f>ROUND(($C$5*100+2*L8+10)/100*0.4*0.2,2)</f>
        <v>0.26</v>
      </c>
      <c r="W8" s="63">
        <f>($C$5-K8/100*2)*P8/100+($C$5+L8/100*2+K8/100*2+1)*0.5</f>
        <v>3.2</v>
      </c>
      <c r="X8" s="72">
        <f>(L8+(I8+40+J8)*2+K8*2+M8+P8*2)*2*3.95/100</f>
        <v>78.367999999999995</v>
      </c>
      <c r="Y8" s="81"/>
      <c r="Z8" s="83"/>
    </row>
    <row r="9" spans="1:28" s="30" customFormat="1" ht="13.5" customHeight="1" x14ac:dyDescent="0.15">
      <c r="A9" s="14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36"/>
      <c r="R9" s="36"/>
      <c r="S9" s="36"/>
      <c r="T9" s="23"/>
      <c r="U9" s="23"/>
      <c r="V9" s="11"/>
      <c r="Y9" s="23"/>
      <c r="Z9" s="23"/>
    </row>
    <row r="10" spans="1:28" s="30" customFormat="1" ht="36.75" customHeight="1" thickBot="1" x14ac:dyDescent="0.2">
      <c r="B10" s="89" t="s">
        <v>99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8" s="30" customFormat="1" ht="21.6" customHeight="1" x14ac:dyDescent="0.15">
      <c r="A11" s="31"/>
      <c r="B11" s="90" t="s">
        <v>56</v>
      </c>
      <c r="C11" s="92" t="s">
        <v>57</v>
      </c>
      <c r="D11" s="92" t="s">
        <v>58</v>
      </c>
      <c r="E11" s="92" t="s">
        <v>69</v>
      </c>
      <c r="F11" s="84" t="s">
        <v>59</v>
      </c>
      <c r="G11" s="84"/>
      <c r="H11" s="84"/>
      <c r="I11" s="84" t="s">
        <v>60</v>
      </c>
      <c r="J11" s="84"/>
      <c r="K11" s="84"/>
      <c r="L11" s="84"/>
      <c r="M11" s="84"/>
      <c r="N11" s="84"/>
      <c r="O11" s="84"/>
      <c r="P11" s="84"/>
      <c r="Q11" s="86" t="s">
        <v>97</v>
      </c>
      <c r="R11" s="87"/>
      <c r="S11" s="88"/>
      <c r="T11" s="84" t="s">
        <v>61</v>
      </c>
      <c r="U11" s="84"/>
      <c r="V11" s="84"/>
      <c r="W11" s="84"/>
      <c r="X11" s="84"/>
      <c r="Y11" s="84"/>
      <c r="Z11" s="85"/>
    </row>
    <row r="12" spans="1:28" ht="70.5" customHeight="1" x14ac:dyDescent="0.15">
      <c r="A12" s="31"/>
      <c r="B12" s="91"/>
      <c r="C12" s="93"/>
      <c r="D12" s="93"/>
      <c r="E12" s="93"/>
      <c r="F12" s="25" t="s">
        <v>24</v>
      </c>
      <c r="G12" s="1" t="s">
        <v>62</v>
      </c>
      <c r="H12" s="1" t="s">
        <v>63</v>
      </c>
      <c r="I12" s="42" t="s">
        <v>71</v>
      </c>
      <c r="J12" s="1" t="s">
        <v>45</v>
      </c>
      <c r="K12" s="42" t="s">
        <v>3</v>
      </c>
      <c r="L12" s="42" t="s">
        <v>4</v>
      </c>
      <c r="M12" s="1" t="s">
        <v>5</v>
      </c>
      <c r="N12" s="1" t="s">
        <v>6</v>
      </c>
      <c r="O12" s="1" t="s">
        <v>7</v>
      </c>
      <c r="P12" s="42" t="s">
        <v>64</v>
      </c>
      <c r="Q12" s="42">
        <v>1</v>
      </c>
      <c r="R12" s="42">
        <v>2</v>
      </c>
      <c r="S12" s="42">
        <v>3</v>
      </c>
      <c r="T12" s="21" t="s">
        <v>65</v>
      </c>
      <c r="U12" s="21" t="s">
        <v>66</v>
      </c>
      <c r="V12" s="1" t="s">
        <v>68</v>
      </c>
      <c r="W12" s="52" t="s">
        <v>76</v>
      </c>
      <c r="X12" s="73" t="s">
        <v>98</v>
      </c>
      <c r="Y12" s="21" t="s">
        <v>67</v>
      </c>
      <c r="Z12" s="39" t="s">
        <v>73</v>
      </c>
      <c r="AB12" s="3"/>
    </row>
    <row r="13" spans="1:28" s="69" customFormat="1" ht="22.5" customHeight="1" x14ac:dyDescent="0.25">
      <c r="A13" s="67"/>
      <c r="B13" s="76">
        <f>C13+O13/100*2</f>
        <v>3.5</v>
      </c>
      <c r="C13" s="78">
        <v>3</v>
      </c>
      <c r="D13" s="78">
        <v>2.5</v>
      </c>
      <c r="E13" s="9" t="s">
        <v>34</v>
      </c>
      <c r="F13" s="54">
        <f>$B$13*100-4</f>
        <v>346</v>
      </c>
      <c r="G13" s="15">
        <v>35</v>
      </c>
      <c r="H13" s="15">
        <f>G13</f>
        <v>35</v>
      </c>
      <c r="I13" s="74">
        <v>250</v>
      </c>
      <c r="J13" s="15">
        <f t="shared" ref="J13:J20" si="0">G13+1</f>
        <v>36</v>
      </c>
      <c r="K13" s="15">
        <v>50</v>
      </c>
      <c r="L13" s="15">
        <v>60</v>
      </c>
      <c r="M13" s="15">
        <f t="shared" ref="M13:M20" si="1">K13*2+L13</f>
        <v>160</v>
      </c>
      <c r="N13" s="15">
        <f t="shared" ref="N13:N20" si="2">L13-O13</f>
        <v>35</v>
      </c>
      <c r="O13" s="15">
        <v>25</v>
      </c>
      <c r="P13" s="15">
        <v>60</v>
      </c>
      <c r="Q13" s="68">
        <v>250</v>
      </c>
      <c r="R13" s="68">
        <v>250</v>
      </c>
      <c r="S13" s="68">
        <v>250</v>
      </c>
      <c r="T13" s="19">
        <f>((I13+40)*L13+J13*N13)*2/10000</f>
        <v>3.7320000000000002</v>
      </c>
      <c r="U13" s="19">
        <f t="shared" ref="U13:U20" si="3">P13*M13*2/10000</f>
        <v>1.92</v>
      </c>
      <c r="V13" s="41">
        <f>($C$13*100+2*L13+10)/100*0.4*0.2</f>
        <v>0.34400000000000003</v>
      </c>
      <c r="W13" s="53">
        <f>($C$13-K13/100*2)*P13/100+($C$13+L13/100*2+K13/100*2+1)*0.5</f>
        <v>4.3</v>
      </c>
      <c r="X13" s="72">
        <f>(L13+(I13+40+J13)*2+K13*2+M13+P13*2)*2*3.95/100</f>
        <v>86.268000000000015</v>
      </c>
      <c r="Y13" s="80">
        <f>C13*100*40/10000</f>
        <v>1.2</v>
      </c>
      <c r="Z13" s="82">
        <f>0.4*0.4*C13</f>
        <v>0.48000000000000009</v>
      </c>
    </row>
    <row r="14" spans="1:28" s="69" customFormat="1" ht="22.5" customHeight="1" x14ac:dyDescent="0.25">
      <c r="A14" s="67"/>
      <c r="B14" s="76"/>
      <c r="C14" s="78"/>
      <c r="D14" s="78"/>
      <c r="E14" s="9" t="s">
        <v>35</v>
      </c>
      <c r="F14" s="54">
        <f>$B$13*100-4</f>
        <v>346</v>
      </c>
      <c r="G14" s="15">
        <v>35</v>
      </c>
      <c r="H14" s="15">
        <f t="shared" ref="H14:H20" si="4">G14</f>
        <v>35</v>
      </c>
      <c r="I14" s="74">
        <v>250</v>
      </c>
      <c r="J14" s="15">
        <f t="shared" si="0"/>
        <v>36</v>
      </c>
      <c r="K14" s="15">
        <v>50</v>
      </c>
      <c r="L14" s="15">
        <v>60</v>
      </c>
      <c r="M14" s="15">
        <f t="shared" si="1"/>
        <v>160</v>
      </c>
      <c r="N14" s="15">
        <f t="shared" si="2"/>
        <v>35</v>
      </c>
      <c r="O14" s="15">
        <v>25</v>
      </c>
      <c r="P14" s="15">
        <v>60</v>
      </c>
      <c r="Q14" s="68">
        <v>170</v>
      </c>
      <c r="R14" s="68">
        <v>200</v>
      </c>
      <c r="S14" s="68">
        <v>250</v>
      </c>
      <c r="T14" s="19">
        <f t="shared" ref="T14:T19" si="5">((I14+40)*L14+J14*N14)*2/10000</f>
        <v>3.7320000000000002</v>
      </c>
      <c r="U14" s="19">
        <f t="shared" si="3"/>
        <v>1.92</v>
      </c>
      <c r="V14" s="41">
        <f>($C$13*100+2*L14+10)/100*0.4*0.2</f>
        <v>0.34400000000000003</v>
      </c>
      <c r="W14" s="53">
        <f>($C$13-K14/100*2)*P14/100+($C$13+L14/100*2+K14/100*2+1)*0.5</f>
        <v>4.3</v>
      </c>
      <c r="X14" s="72">
        <f t="shared" ref="X14:X20" si="6">(L14+(I14+40+J14)*2+K14*2+M14+P14*2)*2*3.95/100</f>
        <v>86.268000000000015</v>
      </c>
      <c r="Y14" s="80"/>
      <c r="Z14" s="82"/>
    </row>
    <row r="15" spans="1:28" s="69" customFormat="1" ht="22.5" customHeight="1" x14ac:dyDescent="0.25">
      <c r="A15" s="67"/>
      <c r="B15" s="76"/>
      <c r="C15" s="78"/>
      <c r="D15" s="78"/>
      <c r="E15" s="9" t="s">
        <v>36</v>
      </c>
      <c r="F15" s="54">
        <f>$B$13*100-4</f>
        <v>346</v>
      </c>
      <c r="G15" s="15">
        <v>45</v>
      </c>
      <c r="H15" s="15">
        <f t="shared" si="4"/>
        <v>45</v>
      </c>
      <c r="I15" s="74">
        <v>250</v>
      </c>
      <c r="J15" s="15">
        <f t="shared" si="0"/>
        <v>46</v>
      </c>
      <c r="K15" s="15">
        <v>50</v>
      </c>
      <c r="L15" s="15">
        <v>70</v>
      </c>
      <c r="M15" s="15">
        <f t="shared" si="1"/>
        <v>170</v>
      </c>
      <c r="N15" s="15">
        <f t="shared" si="2"/>
        <v>45</v>
      </c>
      <c r="O15" s="15">
        <v>25</v>
      </c>
      <c r="P15" s="15">
        <v>60</v>
      </c>
      <c r="Q15" s="68">
        <v>220</v>
      </c>
      <c r="R15" s="68">
        <v>260</v>
      </c>
      <c r="S15" s="68">
        <v>330</v>
      </c>
      <c r="T15" s="19">
        <f t="shared" si="5"/>
        <v>4.4740000000000002</v>
      </c>
      <c r="U15" s="19">
        <f t="shared" si="3"/>
        <v>2.04</v>
      </c>
      <c r="V15" s="41">
        <f>($C$13*100+2*L15+10)/100*0.4*0.2</f>
        <v>0.36000000000000004</v>
      </c>
      <c r="W15" s="53">
        <f>($C$13-K15/100*2)*P15/100+($C$13+L15/100*2+K15/100*2+1)*0.5</f>
        <v>4.4000000000000004</v>
      </c>
      <c r="X15" s="72">
        <f t="shared" si="6"/>
        <v>89.428000000000011</v>
      </c>
      <c r="Y15" s="80"/>
      <c r="Z15" s="82"/>
    </row>
    <row r="16" spans="1:28" s="69" customFormat="1" ht="22.5" customHeight="1" x14ac:dyDescent="0.25">
      <c r="A16" s="67"/>
      <c r="B16" s="76"/>
      <c r="C16" s="78"/>
      <c r="D16" s="78"/>
      <c r="E16" s="9" t="s">
        <v>37</v>
      </c>
      <c r="F16" s="54">
        <f>$B$13*100-4</f>
        <v>346</v>
      </c>
      <c r="G16" s="15">
        <v>45</v>
      </c>
      <c r="H16" s="15">
        <f t="shared" si="4"/>
        <v>45</v>
      </c>
      <c r="I16" s="74">
        <v>250</v>
      </c>
      <c r="J16" s="15">
        <f t="shared" si="0"/>
        <v>46</v>
      </c>
      <c r="K16" s="15">
        <v>50</v>
      </c>
      <c r="L16" s="15">
        <v>70</v>
      </c>
      <c r="M16" s="15">
        <f t="shared" si="1"/>
        <v>170</v>
      </c>
      <c r="N16" s="15">
        <f t="shared" si="2"/>
        <v>45</v>
      </c>
      <c r="O16" s="15">
        <v>25</v>
      </c>
      <c r="P16" s="15">
        <v>60</v>
      </c>
      <c r="Q16" s="68">
        <v>290</v>
      </c>
      <c r="R16" s="68">
        <v>330</v>
      </c>
      <c r="S16" s="68">
        <v>420</v>
      </c>
      <c r="T16" s="19">
        <f t="shared" si="5"/>
        <v>4.4740000000000002</v>
      </c>
      <c r="U16" s="19">
        <f t="shared" si="3"/>
        <v>2.04</v>
      </c>
      <c r="V16" s="41">
        <f>($C$13*100+2*L16+10)/100*0.4*0.2</f>
        <v>0.36000000000000004</v>
      </c>
      <c r="W16" s="53">
        <f>($C$13-K16/100*2)*P16/100+($C$13+L16/100*2+K16/100*2+1)*0.5</f>
        <v>4.4000000000000004</v>
      </c>
      <c r="X16" s="72">
        <f t="shared" si="6"/>
        <v>89.428000000000011</v>
      </c>
      <c r="Y16" s="80"/>
      <c r="Z16" s="82"/>
    </row>
    <row r="17" spans="1:26" s="69" customFormat="1" ht="22.5" customHeight="1" x14ac:dyDescent="0.25">
      <c r="A17" s="67"/>
      <c r="B17" s="76">
        <f>C17+O17/100*2</f>
        <v>3.5</v>
      </c>
      <c r="C17" s="78">
        <v>3</v>
      </c>
      <c r="D17" s="78">
        <v>3</v>
      </c>
      <c r="E17" s="9" t="s">
        <v>34</v>
      </c>
      <c r="F17" s="54">
        <f>$B$17*100-4</f>
        <v>346</v>
      </c>
      <c r="G17" s="15">
        <v>35</v>
      </c>
      <c r="H17" s="15">
        <f t="shared" si="4"/>
        <v>35</v>
      </c>
      <c r="I17" s="74">
        <v>300</v>
      </c>
      <c r="J17" s="15">
        <f t="shared" si="0"/>
        <v>36</v>
      </c>
      <c r="K17" s="15">
        <v>50</v>
      </c>
      <c r="L17" s="15">
        <v>70</v>
      </c>
      <c r="M17" s="15">
        <f t="shared" si="1"/>
        <v>170</v>
      </c>
      <c r="N17" s="15">
        <f t="shared" si="2"/>
        <v>45</v>
      </c>
      <c r="O17" s="15">
        <v>25</v>
      </c>
      <c r="P17" s="15">
        <v>60</v>
      </c>
      <c r="Q17" s="68">
        <v>250</v>
      </c>
      <c r="R17" s="68">
        <v>250</v>
      </c>
      <c r="S17" s="68">
        <v>250</v>
      </c>
      <c r="T17" s="19">
        <f t="shared" si="5"/>
        <v>5.0839999999999996</v>
      </c>
      <c r="U17" s="19">
        <f t="shared" si="3"/>
        <v>2.04</v>
      </c>
      <c r="V17" s="41">
        <f>($C$17*100+2*L17+10)/100*0.4*0.2</f>
        <v>0.36000000000000004</v>
      </c>
      <c r="W17" s="53">
        <f>($C$17-K17/100*2)*P17/100+($C$17+L17/100*2+K17/100*2+1)*0.5</f>
        <v>4.4000000000000004</v>
      </c>
      <c r="X17" s="72">
        <f t="shared" si="6"/>
        <v>95.748000000000005</v>
      </c>
      <c r="Y17" s="80">
        <f>C17*100*40/10000</f>
        <v>1.2</v>
      </c>
      <c r="Z17" s="82">
        <f>0.4*0.4*C17</f>
        <v>0.48000000000000009</v>
      </c>
    </row>
    <row r="18" spans="1:26" s="69" customFormat="1" ht="22.5" customHeight="1" x14ac:dyDescent="0.25">
      <c r="A18" s="67"/>
      <c r="B18" s="76"/>
      <c r="C18" s="78"/>
      <c r="D18" s="78"/>
      <c r="E18" s="9" t="s">
        <v>35</v>
      </c>
      <c r="F18" s="54">
        <f>$B$17*100-4</f>
        <v>346</v>
      </c>
      <c r="G18" s="15">
        <v>35</v>
      </c>
      <c r="H18" s="15">
        <f t="shared" si="4"/>
        <v>35</v>
      </c>
      <c r="I18" s="74">
        <v>300</v>
      </c>
      <c r="J18" s="15">
        <f t="shared" si="0"/>
        <v>36</v>
      </c>
      <c r="K18" s="15">
        <v>50</v>
      </c>
      <c r="L18" s="15">
        <v>70</v>
      </c>
      <c r="M18" s="15">
        <f t="shared" si="1"/>
        <v>170</v>
      </c>
      <c r="N18" s="15">
        <f t="shared" si="2"/>
        <v>45</v>
      </c>
      <c r="O18" s="15">
        <v>25</v>
      </c>
      <c r="P18" s="15">
        <v>60</v>
      </c>
      <c r="Q18" s="68">
        <v>170</v>
      </c>
      <c r="R18" s="68">
        <v>200</v>
      </c>
      <c r="S18" s="68">
        <v>250</v>
      </c>
      <c r="T18" s="19">
        <f t="shared" si="5"/>
        <v>5.0839999999999996</v>
      </c>
      <c r="U18" s="19">
        <f t="shared" si="3"/>
        <v>2.04</v>
      </c>
      <c r="V18" s="41">
        <f>($C$17*100+2*L18+10)/100*0.4*0.2</f>
        <v>0.36000000000000004</v>
      </c>
      <c r="W18" s="53">
        <f>($C$17-K18/100*2)*P18/100+($C$17+L18/100*2+K18/100*2+1)*0.5</f>
        <v>4.4000000000000004</v>
      </c>
      <c r="X18" s="72">
        <f t="shared" si="6"/>
        <v>95.748000000000005</v>
      </c>
      <c r="Y18" s="80"/>
      <c r="Z18" s="82"/>
    </row>
    <row r="19" spans="1:26" s="69" customFormat="1" ht="22.5" customHeight="1" x14ac:dyDescent="0.25">
      <c r="A19" s="67"/>
      <c r="B19" s="76"/>
      <c r="C19" s="78"/>
      <c r="D19" s="78"/>
      <c r="E19" s="9" t="s">
        <v>36</v>
      </c>
      <c r="F19" s="54">
        <f>$B$17*100-4</f>
        <v>346</v>
      </c>
      <c r="G19" s="15">
        <v>45</v>
      </c>
      <c r="H19" s="15">
        <f t="shared" si="4"/>
        <v>45</v>
      </c>
      <c r="I19" s="74">
        <v>300</v>
      </c>
      <c r="J19" s="15">
        <f>G19+1</f>
        <v>46</v>
      </c>
      <c r="K19" s="15">
        <v>50</v>
      </c>
      <c r="L19" s="15">
        <v>80</v>
      </c>
      <c r="M19" s="15">
        <f>K19*2+L19</f>
        <v>180</v>
      </c>
      <c r="N19" s="15">
        <f>L19-O19</f>
        <v>55</v>
      </c>
      <c r="O19" s="15">
        <v>25</v>
      </c>
      <c r="P19" s="15">
        <v>60</v>
      </c>
      <c r="Q19" s="68">
        <v>240</v>
      </c>
      <c r="R19" s="68">
        <v>260</v>
      </c>
      <c r="S19" s="68">
        <v>330</v>
      </c>
      <c r="T19" s="19">
        <f t="shared" si="5"/>
        <v>5.9459999999999997</v>
      </c>
      <c r="U19" s="19">
        <f t="shared" si="3"/>
        <v>2.16</v>
      </c>
      <c r="V19" s="41">
        <f>($C$17*100+2*L19+10)/100*0.4*0.2</f>
        <v>0.37600000000000006</v>
      </c>
      <c r="W19" s="53">
        <f>($C$17-K19/100*2)*P19/100+($C$17+L19/100*2+K19/100*2+1)*0.5</f>
        <v>4.5</v>
      </c>
      <c r="X19" s="72">
        <f t="shared" si="6"/>
        <v>98.908000000000015</v>
      </c>
      <c r="Y19" s="80"/>
      <c r="Z19" s="82"/>
    </row>
    <row r="20" spans="1:26" s="69" customFormat="1" ht="22.5" customHeight="1" thickBot="1" x14ac:dyDescent="0.3">
      <c r="A20" s="67"/>
      <c r="B20" s="77"/>
      <c r="C20" s="79"/>
      <c r="D20" s="79"/>
      <c r="E20" s="10" t="s">
        <v>37</v>
      </c>
      <c r="F20" s="64">
        <f>$B$17*100-4</f>
        <v>346</v>
      </c>
      <c r="G20" s="59">
        <v>45</v>
      </c>
      <c r="H20" s="59">
        <f t="shared" si="4"/>
        <v>45</v>
      </c>
      <c r="I20" s="75">
        <v>300</v>
      </c>
      <c r="J20" s="59">
        <f t="shared" si="0"/>
        <v>46</v>
      </c>
      <c r="K20" s="59">
        <v>50</v>
      </c>
      <c r="L20" s="59">
        <v>90</v>
      </c>
      <c r="M20" s="59">
        <f t="shared" si="1"/>
        <v>190</v>
      </c>
      <c r="N20" s="59">
        <f t="shared" si="2"/>
        <v>65</v>
      </c>
      <c r="O20" s="59">
        <v>25</v>
      </c>
      <c r="P20" s="59">
        <v>60</v>
      </c>
      <c r="Q20" s="70">
        <v>310</v>
      </c>
      <c r="R20" s="70">
        <v>350</v>
      </c>
      <c r="S20" s="70">
        <v>420</v>
      </c>
      <c r="T20" s="61">
        <f>((I20+40)*L20+J20*N20)*2/10000</f>
        <v>6.718</v>
      </c>
      <c r="U20" s="61">
        <f t="shared" si="3"/>
        <v>2.2799999999999998</v>
      </c>
      <c r="V20" s="62">
        <f>($C$17*100+2*L20+10)/100*0.4*0.2</f>
        <v>0.39200000000000007</v>
      </c>
      <c r="W20" s="63">
        <f>($C$17-K20/100*2)*P20/100+($C$17+L20/100*2+K20/100*2+1)*0.5</f>
        <v>4.5999999999999996</v>
      </c>
      <c r="X20" s="72">
        <f t="shared" si="6"/>
        <v>100.48800000000001</v>
      </c>
      <c r="Y20" s="81"/>
      <c r="Z20" s="83"/>
    </row>
    <row r="21" spans="1:26" ht="18" customHeight="1" x14ac:dyDescent="0.15">
      <c r="E21" s="2"/>
      <c r="F21" s="3"/>
      <c r="G21" s="3"/>
      <c r="H21" s="3"/>
      <c r="I21" s="3"/>
      <c r="J21" s="3"/>
      <c r="K21" s="2"/>
      <c r="L21" s="3"/>
      <c r="M21" s="3"/>
      <c r="N21" s="3"/>
      <c r="O21" s="3"/>
      <c r="P21" s="3"/>
      <c r="Q21" s="37"/>
      <c r="R21" s="37"/>
      <c r="S21" s="37"/>
      <c r="V21" s="3"/>
    </row>
    <row r="22" spans="1:26" ht="37.5" customHeight="1" thickBot="1" x14ac:dyDescent="0.2">
      <c r="B22" s="89" t="s">
        <v>100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spans="1:26" ht="22.5" customHeight="1" x14ac:dyDescent="0.15">
      <c r="B23" s="90" t="s">
        <v>26</v>
      </c>
      <c r="C23" s="92" t="s">
        <v>39</v>
      </c>
      <c r="D23" s="92" t="s">
        <v>55</v>
      </c>
      <c r="E23" s="92" t="s">
        <v>69</v>
      </c>
      <c r="F23" s="84" t="s">
        <v>40</v>
      </c>
      <c r="G23" s="84"/>
      <c r="H23" s="84"/>
      <c r="I23" s="84" t="s">
        <v>41</v>
      </c>
      <c r="J23" s="84"/>
      <c r="K23" s="84"/>
      <c r="L23" s="84"/>
      <c r="M23" s="84"/>
      <c r="N23" s="84"/>
      <c r="O23" s="84"/>
      <c r="P23" s="84"/>
      <c r="Q23" s="86" t="s">
        <v>97</v>
      </c>
      <c r="R23" s="87"/>
      <c r="S23" s="88"/>
      <c r="T23" s="84" t="s">
        <v>61</v>
      </c>
      <c r="U23" s="84"/>
      <c r="V23" s="84"/>
      <c r="W23" s="84"/>
      <c r="X23" s="84"/>
      <c r="Y23" s="84"/>
      <c r="Z23" s="85"/>
    </row>
    <row r="24" spans="1:26" ht="64.5" x14ac:dyDescent="0.15">
      <c r="B24" s="91"/>
      <c r="C24" s="93"/>
      <c r="D24" s="93"/>
      <c r="E24" s="93"/>
      <c r="F24" s="25" t="s">
        <v>23</v>
      </c>
      <c r="G24" s="1" t="s">
        <v>20</v>
      </c>
      <c r="H24" s="1" t="s">
        <v>25</v>
      </c>
      <c r="I24" s="42" t="s">
        <v>71</v>
      </c>
      <c r="J24" s="1" t="s">
        <v>45</v>
      </c>
      <c r="K24" s="42" t="s">
        <v>3</v>
      </c>
      <c r="L24" s="42" t="s">
        <v>4</v>
      </c>
      <c r="M24" s="1" t="s">
        <v>5</v>
      </c>
      <c r="N24" s="1" t="s">
        <v>6</v>
      </c>
      <c r="O24" s="1" t="s">
        <v>7</v>
      </c>
      <c r="P24" s="42" t="s">
        <v>51</v>
      </c>
      <c r="Q24" s="42">
        <v>1</v>
      </c>
      <c r="R24" s="42">
        <v>2</v>
      </c>
      <c r="S24" s="42">
        <v>3</v>
      </c>
      <c r="T24" s="21" t="s">
        <v>52</v>
      </c>
      <c r="U24" s="21" t="s">
        <v>53</v>
      </c>
      <c r="V24" s="1" t="s">
        <v>68</v>
      </c>
      <c r="W24" s="52" t="s">
        <v>76</v>
      </c>
      <c r="X24" s="73" t="s">
        <v>98</v>
      </c>
      <c r="Y24" s="21" t="s">
        <v>67</v>
      </c>
      <c r="Z24" s="39" t="s">
        <v>72</v>
      </c>
    </row>
    <row r="25" spans="1:26" ht="22.5" customHeight="1" x14ac:dyDescent="0.15">
      <c r="B25" s="76">
        <f>C25+O25/100*2</f>
        <v>4.5999999999999996</v>
      </c>
      <c r="C25" s="78">
        <v>4</v>
      </c>
      <c r="D25" s="78">
        <v>3</v>
      </c>
      <c r="E25" s="9" t="s">
        <v>34</v>
      </c>
      <c r="F25" s="28">
        <f>$B$25*100-4</f>
        <v>455.99999999999994</v>
      </c>
      <c r="G25" s="15">
        <v>45</v>
      </c>
      <c r="H25" s="15">
        <f>G25</f>
        <v>45</v>
      </c>
      <c r="I25" s="74">
        <v>300</v>
      </c>
      <c r="J25" s="15">
        <f t="shared" ref="J25:J30" si="7">G25+1</f>
        <v>46</v>
      </c>
      <c r="K25" s="15">
        <v>60</v>
      </c>
      <c r="L25" s="15">
        <v>70</v>
      </c>
      <c r="M25" s="15">
        <f t="shared" ref="M25:M30" si="8">K25*2+L25</f>
        <v>190</v>
      </c>
      <c r="N25" s="15">
        <f t="shared" ref="N25:N30" si="9">L25-O25</f>
        <v>40</v>
      </c>
      <c r="O25" s="15">
        <v>30</v>
      </c>
      <c r="P25" s="15">
        <v>100</v>
      </c>
      <c r="Q25" s="68">
        <v>270</v>
      </c>
      <c r="R25" s="68">
        <v>270</v>
      </c>
      <c r="S25" s="68">
        <v>270</v>
      </c>
      <c r="T25" s="19">
        <f>((I25+40)*L25+J25*N25)*2/10000</f>
        <v>5.1280000000000001</v>
      </c>
      <c r="U25" s="19">
        <f t="shared" ref="U25:U32" si="10">P25*M25*2/10000</f>
        <v>3.8</v>
      </c>
      <c r="V25" s="41">
        <f>($C$25*100+2*L25+10)/100*0.4*0.2</f>
        <v>0.44000000000000006</v>
      </c>
      <c r="W25" s="53">
        <f>($C$25-K25/100*2)*P25/100+($C$25+L25/100*2+K25/100*2+1)*0.5</f>
        <v>6.6</v>
      </c>
      <c r="X25" s="72">
        <f>(L25+(I25+40+J25)*2+K25*2+M25+P25*2)*2*3.95/100</f>
        <v>106.80800000000001</v>
      </c>
      <c r="Y25" s="80">
        <f>C25*100*40/10000</f>
        <v>1.6</v>
      </c>
      <c r="Z25" s="82">
        <f>0.4*0.4*C25</f>
        <v>0.64000000000000012</v>
      </c>
    </row>
    <row r="26" spans="1:26" ht="22.5" customHeight="1" x14ac:dyDescent="0.15">
      <c r="B26" s="76"/>
      <c r="C26" s="78"/>
      <c r="D26" s="78"/>
      <c r="E26" s="9" t="s">
        <v>35</v>
      </c>
      <c r="F26" s="28">
        <f>$B$25*100-4</f>
        <v>455.99999999999994</v>
      </c>
      <c r="G26" s="15">
        <v>45</v>
      </c>
      <c r="H26" s="15">
        <f t="shared" ref="H26:H32" si="11">G26</f>
        <v>45</v>
      </c>
      <c r="I26" s="74">
        <v>300</v>
      </c>
      <c r="J26" s="15">
        <f t="shared" si="7"/>
        <v>46</v>
      </c>
      <c r="K26" s="15">
        <v>60</v>
      </c>
      <c r="L26" s="15">
        <v>70</v>
      </c>
      <c r="M26" s="15">
        <f t="shared" si="8"/>
        <v>190</v>
      </c>
      <c r="N26" s="15">
        <f t="shared" si="9"/>
        <v>40</v>
      </c>
      <c r="O26" s="15">
        <v>30</v>
      </c>
      <c r="P26" s="15">
        <v>100</v>
      </c>
      <c r="Q26" s="68">
        <v>190</v>
      </c>
      <c r="R26" s="68">
        <v>220</v>
      </c>
      <c r="S26" s="68">
        <v>270</v>
      </c>
      <c r="T26" s="19">
        <f t="shared" ref="T26:T31" si="12">((I26+40)*L26+J26*N26)*2/10000</f>
        <v>5.1280000000000001</v>
      </c>
      <c r="U26" s="19">
        <f t="shared" si="10"/>
        <v>3.8</v>
      </c>
      <c r="V26" s="41">
        <f>($C$25*100+2*L26+10)/100*0.4*0.2</f>
        <v>0.44000000000000006</v>
      </c>
      <c r="W26" s="53">
        <f>($C$25-K26/100*2)*P26/100+($C$25+L26/100*2+K26/100*2+1)*0.5</f>
        <v>6.6</v>
      </c>
      <c r="X26" s="72">
        <f t="shared" ref="X26:X32" si="13">(L26+(I26+40+J26)*2+K26*2+M26+P26*2)*2*3.95/100</f>
        <v>106.80800000000001</v>
      </c>
      <c r="Y26" s="80"/>
      <c r="Z26" s="82"/>
    </row>
    <row r="27" spans="1:26" ht="22.5" customHeight="1" x14ac:dyDescent="0.15">
      <c r="B27" s="76"/>
      <c r="C27" s="78"/>
      <c r="D27" s="78"/>
      <c r="E27" s="9" t="s">
        <v>36</v>
      </c>
      <c r="F27" s="28">
        <f>$B$25*100-4</f>
        <v>455.99999999999994</v>
      </c>
      <c r="G27" s="15">
        <v>55</v>
      </c>
      <c r="H27" s="15">
        <f t="shared" si="11"/>
        <v>55</v>
      </c>
      <c r="I27" s="74">
        <v>300</v>
      </c>
      <c r="J27" s="15">
        <f t="shared" si="7"/>
        <v>56</v>
      </c>
      <c r="K27" s="15">
        <v>70</v>
      </c>
      <c r="L27" s="15">
        <v>80</v>
      </c>
      <c r="M27" s="15">
        <f t="shared" si="8"/>
        <v>220</v>
      </c>
      <c r="N27" s="15">
        <f t="shared" si="9"/>
        <v>50</v>
      </c>
      <c r="O27" s="15">
        <v>30</v>
      </c>
      <c r="P27" s="15">
        <v>100</v>
      </c>
      <c r="Q27" s="68">
        <v>250</v>
      </c>
      <c r="R27" s="68">
        <v>290</v>
      </c>
      <c r="S27" s="68">
        <v>370</v>
      </c>
      <c r="T27" s="19">
        <f t="shared" si="12"/>
        <v>6</v>
      </c>
      <c r="U27" s="19">
        <f t="shared" si="10"/>
        <v>4.4000000000000004</v>
      </c>
      <c r="V27" s="41">
        <f>($C$25*100+2*L27+10)/100*0.4*0.2</f>
        <v>0.45600000000000007</v>
      </c>
      <c r="W27" s="53">
        <f>($C$25-K27/100*2)*P27/100+($C$25+L27/100*2+K27/100*2+1)*0.5</f>
        <v>6.6</v>
      </c>
      <c r="X27" s="72">
        <f t="shared" si="13"/>
        <v>113.12800000000001</v>
      </c>
      <c r="Y27" s="80"/>
      <c r="Z27" s="82"/>
    </row>
    <row r="28" spans="1:26" ht="22.5" customHeight="1" x14ac:dyDescent="0.15">
      <c r="B28" s="76"/>
      <c r="C28" s="78"/>
      <c r="D28" s="78"/>
      <c r="E28" s="9" t="s">
        <v>37</v>
      </c>
      <c r="F28" s="28">
        <f>$B$25*100-4</f>
        <v>455.99999999999994</v>
      </c>
      <c r="G28" s="15">
        <v>55</v>
      </c>
      <c r="H28" s="15">
        <f t="shared" si="11"/>
        <v>55</v>
      </c>
      <c r="I28" s="74">
        <v>300</v>
      </c>
      <c r="J28" s="15">
        <f t="shared" si="7"/>
        <v>56</v>
      </c>
      <c r="K28" s="15">
        <v>70</v>
      </c>
      <c r="L28" s="15">
        <v>80</v>
      </c>
      <c r="M28" s="15">
        <f t="shared" si="8"/>
        <v>220</v>
      </c>
      <c r="N28" s="15">
        <f t="shared" si="9"/>
        <v>50</v>
      </c>
      <c r="O28" s="15">
        <v>30</v>
      </c>
      <c r="P28" s="15">
        <v>100</v>
      </c>
      <c r="Q28" s="68">
        <v>320</v>
      </c>
      <c r="R28" s="68">
        <v>370</v>
      </c>
      <c r="S28" s="68">
        <v>460</v>
      </c>
      <c r="T28" s="19">
        <f t="shared" si="12"/>
        <v>6</v>
      </c>
      <c r="U28" s="19">
        <f t="shared" si="10"/>
        <v>4.4000000000000004</v>
      </c>
      <c r="V28" s="41">
        <f>($C$25*100+2*L28+10)/100*0.4*0.2</f>
        <v>0.45600000000000007</v>
      </c>
      <c r="W28" s="53">
        <f>($C$25-K28/100*2)*P28/100+($C$25+L28/100*2+K28/100*2+1)*0.5</f>
        <v>6.6</v>
      </c>
      <c r="X28" s="72">
        <f t="shared" si="13"/>
        <v>113.12800000000001</v>
      </c>
      <c r="Y28" s="80"/>
      <c r="Z28" s="82"/>
    </row>
    <row r="29" spans="1:26" ht="22.5" customHeight="1" x14ac:dyDescent="0.15">
      <c r="B29" s="76">
        <f>C29+O29/100*2</f>
        <v>4.5999999999999996</v>
      </c>
      <c r="C29" s="78">
        <v>4</v>
      </c>
      <c r="D29" s="78">
        <v>4</v>
      </c>
      <c r="E29" s="9" t="s">
        <v>34</v>
      </c>
      <c r="F29" s="28">
        <f>$B$29*100-4</f>
        <v>455.99999999999994</v>
      </c>
      <c r="G29" s="15">
        <v>45</v>
      </c>
      <c r="H29" s="15">
        <f t="shared" si="11"/>
        <v>45</v>
      </c>
      <c r="I29" s="74">
        <v>400</v>
      </c>
      <c r="J29" s="15">
        <f t="shared" si="7"/>
        <v>46</v>
      </c>
      <c r="K29" s="15">
        <v>60</v>
      </c>
      <c r="L29" s="15">
        <v>90</v>
      </c>
      <c r="M29" s="15">
        <f t="shared" si="8"/>
        <v>210</v>
      </c>
      <c r="N29" s="15">
        <f t="shared" si="9"/>
        <v>60</v>
      </c>
      <c r="O29" s="15">
        <v>30</v>
      </c>
      <c r="P29" s="15">
        <v>100</v>
      </c>
      <c r="Q29" s="68">
        <v>280</v>
      </c>
      <c r="R29" s="68">
        <v>280</v>
      </c>
      <c r="S29" s="68">
        <v>280</v>
      </c>
      <c r="T29" s="19">
        <f t="shared" si="12"/>
        <v>8.4719999999999995</v>
      </c>
      <c r="U29" s="19">
        <f t="shared" si="10"/>
        <v>4.2</v>
      </c>
      <c r="V29" s="41">
        <f>($C$29*100+2*L29+10)/100*0.4*0.2</f>
        <v>0.47200000000000009</v>
      </c>
      <c r="W29" s="53">
        <f>($C$29-K29/100*2)*P29/100+($C$29+L29/100*2+K29/100*2+1)*0.5</f>
        <v>6.8</v>
      </c>
      <c r="X29" s="72">
        <f t="shared" si="13"/>
        <v>125.76800000000001</v>
      </c>
      <c r="Y29" s="80">
        <f>C29*100*40/10000</f>
        <v>1.6</v>
      </c>
      <c r="Z29" s="82">
        <f>0.4*0.4*C29</f>
        <v>0.64000000000000012</v>
      </c>
    </row>
    <row r="30" spans="1:26" ht="22.5" customHeight="1" x14ac:dyDescent="0.15">
      <c r="B30" s="76"/>
      <c r="C30" s="78"/>
      <c r="D30" s="78"/>
      <c r="E30" s="9" t="s">
        <v>35</v>
      </c>
      <c r="F30" s="28">
        <f>$B$29*100-4</f>
        <v>455.99999999999994</v>
      </c>
      <c r="G30" s="15">
        <v>45</v>
      </c>
      <c r="H30" s="15">
        <f t="shared" si="11"/>
        <v>45</v>
      </c>
      <c r="I30" s="74">
        <v>400</v>
      </c>
      <c r="J30" s="15">
        <f t="shared" si="7"/>
        <v>46</v>
      </c>
      <c r="K30" s="15">
        <v>60</v>
      </c>
      <c r="L30" s="15">
        <v>100</v>
      </c>
      <c r="M30" s="15">
        <f t="shared" si="8"/>
        <v>220</v>
      </c>
      <c r="N30" s="15">
        <f t="shared" si="9"/>
        <v>70</v>
      </c>
      <c r="O30" s="15">
        <v>30</v>
      </c>
      <c r="P30" s="15">
        <v>100</v>
      </c>
      <c r="Q30" s="68">
        <v>190</v>
      </c>
      <c r="R30" s="68">
        <v>210</v>
      </c>
      <c r="S30" s="68">
        <v>250</v>
      </c>
      <c r="T30" s="19">
        <f t="shared" si="12"/>
        <v>9.4440000000000008</v>
      </c>
      <c r="U30" s="19">
        <f t="shared" si="10"/>
        <v>4.4000000000000004</v>
      </c>
      <c r="V30" s="41">
        <f>($C$29*100+2*L30+10)/100*0.4*0.2</f>
        <v>0.48799999999999999</v>
      </c>
      <c r="W30" s="53">
        <f>($C$29-K30/100*2)*P30/100+($C$29+L30/100*2+K30/100*2+1)*0.5</f>
        <v>6.8999999999999995</v>
      </c>
      <c r="X30" s="72">
        <f t="shared" si="13"/>
        <v>127.34800000000001</v>
      </c>
      <c r="Y30" s="80"/>
      <c r="Z30" s="82"/>
    </row>
    <row r="31" spans="1:26" ht="22.5" customHeight="1" x14ac:dyDescent="0.15">
      <c r="B31" s="76"/>
      <c r="C31" s="78"/>
      <c r="D31" s="78"/>
      <c r="E31" s="9" t="s">
        <v>36</v>
      </c>
      <c r="F31" s="28">
        <f>$B$29*100-4</f>
        <v>455.99999999999994</v>
      </c>
      <c r="G31" s="15">
        <v>55</v>
      </c>
      <c r="H31" s="15">
        <f t="shared" si="11"/>
        <v>55</v>
      </c>
      <c r="I31" s="74">
        <v>400</v>
      </c>
      <c r="J31" s="15">
        <f>G31+1</f>
        <v>56</v>
      </c>
      <c r="K31" s="15">
        <v>70</v>
      </c>
      <c r="L31" s="15">
        <v>110</v>
      </c>
      <c r="M31" s="15">
        <f>K31*2+L31</f>
        <v>250</v>
      </c>
      <c r="N31" s="15">
        <f>L31-O31</f>
        <v>80</v>
      </c>
      <c r="O31" s="15">
        <v>30</v>
      </c>
      <c r="P31" s="15">
        <v>100</v>
      </c>
      <c r="Q31" s="68">
        <v>220</v>
      </c>
      <c r="R31" s="68">
        <v>250</v>
      </c>
      <c r="S31" s="68">
        <v>330</v>
      </c>
      <c r="T31" s="19">
        <f t="shared" si="12"/>
        <v>10.576000000000001</v>
      </c>
      <c r="U31" s="19">
        <f t="shared" si="10"/>
        <v>5</v>
      </c>
      <c r="V31" s="41">
        <f>($C$29*100+2*L31+10)/100*0.4*0.2</f>
        <v>0.504</v>
      </c>
      <c r="W31" s="53">
        <f>($C$29-K31/100*2)*P31/100+($C$29+L31/100*2+K31/100*2+1)*0.5</f>
        <v>6.9</v>
      </c>
      <c r="X31" s="72">
        <f t="shared" si="13"/>
        <v>133.66800000000001</v>
      </c>
      <c r="Y31" s="80"/>
      <c r="Z31" s="82"/>
    </row>
    <row r="32" spans="1:26" ht="22.5" customHeight="1" thickBot="1" x14ac:dyDescent="0.2">
      <c r="B32" s="77"/>
      <c r="C32" s="79"/>
      <c r="D32" s="79"/>
      <c r="E32" s="10" t="s">
        <v>37</v>
      </c>
      <c r="F32" s="29">
        <f>$B$29*100-4</f>
        <v>455.99999999999994</v>
      </c>
      <c r="G32" s="59">
        <v>55</v>
      </c>
      <c r="H32" s="59">
        <f t="shared" si="11"/>
        <v>55</v>
      </c>
      <c r="I32" s="75">
        <v>400</v>
      </c>
      <c r="J32" s="59">
        <f>G32+1</f>
        <v>56</v>
      </c>
      <c r="K32" s="59">
        <v>70</v>
      </c>
      <c r="L32" s="59">
        <v>110</v>
      </c>
      <c r="M32" s="59">
        <f>K32*2+L32</f>
        <v>250</v>
      </c>
      <c r="N32" s="59">
        <f>L32-O32</f>
        <v>80</v>
      </c>
      <c r="O32" s="59">
        <v>30</v>
      </c>
      <c r="P32" s="59">
        <v>100</v>
      </c>
      <c r="Q32" s="70">
        <v>290</v>
      </c>
      <c r="R32" s="70">
        <v>320</v>
      </c>
      <c r="S32" s="70">
        <v>410</v>
      </c>
      <c r="T32" s="61">
        <f>((I32+40)*L32+J32*N32)*2/10000</f>
        <v>10.576000000000001</v>
      </c>
      <c r="U32" s="61">
        <f t="shared" si="10"/>
        <v>5</v>
      </c>
      <c r="V32" s="62">
        <f>($C$29*100+2*L32+10)/100*0.4*0.2</f>
        <v>0.504</v>
      </c>
      <c r="W32" s="63">
        <f>($C$29-K32/100*2)*P32/100+($C$29+L32/100*2+K32/100*2+1)*0.5</f>
        <v>6.9</v>
      </c>
      <c r="X32" s="72">
        <f t="shared" si="13"/>
        <v>133.66800000000001</v>
      </c>
      <c r="Y32" s="81"/>
      <c r="Z32" s="83"/>
    </row>
    <row r="581" spans="5:11" x14ac:dyDescent="0.15">
      <c r="E581" s="2"/>
      <c r="F581" s="3"/>
      <c r="K581" s="2"/>
    </row>
    <row r="582" spans="5:11" x14ac:dyDescent="0.15">
      <c r="E582" s="2"/>
      <c r="F582" s="3"/>
      <c r="K582" s="2"/>
    </row>
    <row r="583" spans="5:11" x14ac:dyDescent="0.15">
      <c r="E583" s="2"/>
      <c r="F583" s="3"/>
      <c r="K583" s="2"/>
    </row>
    <row r="584" spans="5:11" x14ac:dyDescent="0.15">
      <c r="E584" s="2"/>
      <c r="F584" s="3"/>
      <c r="K584" s="2"/>
    </row>
    <row r="585" spans="5:11" x14ac:dyDescent="0.15">
      <c r="E585" s="2"/>
      <c r="F585" s="3"/>
      <c r="K585" s="2"/>
    </row>
    <row r="586" spans="5:11" x14ac:dyDescent="0.15">
      <c r="E586" s="2"/>
      <c r="F586" s="3"/>
      <c r="K586" s="2"/>
    </row>
    <row r="587" spans="5:11" x14ac:dyDescent="0.15">
      <c r="E587" s="2"/>
      <c r="F587" s="3"/>
      <c r="K587" s="2"/>
    </row>
    <row r="588" spans="5:11" x14ac:dyDescent="0.15">
      <c r="E588" s="2"/>
      <c r="F588" s="3"/>
      <c r="K588" s="2"/>
    </row>
    <row r="589" spans="5:11" x14ac:dyDescent="0.15">
      <c r="E589" s="2"/>
      <c r="F589" s="3"/>
      <c r="K589" s="2"/>
    </row>
    <row r="590" spans="5:11" x14ac:dyDescent="0.15">
      <c r="E590" s="2"/>
      <c r="F590" s="3"/>
      <c r="K590" s="2"/>
    </row>
    <row r="591" spans="5:11" x14ac:dyDescent="0.15">
      <c r="E591" s="2"/>
      <c r="F591" s="3"/>
      <c r="K591" s="2"/>
    </row>
    <row r="592" spans="5:11" x14ac:dyDescent="0.15">
      <c r="E592" s="2"/>
      <c r="F592" s="3"/>
      <c r="K592" s="2"/>
    </row>
    <row r="593" spans="5:11" x14ac:dyDescent="0.15">
      <c r="E593" s="2"/>
      <c r="F593" s="3"/>
      <c r="K593" s="2"/>
    </row>
    <row r="594" spans="5:11" x14ac:dyDescent="0.15">
      <c r="E594" s="2"/>
      <c r="F594" s="3"/>
      <c r="K594" s="2"/>
    </row>
    <row r="595" spans="5:11" x14ac:dyDescent="0.15">
      <c r="E595" s="2"/>
      <c r="F595" s="3"/>
      <c r="K595" s="2"/>
    </row>
    <row r="596" spans="5:11" x14ac:dyDescent="0.15">
      <c r="E596" s="2"/>
      <c r="F596" s="3"/>
      <c r="K596" s="2"/>
    </row>
    <row r="597" spans="5:11" x14ac:dyDescent="0.15">
      <c r="E597" s="2"/>
      <c r="F597" s="3"/>
      <c r="K597" s="2"/>
    </row>
    <row r="598" spans="5:11" x14ac:dyDescent="0.15">
      <c r="E598" s="2"/>
      <c r="F598" s="3"/>
      <c r="K598" s="2"/>
    </row>
    <row r="599" spans="5:11" x14ac:dyDescent="0.15">
      <c r="E599" s="2"/>
      <c r="F599" s="3"/>
      <c r="K599" s="2"/>
    </row>
    <row r="600" spans="5:11" x14ac:dyDescent="0.15">
      <c r="E600" s="2"/>
      <c r="F600" s="3"/>
      <c r="K600" s="2"/>
    </row>
    <row r="601" spans="5:11" x14ac:dyDescent="0.15">
      <c r="E601" s="2"/>
      <c r="F601" s="3"/>
      <c r="K601" s="2"/>
    </row>
    <row r="602" spans="5:11" x14ac:dyDescent="0.15">
      <c r="E602" s="2"/>
      <c r="F602" s="3"/>
      <c r="K602" s="2"/>
    </row>
    <row r="603" spans="5:11" x14ac:dyDescent="0.15">
      <c r="E603" s="2"/>
      <c r="F603" s="3"/>
      <c r="K603" s="2"/>
    </row>
    <row r="604" spans="5:11" x14ac:dyDescent="0.15">
      <c r="E604" s="2"/>
      <c r="F604" s="3"/>
      <c r="K604" s="2"/>
    </row>
    <row r="605" spans="5:11" x14ac:dyDescent="0.15">
      <c r="E605" s="2"/>
      <c r="F605" s="3"/>
      <c r="K605" s="2"/>
    </row>
    <row r="606" spans="5:11" x14ac:dyDescent="0.15">
      <c r="E606" s="2"/>
      <c r="F606" s="3"/>
      <c r="K606" s="2"/>
    </row>
    <row r="607" spans="5:11" x14ac:dyDescent="0.15">
      <c r="E607" s="2"/>
      <c r="F607" s="3"/>
      <c r="K607" s="2"/>
    </row>
    <row r="608" spans="5:11" x14ac:dyDescent="0.15">
      <c r="E608" s="2"/>
      <c r="F608" s="3"/>
      <c r="K608" s="2"/>
    </row>
    <row r="609" spans="5:11" x14ac:dyDescent="0.15">
      <c r="E609" s="2"/>
      <c r="F609" s="3"/>
      <c r="K609" s="2"/>
    </row>
    <row r="610" spans="5:11" x14ac:dyDescent="0.15">
      <c r="E610" s="2"/>
      <c r="F610" s="3"/>
      <c r="K610" s="2"/>
    </row>
    <row r="611" spans="5:11" x14ac:dyDescent="0.15">
      <c r="E611" s="2"/>
      <c r="F611" s="3"/>
      <c r="K611" s="2"/>
    </row>
    <row r="612" spans="5:11" x14ac:dyDescent="0.15">
      <c r="E612" s="2"/>
      <c r="F612" s="3"/>
      <c r="K612" s="2"/>
    </row>
    <row r="613" spans="5:11" x14ac:dyDescent="0.15">
      <c r="E613" s="2"/>
      <c r="F613" s="3"/>
      <c r="K613" s="2"/>
    </row>
    <row r="614" spans="5:11" x14ac:dyDescent="0.15">
      <c r="E614" s="2"/>
      <c r="F614" s="3"/>
      <c r="K614" s="2"/>
    </row>
    <row r="615" spans="5:11" x14ac:dyDescent="0.15">
      <c r="E615" s="2"/>
      <c r="F615" s="3"/>
      <c r="K615" s="2"/>
    </row>
    <row r="616" spans="5:11" x14ac:dyDescent="0.15">
      <c r="E616" s="2"/>
      <c r="F616" s="3"/>
      <c r="K616" s="2"/>
    </row>
    <row r="617" spans="5:11" x14ac:dyDescent="0.15">
      <c r="E617" s="2"/>
      <c r="F617" s="3"/>
      <c r="K617" s="2"/>
    </row>
    <row r="618" spans="5:11" x14ac:dyDescent="0.15">
      <c r="E618" s="2"/>
      <c r="F618" s="3"/>
      <c r="K618" s="2"/>
    </row>
    <row r="619" spans="5:11" x14ac:dyDescent="0.15">
      <c r="E619" s="2"/>
      <c r="F619" s="3"/>
      <c r="K619" s="2"/>
    </row>
    <row r="620" spans="5:11" x14ac:dyDescent="0.15">
      <c r="E620" s="2"/>
      <c r="F620" s="3"/>
      <c r="K620" s="2"/>
    </row>
    <row r="621" spans="5:11" x14ac:dyDescent="0.15">
      <c r="E621" s="2"/>
      <c r="F621" s="3"/>
      <c r="K621" s="2"/>
    </row>
    <row r="622" spans="5:11" x14ac:dyDescent="0.15">
      <c r="E622" s="2"/>
      <c r="F622" s="3"/>
      <c r="K622" s="2"/>
    </row>
    <row r="623" spans="5:11" x14ac:dyDescent="0.15">
      <c r="E623" s="2"/>
      <c r="F623" s="3"/>
      <c r="K623" s="2"/>
    </row>
    <row r="624" spans="5:11" x14ac:dyDescent="0.15">
      <c r="E624" s="2"/>
      <c r="F624" s="3"/>
      <c r="K624" s="2"/>
    </row>
    <row r="625" spans="5:11" x14ac:dyDescent="0.15">
      <c r="E625" s="2"/>
      <c r="F625" s="3"/>
      <c r="K625" s="2"/>
    </row>
    <row r="626" spans="5:11" x14ac:dyDescent="0.15">
      <c r="E626" s="2"/>
      <c r="F626" s="3"/>
      <c r="K626" s="2"/>
    </row>
    <row r="627" spans="5:11" x14ac:dyDescent="0.15">
      <c r="E627" s="2"/>
      <c r="F627" s="3"/>
      <c r="K627" s="2"/>
    </row>
    <row r="628" spans="5:11" x14ac:dyDescent="0.15">
      <c r="E628" s="2"/>
      <c r="F628" s="3"/>
      <c r="K628" s="2"/>
    </row>
    <row r="629" spans="5:11" x14ac:dyDescent="0.15">
      <c r="E629" s="2"/>
      <c r="F629" s="3"/>
      <c r="K629" s="2"/>
    </row>
    <row r="630" spans="5:11" x14ac:dyDescent="0.15">
      <c r="E630" s="2"/>
      <c r="F630" s="3"/>
      <c r="K630" s="2"/>
    </row>
    <row r="631" spans="5:11" x14ac:dyDescent="0.15">
      <c r="E631" s="2"/>
      <c r="F631" s="3"/>
      <c r="K631" s="2"/>
    </row>
    <row r="632" spans="5:11" x14ac:dyDescent="0.15">
      <c r="E632" s="2"/>
      <c r="F632" s="3"/>
      <c r="K632" s="2"/>
    </row>
    <row r="633" spans="5:11" x14ac:dyDescent="0.15">
      <c r="E633" s="2"/>
      <c r="F633" s="3"/>
      <c r="K633" s="2"/>
    </row>
    <row r="634" spans="5:11" x14ac:dyDescent="0.15">
      <c r="E634" s="2"/>
      <c r="F634" s="3"/>
      <c r="K634" s="2"/>
    </row>
    <row r="635" spans="5:11" x14ac:dyDescent="0.15">
      <c r="E635" s="2"/>
      <c r="F635" s="3"/>
      <c r="K635" s="2"/>
    </row>
    <row r="636" spans="5:11" x14ac:dyDescent="0.15">
      <c r="E636" s="2"/>
      <c r="F636" s="3"/>
      <c r="K636" s="2"/>
    </row>
    <row r="637" spans="5:11" x14ac:dyDescent="0.15">
      <c r="E637" s="2"/>
      <c r="F637" s="3"/>
      <c r="K637" s="2"/>
    </row>
    <row r="638" spans="5:11" x14ac:dyDescent="0.15">
      <c r="E638" s="2"/>
      <c r="F638" s="3"/>
      <c r="K638" s="2"/>
    </row>
    <row r="639" spans="5:11" x14ac:dyDescent="0.15">
      <c r="E639" s="2"/>
      <c r="F639" s="3"/>
      <c r="K639" s="2"/>
    </row>
    <row r="640" spans="5:11" x14ac:dyDescent="0.15">
      <c r="E640" s="2"/>
      <c r="F640" s="3"/>
      <c r="K640" s="2"/>
    </row>
    <row r="641" spans="5:11" x14ac:dyDescent="0.15">
      <c r="E641" s="2"/>
      <c r="F641" s="3"/>
      <c r="K641" s="2"/>
    </row>
    <row r="642" spans="5:11" x14ac:dyDescent="0.15">
      <c r="E642" s="2"/>
      <c r="F642" s="3"/>
      <c r="K642" s="2"/>
    </row>
    <row r="643" spans="5:11" x14ac:dyDescent="0.15">
      <c r="E643" s="2"/>
      <c r="F643" s="3"/>
      <c r="K643" s="2"/>
    </row>
    <row r="644" spans="5:11" x14ac:dyDescent="0.15">
      <c r="E644" s="2"/>
      <c r="F644" s="3"/>
      <c r="K644" s="2"/>
    </row>
    <row r="645" spans="5:11" x14ac:dyDescent="0.15">
      <c r="E645" s="2"/>
      <c r="F645" s="3"/>
      <c r="K645" s="2"/>
    </row>
    <row r="646" spans="5:11" x14ac:dyDescent="0.15">
      <c r="E646" s="2"/>
      <c r="F646" s="3"/>
      <c r="K646" s="2"/>
    </row>
    <row r="647" spans="5:11" x14ac:dyDescent="0.15">
      <c r="E647" s="2"/>
      <c r="F647" s="3"/>
      <c r="K647" s="2"/>
    </row>
    <row r="648" spans="5:11" x14ac:dyDescent="0.15">
      <c r="E648" s="2"/>
      <c r="F648" s="3"/>
      <c r="K648" s="2"/>
    </row>
    <row r="649" spans="5:11" x14ac:dyDescent="0.15">
      <c r="E649" s="2"/>
      <c r="F649" s="3"/>
      <c r="K649" s="2"/>
    </row>
    <row r="650" spans="5:11" x14ac:dyDescent="0.15">
      <c r="E650" s="2"/>
      <c r="F650" s="3"/>
      <c r="K650" s="2"/>
    </row>
    <row r="651" spans="5:11" x14ac:dyDescent="0.15">
      <c r="E651" s="2"/>
      <c r="F651" s="3"/>
      <c r="K651" s="2"/>
    </row>
    <row r="652" spans="5:11" x14ac:dyDescent="0.15">
      <c r="E652" s="2"/>
      <c r="F652" s="3"/>
      <c r="K652" s="2"/>
    </row>
    <row r="653" spans="5:11" x14ac:dyDescent="0.15">
      <c r="E653" s="2"/>
      <c r="F653" s="3"/>
      <c r="K653" s="2"/>
    </row>
    <row r="654" spans="5:11" x14ac:dyDescent="0.15">
      <c r="E654" s="2"/>
      <c r="F654" s="2"/>
      <c r="K654" s="2"/>
    </row>
    <row r="655" spans="5:11" x14ac:dyDescent="0.15">
      <c r="E655" s="2"/>
      <c r="F655" s="2"/>
      <c r="K655" s="2"/>
    </row>
    <row r="656" spans="5:11" x14ac:dyDescent="0.15">
      <c r="E656" s="2"/>
      <c r="F656" s="2"/>
      <c r="K656" s="2"/>
    </row>
    <row r="657" spans="5:11" x14ac:dyDescent="0.15">
      <c r="E657" s="2"/>
      <c r="F657" s="2"/>
      <c r="K657" s="2"/>
    </row>
    <row r="658" spans="5:11" x14ac:dyDescent="0.15">
      <c r="E658" s="2"/>
      <c r="F658" s="2"/>
      <c r="K658" s="2"/>
    </row>
    <row r="659" spans="5:11" x14ac:dyDescent="0.15">
      <c r="E659" s="2"/>
      <c r="F659" s="2"/>
      <c r="K659" s="2"/>
    </row>
    <row r="660" spans="5:11" x14ac:dyDescent="0.15">
      <c r="E660" s="2"/>
      <c r="F660" s="2"/>
      <c r="K660" s="2"/>
    </row>
    <row r="661" spans="5:11" x14ac:dyDescent="0.15">
      <c r="E661" s="2"/>
      <c r="F661" s="2"/>
      <c r="K661" s="2"/>
    </row>
    <row r="662" spans="5:11" x14ac:dyDescent="0.15">
      <c r="E662" s="2"/>
      <c r="F662" s="2"/>
      <c r="K662" s="2"/>
    </row>
    <row r="663" spans="5:11" x14ac:dyDescent="0.15">
      <c r="E663" s="2"/>
      <c r="F663" s="2"/>
      <c r="K663" s="2"/>
    </row>
    <row r="664" spans="5:11" x14ac:dyDescent="0.15">
      <c r="E664" s="2"/>
      <c r="F664" s="2"/>
      <c r="K664" s="2"/>
    </row>
    <row r="665" spans="5:11" x14ac:dyDescent="0.15">
      <c r="E665" s="2"/>
      <c r="F665" s="2"/>
      <c r="K665" s="2"/>
    </row>
    <row r="666" spans="5:11" x14ac:dyDescent="0.15">
      <c r="E666" s="2"/>
      <c r="F666" s="2"/>
      <c r="K666" s="2"/>
    </row>
    <row r="667" spans="5:11" x14ac:dyDescent="0.15">
      <c r="E667" s="2"/>
      <c r="F667" s="2"/>
      <c r="K667" s="2"/>
    </row>
    <row r="668" spans="5:11" x14ac:dyDescent="0.15">
      <c r="E668" s="2"/>
      <c r="F668" s="2"/>
      <c r="K668" s="2"/>
    </row>
    <row r="669" spans="5:11" x14ac:dyDescent="0.15">
      <c r="E669" s="2"/>
      <c r="F669" s="2"/>
      <c r="K669" s="2"/>
    </row>
    <row r="670" spans="5:11" x14ac:dyDescent="0.15">
      <c r="E670" s="2"/>
      <c r="F670" s="2"/>
      <c r="K670" s="2"/>
    </row>
    <row r="671" spans="5:11" x14ac:dyDescent="0.15">
      <c r="E671" s="2"/>
      <c r="F671" s="2"/>
      <c r="K671" s="2"/>
    </row>
    <row r="672" spans="5:11" x14ac:dyDescent="0.15">
      <c r="E672" s="2"/>
      <c r="F672" s="2"/>
      <c r="K672" s="2"/>
    </row>
    <row r="673" spans="5:11" x14ac:dyDescent="0.15">
      <c r="E673" s="2"/>
      <c r="F673" s="2"/>
      <c r="K673" s="2"/>
    </row>
    <row r="674" spans="5:11" x14ac:dyDescent="0.15">
      <c r="E674" s="2"/>
      <c r="F674" s="2"/>
      <c r="K674" s="2"/>
    </row>
    <row r="675" spans="5:11" x14ac:dyDescent="0.15">
      <c r="E675" s="2"/>
      <c r="F675" s="2"/>
      <c r="K675" s="2"/>
    </row>
    <row r="676" spans="5:11" x14ac:dyDescent="0.15">
      <c r="E676" s="2"/>
      <c r="F676" s="2"/>
      <c r="K676" s="2"/>
    </row>
    <row r="677" spans="5:11" x14ac:dyDescent="0.15">
      <c r="E677" s="2"/>
      <c r="F677" s="2"/>
      <c r="K677" s="2"/>
    </row>
    <row r="678" spans="5:11" x14ac:dyDescent="0.15">
      <c r="E678" s="2"/>
      <c r="F678" s="2"/>
      <c r="K678" s="2"/>
    </row>
    <row r="679" spans="5:11" x14ac:dyDescent="0.15">
      <c r="E679" s="2"/>
      <c r="F679" s="2"/>
      <c r="K679" s="2"/>
    </row>
    <row r="680" spans="5:11" x14ac:dyDescent="0.15">
      <c r="E680" s="2"/>
      <c r="F680" s="2"/>
      <c r="K680" s="2"/>
    </row>
    <row r="681" spans="5:11" x14ac:dyDescent="0.15">
      <c r="E681" s="2"/>
      <c r="F681" s="2"/>
      <c r="K681" s="2"/>
    </row>
    <row r="682" spans="5:11" x14ac:dyDescent="0.15">
      <c r="E682" s="2"/>
      <c r="F682" s="2"/>
      <c r="K682" s="2"/>
    </row>
    <row r="683" spans="5:11" x14ac:dyDescent="0.15">
      <c r="E683" s="2"/>
      <c r="F683" s="2"/>
      <c r="K683" s="2"/>
    </row>
    <row r="684" spans="5:11" x14ac:dyDescent="0.15">
      <c r="E684" s="2"/>
      <c r="F684" s="2"/>
      <c r="K684" s="2"/>
    </row>
    <row r="685" spans="5:11" x14ac:dyDescent="0.15">
      <c r="E685" s="2"/>
      <c r="F685" s="2"/>
      <c r="K685" s="2"/>
    </row>
    <row r="686" spans="5:11" x14ac:dyDescent="0.15">
      <c r="E686" s="2"/>
      <c r="F686" s="2"/>
      <c r="K686" s="2"/>
    </row>
    <row r="687" spans="5:11" x14ac:dyDescent="0.15">
      <c r="E687" s="2"/>
      <c r="F687" s="2"/>
      <c r="K687" s="2"/>
    </row>
    <row r="688" spans="5:11" x14ac:dyDescent="0.15">
      <c r="E688" s="2"/>
      <c r="F688" s="2"/>
      <c r="K688" s="2"/>
    </row>
    <row r="689" spans="5:11" x14ac:dyDescent="0.15">
      <c r="E689" s="2"/>
      <c r="F689" s="2"/>
      <c r="K689" s="2"/>
    </row>
    <row r="690" spans="5:11" x14ac:dyDescent="0.15">
      <c r="E690" s="2"/>
      <c r="F690" s="2"/>
      <c r="K690" s="2"/>
    </row>
    <row r="691" spans="5:11" x14ac:dyDescent="0.15">
      <c r="E691" s="2"/>
      <c r="F691" s="2"/>
      <c r="K691" s="2"/>
    </row>
    <row r="692" spans="5:11" x14ac:dyDescent="0.15">
      <c r="E692" s="2"/>
      <c r="F692" s="2"/>
      <c r="K692" s="2"/>
    </row>
    <row r="693" spans="5:11" x14ac:dyDescent="0.15">
      <c r="E693" s="2"/>
      <c r="F693" s="2"/>
      <c r="K693" s="2"/>
    </row>
    <row r="694" spans="5:11" x14ac:dyDescent="0.15">
      <c r="E694" s="2"/>
      <c r="F694" s="2"/>
      <c r="K694" s="2"/>
    </row>
    <row r="695" spans="5:11" x14ac:dyDescent="0.15">
      <c r="E695" s="2"/>
      <c r="F695" s="2"/>
      <c r="K695" s="2"/>
    </row>
    <row r="696" spans="5:11" x14ac:dyDescent="0.15">
      <c r="E696" s="2"/>
      <c r="F696" s="2"/>
      <c r="K696" s="2"/>
    </row>
    <row r="697" spans="5:11" x14ac:dyDescent="0.15">
      <c r="E697" s="2"/>
      <c r="F697" s="2"/>
      <c r="K697" s="2"/>
    </row>
    <row r="698" spans="5:11" x14ac:dyDescent="0.15">
      <c r="E698" s="2"/>
      <c r="F698" s="2"/>
      <c r="K698" s="2"/>
    </row>
    <row r="699" spans="5:11" x14ac:dyDescent="0.15">
      <c r="E699" s="2"/>
      <c r="F699" s="2"/>
      <c r="K699" s="2"/>
    </row>
    <row r="700" spans="5:11" x14ac:dyDescent="0.15">
      <c r="E700" s="2"/>
      <c r="F700" s="2"/>
      <c r="K700" s="2"/>
    </row>
    <row r="701" spans="5:11" x14ac:dyDescent="0.15">
      <c r="E701" s="2"/>
      <c r="F701" s="2"/>
      <c r="K701" s="2"/>
    </row>
    <row r="702" spans="5:11" x14ac:dyDescent="0.15">
      <c r="E702" s="2"/>
      <c r="F702" s="2"/>
      <c r="K702" s="2"/>
    </row>
    <row r="703" spans="5:11" x14ac:dyDescent="0.15">
      <c r="E703" s="2"/>
      <c r="F703" s="2"/>
      <c r="K703" s="2"/>
    </row>
    <row r="704" spans="5:11" x14ac:dyDescent="0.15">
      <c r="E704" s="2"/>
      <c r="F704" s="2"/>
      <c r="K704" s="2"/>
    </row>
    <row r="705" spans="5:11" x14ac:dyDescent="0.15">
      <c r="E705" s="2"/>
      <c r="F705" s="2"/>
      <c r="K705" s="2"/>
    </row>
    <row r="706" spans="5:11" x14ac:dyDescent="0.15">
      <c r="E706" s="2"/>
      <c r="F706" s="2"/>
      <c r="K706" s="2"/>
    </row>
    <row r="707" spans="5:11" x14ac:dyDescent="0.15">
      <c r="E707" s="2"/>
      <c r="F707" s="2"/>
      <c r="K707" s="2"/>
    </row>
    <row r="708" spans="5:11" x14ac:dyDescent="0.15">
      <c r="E708" s="2"/>
      <c r="F708" s="2"/>
      <c r="K708" s="2"/>
    </row>
    <row r="709" spans="5:11" x14ac:dyDescent="0.15">
      <c r="E709" s="2"/>
      <c r="F709" s="2"/>
      <c r="K709" s="2"/>
    </row>
    <row r="710" spans="5:11" x14ac:dyDescent="0.15">
      <c r="E710" s="2"/>
      <c r="F710" s="2"/>
      <c r="K710" s="2"/>
    </row>
    <row r="711" spans="5:11" x14ac:dyDescent="0.15">
      <c r="E711" s="2"/>
      <c r="F711" s="2"/>
      <c r="K711" s="2"/>
    </row>
    <row r="712" spans="5:11" x14ac:dyDescent="0.15">
      <c r="E712" s="2"/>
      <c r="F712" s="2"/>
      <c r="K712" s="2"/>
    </row>
    <row r="713" spans="5:11" x14ac:dyDescent="0.15">
      <c r="E713" s="2"/>
      <c r="F713" s="2"/>
      <c r="K713" s="2"/>
    </row>
    <row r="714" spans="5:11" x14ac:dyDescent="0.15">
      <c r="E714" s="2"/>
      <c r="F714" s="2"/>
      <c r="K714" s="2"/>
    </row>
    <row r="715" spans="5:11" x14ac:dyDescent="0.15">
      <c r="E715" s="2"/>
      <c r="F715" s="2"/>
      <c r="K715" s="2"/>
    </row>
    <row r="716" spans="5:11" x14ac:dyDescent="0.15">
      <c r="E716" s="2"/>
      <c r="F716" s="2"/>
      <c r="K716" s="2"/>
    </row>
    <row r="717" spans="5:11" x14ac:dyDescent="0.15">
      <c r="E717" s="2"/>
      <c r="F717" s="2"/>
      <c r="K717" s="2"/>
    </row>
    <row r="718" spans="5:11" x14ac:dyDescent="0.15">
      <c r="E718" s="2"/>
      <c r="F718" s="2"/>
      <c r="K718" s="2"/>
    </row>
    <row r="719" spans="5:11" x14ac:dyDescent="0.15">
      <c r="E719" s="2"/>
      <c r="F719" s="2"/>
      <c r="K719" s="2"/>
    </row>
    <row r="720" spans="5:11" x14ac:dyDescent="0.15">
      <c r="E720" s="2"/>
      <c r="F720" s="2"/>
      <c r="K720" s="2"/>
    </row>
    <row r="721" spans="5:11" x14ac:dyDescent="0.15">
      <c r="E721" s="2"/>
      <c r="F721" s="2"/>
      <c r="K721" s="2"/>
    </row>
    <row r="722" spans="5:11" x14ac:dyDescent="0.15">
      <c r="E722" s="2"/>
      <c r="F722" s="2"/>
      <c r="K722" s="2"/>
    </row>
    <row r="723" spans="5:11" x14ac:dyDescent="0.15">
      <c r="E723" s="2"/>
      <c r="F723" s="2"/>
      <c r="K723" s="2"/>
    </row>
    <row r="724" spans="5:11" x14ac:dyDescent="0.15">
      <c r="E724" s="2"/>
      <c r="F724" s="2"/>
      <c r="K724" s="2"/>
    </row>
    <row r="725" spans="5:11" x14ac:dyDescent="0.15">
      <c r="E725" s="2"/>
      <c r="F725" s="2"/>
      <c r="K725" s="2"/>
    </row>
    <row r="726" spans="5:11" x14ac:dyDescent="0.15">
      <c r="E726" s="2"/>
      <c r="F726" s="2"/>
      <c r="K726" s="2"/>
    </row>
    <row r="727" spans="5:11" x14ac:dyDescent="0.15">
      <c r="E727" s="2"/>
      <c r="F727" s="2"/>
      <c r="K727" s="2"/>
    </row>
    <row r="728" spans="5:11" x14ac:dyDescent="0.15">
      <c r="E728" s="2"/>
      <c r="F728" s="2"/>
      <c r="K728" s="2"/>
    </row>
    <row r="729" spans="5:11" x14ac:dyDescent="0.15">
      <c r="E729" s="2"/>
      <c r="F729" s="2"/>
      <c r="K729" s="2"/>
    </row>
    <row r="730" spans="5:11" x14ac:dyDescent="0.15">
      <c r="E730" s="2"/>
      <c r="F730" s="2"/>
      <c r="K730" s="2"/>
    </row>
    <row r="731" spans="5:11" x14ac:dyDescent="0.15">
      <c r="E731" s="2"/>
      <c r="F731" s="2"/>
      <c r="K731" s="2"/>
    </row>
    <row r="732" spans="5:11" x14ac:dyDescent="0.15">
      <c r="E732" s="2"/>
      <c r="F732" s="2"/>
      <c r="K732" s="2"/>
    </row>
    <row r="733" spans="5:11" x14ac:dyDescent="0.15">
      <c r="E733" s="2"/>
      <c r="F733" s="2"/>
      <c r="K733" s="2"/>
    </row>
    <row r="734" spans="5:11" x14ac:dyDescent="0.15">
      <c r="E734" s="2"/>
      <c r="F734" s="2"/>
      <c r="K734" s="2"/>
    </row>
    <row r="735" spans="5:11" x14ac:dyDescent="0.15">
      <c r="E735" s="2"/>
      <c r="F735" s="2"/>
      <c r="K735" s="2"/>
    </row>
    <row r="736" spans="5:11" x14ac:dyDescent="0.15">
      <c r="E736" s="2"/>
      <c r="F736" s="2"/>
      <c r="K736" s="2"/>
    </row>
    <row r="737" spans="5:11" x14ac:dyDescent="0.15">
      <c r="E737" s="2"/>
      <c r="F737" s="2"/>
      <c r="K737" s="2"/>
    </row>
    <row r="738" spans="5:11" x14ac:dyDescent="0.15">
      <c r="E738" s="2"/>
      <c r="F738" s="2"/>
      <c r="K738" s="2"/>
    </row>
    <row r="739" spans="5:11" x14ac:dyDescent="0.15">
      <c r="E739" s="2"/>
      <c r="F739" s="2"/>
      <c r="K739" s="2"/>
    </row>
    <row r="740" spans="5:11" x14ac:dyDescent="0.15">
      <c r="E740" s="2"/>
      <c r="F740" s="2"/>
      <c r="K740" s="2"/>
    </row>
    <row r="741" spans="5:11" x14ac:dyDescent="0.15">
      <c r="E741" s="2"/>
      <c r="F741" s="2"/>
      <c r="K741" s="2"/>
    </row>
    <row r="742" spans="5:11" x14ac:dyDescent="0.15">
      <c r="E742" s="2"/>
      <c r="F742" s="2"/>
      <c r="K742" s="2"/>
    </row>
    <row r="743" spans="5:11" x14ac:dyDescent="0.15">
      <c r="E743" s="2"/>
      <c r="F743" s="2"/>
      <c r="K743" s="2"/>
    </row>
    <row r="744" spans="5:11" x14ac:dyDescent="0.15">
      <c r="E744" s="2"/>
      <c r="F744" s="2"/>
      <c r="K744" s="2"/>
    </row>
    <row r="745" spans="5:11" x14ac:dyDescent="0.15">
      <c r="E745" s="2"/>
      <c r="F745" s="2"/>
      <c r="K745" s="2"/>
    </row>
    <row r="746" spans="5:11" x14ac:dyDescent="0.15">
      <c r="E746" s="2"/>
      <c r="F746" s="2"/>
      <c r="K746" s="2"/>
    </row>
    <row r="747" spans="5:11" x14ac:dyDescent="0.15">
      <c r="E747" s="2"/>
      <c r="F747" s="2"/>
      <c r="K747" s="2"/>
    </row>
    <row r="748" spans="5:11" x14ac:dyDescent="0.15">
      <c r="E748" s="2"/>
      <c r="F748" s="2"/>
      <c r="K748" s="2"/>
    </row>
    <row r="749" spans="5:11" x14ac:dyDescent="0.15">
      <c r="E749" s="2"/>
      <c r="F749" s="2"/>
      <c r="K749" s="2"/>
    </row>
    <row r="750" spans="5:11" x14ac:dyDescent="0.15">
      <c r="E750" s="2"/>
      <c r="F750" s="2"/>
      <c r="K750" s="2"/>
    </row>
    <row r="751" spans="5:11" x14ac:dyDescent="0.15">
      <c r="E751" s="2"/>
      <c r="F751" s="2"/>
      <c r="K751" s="2"/>
    </row>
    <row r="752" spans="5:11" x14ac:dyDescent="0.15">
      <c r="E752" s="2"/>
      <c r="F752" s="2"/>
      <c r="K752" s="2"/>
    </row>
    <row r="753" spans="5:11" x14ac:dyDescent="0.15">
      <c r="E753" s="2"/>
      <c r="F753" s="2"/>
      <c r="K753" s="2"/>
    </row>
    <row r="754" spans="5:11" x14ac:dyDescent="0.15">
      <c r="E754" s="2"/>
      <c r="F754" s="2"/>
      <c r="K754" s="2"/>
    </row>
    <row r="755" spans="5:11" x14ac:dyDescent="0.15">
      <c r="E755" s="2"/>
      <c r="F755" s="2"/>
      <c r="K755" s="2"/>
    </row>
    <row r="756" spans="5:11" x14ac:dyDescent="0.15">
      <c r="E756" s="2"/>
      <c r="F756" s="2"/>
      <c r="K756" s="2"/>
    </row>
    <row r="757" spans="5:11" x14ac:dyDescent="0.15">
      <c r="E757" s="2"/>
      <c r="F757" s="2"/>
      <c r="K757" s="2"/>
    </row>
    <row r="758" spans="5:11" x14ac:dyDescent="0.15">
      <c r="E758" s="2"/>
      <c r="F758" s="2"/>
      <c r="K758" s="2"/>
    </row>
    <row r="759" spans="5:11" x14ac:dyDescent="0.15">
      <c r="E759" s="2"/>
      <c r="F759" s="2"/>
      <c r="K759" s="2"/>
    </row>
    <row r="760" spans="5:11" x14ac:dyDescent="0.15">
      <c r="E760" s="2"/>
      <c r="F760" s="2"/>
      <c r="K760" s="2"/>
    </row>
    <row r="761" spans="5:11" x14ac:dyDescent="0.15">
      <c r="E761" s="2"/>
      <c r="F761" s="2"/>
      <c r="K761" s="2"/>
    </row>
    <row r="762" spans="5:11" x14ac:dyDescent="0.15">
      <c r="E762" s="2"/>
      <c r="F762" s="2"/>
      <c r="K762" s="2"/>
    </row>
    <row r="763" spans="5:11" x14ac:dyDescent="0.15">
      <c r="E763" s="2"/>
      <c r="F763" s="2"/>
      <c r="K763" s="2"/>
    </row>
    <row r="764" spans="5:11" x14ac:dyDescent="0.15">
      <c r="E764" s="2"/>
      <c r="F764" s="2"/>
      <c r="K764" s="2"/>
    </row>
    <row r="765" spans="5:11" x14ac:dyDescent="0.15">
      <c r="E765" s="2"/>
      <c r="F765" s="2"/>
      <c r="K765" s="2"/>
    </row>
    <row r="766" spans="5:11" x14ac:dyDescent="0.15">
      <c r="E766" s="2"/>
      <c r="F766" s="2"/>
      <c r="K766" s="2"/>
    </row>
    <row r="767" spans="5:11" x14ac:dyDescent="0.15">
      <c r="E767" s="2"/>
      <c r="F767" s="2"/>
      <c r="K767" s="2"/>
    </row>
    <row r="768" spans="5:11" x14ac:dyDescent="0.15">
      <c r="E768" s="2"/>
      <c r="F768" s="2"/>
      <c r="K768" s="2"/>
    </row>
    <row r="769" spans="5:11" x14ac:dyDescent="0.15">
      <c r="E769" s="2"/>
      <c r="F769" s="2"/>
      <c r="K769" s="2"/>
    </row>
    <row r="770" spans="5:11" x14ac:dyDescent="0.15">
      <c r="E770" s="2"/>
      <c r="F770" s="2"/>
      <c r="K770" s="2"/>
    </row>
    <row r="771" spans="5:11" x14ac:dyDescent="0.15">
      <c r="E771" s="2"/>
      <c r="F771" s="2"/>
      <c r="K771" s="2"/>
    </row>
    <row r="772" spans="5:11" x14ac:dyDescent="0.15">
      <c r="E772" s="2"/>
      <c r="F772" s="2"/>
      <c r="K772" s="2"/>
    </row>
    <row r="773" spans="5:11" x14ac:dyDescent="0.15">
      <c r="E773" s="2"/>
      <c r="F773" s="2"/>
      <c r="K773" s="2"/>
    </row>
    <row r="774" spans="5:11" x14ac:dyDescent="0.15">
      <c r="E774" s="2"/>
      <c r="F774" s="2"/>
      <c r="K774" s="2"/>
    </row>
    <row r="775" spans="5:11" x14ac:dyDescent="0.15">
      <c r="E775" s="2"/>
      <c r="F775" s="2"/>
      <c r="K775" s="2"/>
    </row>
    <row r="776" spans="5:11" x14ac:dyDescent="0.15">
      <c r="E776" s="2"/>
      <c r="F776" s="2"/>
      <c r="K776" s="2"/>
    </row>
    <row r="777" spans="5:11" x14ac:dyDescent="0.15">
      <c r="E777" s="2"/>
      <c r="F777" s="2"/>
      <c r="K777" s="2"/>
    </row>
    <row r="778" spans="5:11" x14ac:dyDescent="0.15">
      <c r="E778" s="2"/>
      <c r="F778" s="2"/>
      <c r="K778" s="2"/>
    </row>
    <row r="779" spans="5:11" x14ac:dyDescent="0.15">
      <c r="E779" s="2"/>
      <c r="F779" s="2"/>
      <c r="K779" s="2"/>
    </row>
    <row r="780" spans="5:11" x14ac:dyDescent="0.15">
      <c r="E780" s="2"/>
      <c r="F780" s="2"/>
      <c r="K780" s="2"/>
    </row>
    <row r="781" spans="5:11" x14ac:dyDescent="0.15">
      <c r="E781" s="2"/>
      <c r="F781" s="2"/>
      <c r="K781" s="2"/>
    </row>
    <row r="782" spans="5:11" x14ac:dyDescent="0.15">
      <c r="E782" s="2"/>
      <c r="F782" s="2"/>
      <c r="K782" s="2"/>
    </row>
    <row r="783" spans="5:11" x14ac:dyDescent="0.15">
      <c r="E783" s="2"/>
      <c r="F783" s="2"/>
      <c r="K783" s="2"/>
    </row>
    <row r="784" spans="5:11" x14ac:dyDescent="0.15">
      <c r="E784" s="2"/>
      <c r="F784" s="2"/>
      <c r="K784" s="2"/>
    </row>
    <row r="785" spans="5:11" x14ac:dyDescent="0.15">
      <c r="E785" s="2"/>
      <c r="F785" s="2"/>
      <c r="K785" s="2"/>
    </row>
    <row r="786" spans="5:11" x14ac:dyDescent="0.15">
      <c r="E786" s="2"/>
      <c r="F786" s="2"/>
      <c r="K786" s="2"/>
    </row>
    <row r="787" spans="5:11" x14ac:dyDescent="0.15">
      <c r="E787" s="2"/>
      <c r="F787" s="2"/>
      <c r="K787" s="2"/>
    </row>
    <row r="788" spans="5:11" x14ac:dyDescent="0.15">
      <c r="E788" s="2"/>
      <c r="F788" s="2"/>
      <c r="K788" s="2"/>
    </row>
    <row r="789" spans="5:11" x14ac:dyDescent="0.15">
      <c r="E789" s="2"/>
      <c r="F789" s="2"/>
      <c r="K789" s="2"/>
    </row>
    <row r="790" spans="5:11" x14ac:dyDescent="0.15">
      <c r="E790" s="2"/>
      <c r="F790" s="2"/>
      <c r="K790" s="2"/>
    </row>
    <row r="791" spans="5:11" x14ac:dyDescent="0.15">
      <c r="E791" s="2"/>
      <c r="F791" s="2"/>
      <c r="K791" s="2"/>
    </row>
    <row r="792" spans="5:11" x14ac:dyDescent="0.15">
      <c r="E792" s="2"/>
      <c r="F792" s="2"/>
      <c r="K792" s="2"/>
    </row>
    <row r="793" spans="5:11" x14ac:dyDescent="0.15">
      <c r="E793" s="2"/>
      <c r="F793" s="2"/>
      <c r="K793" s="2"/>
    </row>
    <row r="794" spans="5:11" x14ac:dyDescent="0.15">
      <c r="E794" s="2"/>
      <c r="F794" s="2"/>
      <c r="K794" s="2"/>
    </row>
    <row r="795" spans="5:11" x14ac:dyDescent="0.15">
      <c r="E795" s="2"/>
      <c r="F795" s="2"/>
      <c r="K795" s="2"/>
    </row>
    <row r="796" spans="5:11" x14ac:dyDescent="0.15">
      <c r="E796" s="2"/>
      <c r="F796" s="2"/>
      <c r="K796" s="2"/>
    </row>
    <row r="797" spans="5:11" x14ac:dyDescent="0.15">
      <c r="E797" s="2"/>
      <c r="F797" s="2"/>
      <c r="K797" s="2"/>
    </row>
    <row r="798" spans="5:11" x14ac:dyDescent="0.15">
      <c r="E798" s="2"/>
      <c r="F798" s="2"/>
      <c r="K798" s="2"/>
    </row>
    <row r="799" spans="5:11" x14ac:dyDescent="0.15">
      <c r="E799" s="2"/>
      <c r="F799" s="2"/>
      <c r="K799" s="2"/>
    </row>
    <row r="800" spans="5:11" x14ac:dyDescent="0.15">
      <c r="E800" s="2"/>
      <c r="F800" s="2"/>
      <c r="K800" s="2"/>
    </row>
    <row r="801" spans="5:11" x14ac:dyDescent="0.15">
      <c r="E801" s="2"/>
      <c r="F801" s="2"/>
      <c r="K801" s="2"/>
    </row>
    <row r="802" spans="5:11" x14ac:dyDescent="0.15">
      <c r="E802" s="2"/>
      <c r="F802" s="2"/>
      <c r="K802" s="2"/>
    </row>
    <row r="803" spans="5:11" x14ac:dyDescent="0.15">
      <c r="E803" s="2"/>
      <c r="F803" s="2"/>
      <c r="K803" s="2"/>
    </row>
    <row r="804" spans="5:11" x14ac:dyDescent="0.15">
      <c r="E804" s="2"/>
      <c r="F804" s="2"/>
      <c r="K804" s="2"/>
    </row>
    <row r="805" spans="5:11" x14ac:dyDescent="0.15">
      <c r="E805" s="2"/>
      <c r="F805" s="2"/>
      <c r="K805" s="2"/>
    </row>
    <row r="806" spans="5:11" x14ac:dyDescent="0.15">
      <c r="E806" s="2"/>
      <c r="F806" s="2"/>
      <c r="K806" s="2"/>
    </row>
    <row r="807" spans="5:11" x14ac:dyDescent="0.15">
      <c r="E807" s="2"/>
      <c r="F807" s="2"/>
      <c r="K807" s="2"/>
    </row>
    <row r="808" spans="5:11" x14ac:dyDescent="0.15">
      <c r="E808" s="2"/>
      <c r="F808" s="2"/>
      <c r="K808" s="2"/>
    </row>
    <row r="809" spans="5:11" x14ac:dyDescent="0.15">
      <c r="E809" s="2"/>
      <c r="F809" s="2"/>
      <c r="K809" s="2"/>
    </row>
    <row r="810" spans="5:11" x14ac:dyDescent="0.15">
      <c r="E810" s="2"/>
      <c r="F810" s="2"/>
      <c r="K810" s="2"/>
    </row>
    <row r="811" spans="5:11" x14ac:dyDescent="0.15">
      <c r="E811" s="2"/>
      <c r="F811" s="2"/>
      <c r="K811" s="2"/>
    </row>
    <row r="812" spans="5:11" x14ac:dyDescent="0.15">
      <c r="E812" s="2"/>
      <c r="F812" s="2"/>
      <c r="K812" s="2"/>
    </row>
    <row r="813" spans="5:11" x14ac:dyDescent="0.15">
      <c r="E813" s="2"/>
      <c r="F813" s="2"/>
      <c r="K813" s="2"/>
    </row>
    <row r="814" spans="5:11" x14ac:dyDescent="0.15">
      <c r="E814" s="2"/>
      <c r="F814" s="2"/>
      <c r="K814" s="2"/>
    </row>
    <row r="815" spans="5:11" x14ac:dyDescent="0.15">
      <c r="E815" s="2"/>
      <c r="F815" s="2"/>
      <c r="K815" s="2"/>
    </row>
    <row r="816" spans="5:11" x14ac:dyDescent="0.15">
      <c r="E816" s="2"/>
      <c r="F816" s="2"/>
      <c r="K816" s="2"/>
    </row>
    <row r="817" spans="5:11" x14ac:dyDescent="0.15">
      <c r="E817" s="2"/>
      <c r="F817" s="2"/>
      <c r="K817" s="2"/>
    </row>
    <row r="818" spans="5:11" x14ac:dyDescent="0.15">
      <c r="E818" s="2"/>
      <c r="F818" s="2"/>
      <c r="K818" s="2"/>
    </row>
    <row r="819" spans="5:11" x14ac:dyDescent="0.15">
      <c r="E819" s="2"/>
      <c r="F819" s="2"/>
      <c r="K819" s="2"/>
    </row>
    <row r="820" spans="5:11" x14ac:dyDescent="0.15">
      <c r="E820" s="2"/>
      <c r="F820" s="2"/>
      <c r="K820" s="2"/>
    </row>
    <row r="821" spans="5:11" x14ac:dyDescent="0.15">
      <c r="E821" s="2"/>
      <c r="F821" s="2"/>
      <c r="K821" s="2"/>
    </row>
    <row r="822" spans="5:11" x14ac:dyDescent="0.15">
      <c r="E822" s="2"/>
      <c r="F822" s="2"/>
      <c r="K822" s="2"/>
    </row>
    <row r="823" spans="5:11" x14ac:dyDescent="0.15">
      <c r="E823" s="2"/>
      <c r="F823" s="2"/>
      <c r="K823" s="2"/>
    </row>
    <row r="824" spans="5:11" x14ac:dyDescent="0.15">
      <c r="E824" s="2"/>
      <c r="F824" s="2"/>
      <c r="K824" s="2"/>
    </row>
    <row r="825" spans="5:11" x14ac:dyDescent="0.15">
      <c r="E825" s="2"/>
      <c r="F825" s="2"/>
      <c r="K825" s="2"/>
    </row>
    <row r="826" spans="5:11" x14ac:dyDescent="0.15">
      <c r="E826" s="2"/>
      <c r="F826" s="2"/>
      <c r="K826" s="2"/>
    </row>
    <row r="827" spans="5:11" x14ac:dyDescent="0.15">
      <c r="E827" s="2"/>
      <c r="F827" s="2"/>
      <c r="K827" s="2"/>
    </row>
    <row r="828" spans="5:11" x14ac:dyDescent="0.15">
      <c r="E828" s="2"/>
      <c r="F828" s="2"/>
      <c r="K828" s="2"/>
    </row>
    <row r="829" spans="5:11" x14ac:dyDescent="0.15">
      <c r="E829" s="2"/>
      <c r="F829" s="2"/>
      <c r="K829" s="2"/>
    </row>
    <row r="830" spans="5:11" x14ac:dyDescent="0.15">
      <c r="E830" s="2"/>
      <c r="F830" s="2"/>
      <c r="K830" s="2"/>
    </row>
    <row r="831" spans="5:11" x14ac:dyDescent="0.15">
      <c r="E831" s="2"/>
      <c r="F831" s="2"/>
      <c r="K831" s="2"/>
    </row>
    <row r="832" spans="5:11" x14ac:dyDescent="0.15">
      <c r="E832" s="2"/>
      <c r="F832" s="2"/>
      <c r="K832" s="2"/>
    </row>
    <row r="833" spans="5:11" x14ac:dyDescent="0.15">
      <c r="E833" s="2"/>
      <c r="F833" s="2"/>
      <c r="K833" s="2"/>
    </row>
    <row r="834" spans="5:11" x14ac:dyDescent="0.15">
      <c r="E834" s="2"/>
      <c r="F834" s="2"/>
      <c r="K834" s="2"/>
    </row>
    <row r="835" spans="5:11" x14ac:dyDescent="0.15">
      <c r="E835" s="2"/>
      <c r="F835" s="2"/>
      <c r="K835" s="2"/>
    </row>
    <row r="836" spans="5:11" x14ac:dyDescent="0.15">
      <c r="E836" s="2"/>
      <c r="F836" s="2"/>
      <c r="K836" s="2"/>
    </row>
    <row r="837" spans="5:11" x14ac:dyDescent="0.15">
      <c r="E837" s="2"/>
      <c r="F837" s="2"/>
      <c r="K837" s="2"/>
    </row>
    <row r="838" spans="5:11" x14ac:dyDescent="0.15">
      <c r="E838" s="2"/>
      <c r="F838" s="2"/>
      <c r="K838" s="2"/>
    </row>
    <row r="839" spans="5:11" x14ac:dyDescent="0.15">
      <c r="E839" s="2"/>
      <c r="F839" s="2"/>
      <c r="K839" s="2"/>
    </row>
    <row r="840" spans="5:11" x14ac:dyDescent="0.15">
      <c r="E840" s="2"/>
      <c r="F840" s="2"/>
      <c r="K840" s="2"/>
    </row>
    <row r="841" spans="5:11" x14ac:dyDescent="0.15">
      <c r="E841" s="2"/>
      <c r="F841" s="2"/>
    </row>
    <row r="842" spans="5:11" x14ac:dyDescent="0.15">
      <c r="E842" s="2"/>
      <c r="F842" s="2"/>
    </row>
    <row r="843" spans="5:11" x14ac:dyDescent="0.15">
      <c r="E843" s="2"/>
      <c r="F843" s="2"/>
    </row>
    <row r="844" spans="5:11" x14ac:dyDescent="0.15">
      <c r="E844" s="2"/>
      <c r="F844" s="2"/>
    </row>
    <row r="845" spans="5:11" x14ac:dyDescent="0.15">
      <c r="E845" s="2"/>
      <c r="F845" s="2"/>
    </row>
    <row r="846" spans="5:11" x14ac:dyDescent="0.15">
      <c r="E846" s="2"/>
      <c r="F846" s="2"/>
    </row>
    <row r="847" spans="5:11" x14ac:dyDescent="0.15">
      <c r="E847" s="2"/>
      <c r="F847" s="2"/>
    </row>
    <row r="848" spans="5:11" x14ac:dyDescent="0.15">
      <c r="E848" s="2"/>
      <c r="F848" s="2"/>
    </row>
    <row r="849" spans="5:6" x14ac:dyDescent="0.15">
      <c r="E849" s="2"/>
      <c r="F849" s="2"/>
    </row>
    <row r="850" spans="5:6" x14ac:dyDescent="0.15">
      <c r="E850" s="2"/>
      <c r="F850" s="2"/>
    </row>
    <row r="851" spans="5:6" x14ac:dyDescent="0.15">
      <c r="E851" s="2"/>
      <c r="F851" s="2"/>
    </row>
    <row r="852" spans="5:6" x14ac:dyDescent="0.15">
      <c r="E852" s="2"/>
      <c r="F852" s="2"/>
    </row>
    <row r="853" spans="5:6" x14ac:dyDescent="0.15">
      <c r="E853" s="2"/>
      <c r="F853" s="2"/>
    </row>
    <row r="854" spans="5:6" x14ac:dyDescent="0.15">
      <c r="E854" s="2"/>
      <c r="F854" s="2"/>
    </row>
    <row r="855" spans="5:6" x14ac:dyDescent="0.15">
      <c r="E855" s="2"/>
      <c r="F855" s="2"/>
    </row>
    <row r="856" spans="5:6" x14ac:dyDescent="0.15">
      <c r="E856" s="2"/>
      <c r="F856" s="2"/>
    </row>
    <row r="857" spans="5:6" x14ac:dyDescent="0.15">
      <c r="E857" s="2"/>
      <c r="F857" s="2"/>
    </row>
    <row r="858" spans="5:6" x14ac:dyDescent="0.15">
      <c r="E858" s="2"/>
      <c r="F858" s="2"/>
    </row>
    <row r="859" spans="5:6" x14ac:dyDescent="0.15">
      <c r="E859" s="2"/>
      <c r="F859" s="2"/>
    </row>
    <row r="860" spans="5:6" x14ac:dyDescent="0.15">
      <c r="E860" s="2"/>
      <c r="F860" s="2"/>
    </row>
    <row r="861" spans="5:6" x14ac:dyDescent="0.15">
      <c r="E861" s="2"/>
      <c r="F861" s="2"/>
    </row>
    <row r="862" spans="5:6" x14ac:dyDescent="0.15">
      <c r="E862" s="2"/>
      <c r="F862" s="2"/>
    </row>
    <row r="863" spans="5:6" x14ac:dyDescent="0.15">
      <c r="E863" s="2"/>
      <c r="F863" s="2"/>
    </row>
    <row r="864" spans="5:6" x14ac:dyDescent="0.15">
      <c r="E864" s="2"/>
      <c r="F864" s="2"/>
    </row>
    <row r="865" spans="5:6" x14ac:dyDescent="0.15">
      <c r="E865" s="2"/>
      <c r="F865" s="2"/>
    </row>
    <row r="866" spans="5:6" x14ac:dyDescent="0.15">
      <c r="E866" s="2"/>
      <c r="F866" s="2"/>
    </row>
    <row r="867" spans="5:6" x14ac:dyDescent="0.15">
      <c r="E867" s="2"/>
      <c r="F867" s="2"/>
    </row>
    <row r="868" spans="5:6" x14ac:dyDescent="0.15">
      <c r="E868" s="2"/>
      <c r="F868" s="2"/>
    </row>
    <row r="869" spans="5:6" x14ac:dyDescent="0.15">
      <c r="E869" s="2"/>
      <c r="F869" s="2"/>
    </row>
    <row r="870" spans="5:6" x14ac:dyDescent="0.15">
      <c r="E870" s="2"/>
      <c r="F870" s="2"/>
    </row>
    <row r="871" spans="5:6" x14ac:dyDescent="0.15">
      <c r="E871" s="2"/>
      <c r="F871" s="2"/>
    </row>
    <row r="872" spans="5:6" x14ac:dyDescent="0.15">
      <c r="E872" s="2"/>
      <c r="F872" s="2"/>
    </row>
    <row r="873" spans="5:6" x14ac:dyDescent="0.15">
      <c r="E873" s="2"/>
      <c r="F873" s="2"/>
    </row>
    <row r="874" spans="5:6" x14ac:dyDescent="0.15">
      <c r="E874" s="2"/>
      <c r="F874" s="2"/>
    </row>
    <row r="875" spans="5:6" x14ac:dyDescent="0.15">
      <c r="E875" s="2"/>
      <c r="F875" s="2"/>
    </row>
    <row r="876" spans="5:6" x14ac:dyDescent="0.15">
      <c r="E876" s="2"/>
      <c r="F876" s="2"/>
    </row>
    <row r="877" spans="5:6" x14ac:dyDescent="0.15">
      <c r="E877" s="2"/>
      <c r="F877" s="2"/>
    </row>
    <row r="878" spans="5:6" x14ac:dyDescent="0.15">
      <c r="E878" s="2"/>
      <c r="F878" s="2"/>
    </row>
    <row r="879" spans="5:6" x14ac:dyDescent="0.15">
      <c r="E879" s="2"/>
      <c r="F879" s="2"/>
    </row>
    <row r="880" spans="5:6" x14ac:dyDescent="0.15">
      <c r="E880" s="2"/>
      <c r="F880" s="2"/>
    </row>
    <row r="881" spans="5:6" x14ac:dyDescent="0.15">
      <c r="E881" s="2"/>
      <c r="F881" s="2"/>
    </row>
    <row r="882" spans="5:6" x14ac:dyDescent="0.15">
      <c r="E882" s="2"/>
      <c r="F882" s="2"/>
    </row>
    <row r="883" spans="5:6" x14ac:dyDescent="0.15">
      <c r="E883" s="2"/>
      <c r="F883" s="2"/>
    </row>
    <row r="884" spans="5:6" x14ac:dyDescent="0.15">
      <c r="E884" s="2"/>
      <c r="F884" s="2"/>
    </row>
    <row r="885" spans="5:6" x14ac:dyDescent="0.15">
      <c r="E885" s="2"/>
      <c r="F885" s="2"/>
    </row>
    <row r="886" spans="5:6" x14ac:dyDescent="0.15">
      <c r="E886" s="2"/>
      <c r="F886" s="2"/>
    </row>
    <row r="887" spans="5:6" x14ac:dyDescent="0.15">
      <c r="E887" s="2"/>
      <c r="F887" s="2"/>
    </row>
    <row r="888" spans="5:6" x14ac:dyDescent="0.15">
      <c r="E888" s="2"/>
      <c r="F888" s="2"/>
    </row>
    <row r="889" spans="5:6" x14ac:dyDescent="0.15">
      <c r="E889" s="2"/>
      <c r="F889" s="2"/>
    </row>
    <row r="890" spans="5:6" x14ac:dyDescent="0.15">
      <c r="E890" s="2"/>
      <c r="F890" s="2"/>
    </row>
    <row r="891" spans="5:6" x14ac:dyDescent="0.15">
      <c r="E891" s="2"/>
      <c r="F891" s="2"/>
    </row>
    <row r="892" spans="5:6" x14ac:dyDescent="0.15">
      <c r="E892" s="2"/>
      <c r="F892" s="2"/>
    </row>
    <row r="893" spans="5:6" x14ac:dyDescent="0.15">
      <c r="E893" s="2"/>
      <c r="F893" s="2"/>
    </row>
    <row r="894" spans="5:6" x14ac:dyDescent="0.15">
      <c r="E894" s="2"/>
      <c r="F894" s="2"/>
    </row>
    <row r="895" spans="5:6" x14ac:dyDescent="0.15">
      <c r="E895" s="2"/>
      <c r="F895" s="2"/>
    </row>
    <row r="896" spans="5:6" x14ac:dyDescent="0.15">
      <c r="E896" s="2"/>
      <c r="F896" s="2"/>
    </row>
    <row r="897" spans="5:6" x14ac:dyDescent="0.15">
      <c r="E897" s="2"/>
      <c r="F897" s="2"/>
    </row>
    <row r="898" spans="5:6" x14ac:dyDescent="0.15">
      <c r="E898" s="2"/>
      <c r="F898" s="2"/>
    </row>
    <row r="899" spans="5:6" x14ac:dyDescent="0.15">
      <c r="E899" s="2"/>
      <c r="F899" s="2"/>
    </row>
    <row r="900" spans="5:6" x14ac:dyDescent="0.15">
      <c r="E900" s="2"/>
      <c r="F900" s="2"/>
    </row>
    <row r="901" spans="5:6" x14ac:dyDescent="0.15">
      <c r="E901" s="2"/>
      <c r="F901" s="2"/>
    </row>
    <row r="902" spans="5:6" x14ac:dyDescent="0.15">
      <c r="E902" s="2"/>
      <c r="F902" s="2"/>
    </row>
    <row r="903" spans="5:6" x14ac:dyDescent="0.15">
      <c r="E903" s="2"/>
      <c r="F903" s="2"/>
    </row>
    <row r="904" spans="5:6" x14ac:dyDescent="0.15">
      <c r="E904" s="2"/>
      <c r="F904" s="2"/>
    </row>
    <row r="905" spans="5:6" x14ac:dyDescent="0.15">
      <c r="E905" s="2"/>
      <c r="F905" s="2"/>
    </row>
    <row r="906" spans="5:6" x14ac:dyDescent="0.15">
      <c r="E906" s="2"/>
      <c r="F906" s="2"/>
    </row>
    <row r="907" spans="5:6" x14ac:dyDescent="0.15">
      <c r="E907" s="2"/>
      <c r="F907" s="2"/>
    </row>
    <row r="908" spans="5:6" x14ac:dyDescent="0.15">
      <c r="E908" s="2"/>
      <c r="F908" s="2"/>
    </row>
    <row r="909" spans="5:6" x14ac:dyDescent="0.15">
      <c r="E909" s="2"/>
      <c r="F909" s="2"/>
    </row>
    <row r="910" spans="5:6" x14ac:dyDescent="0.15">
      <c r="E910" s="2"/>
      <c r="F910" s="2"/>
    </row>
    <row r="911" spans="5:6" x14ac:dyDescent="0.15">
      <c r="E911" s="2"/>
      <c r="F911" s="2"/>
    </row>
    <row r="912" spans="5:6" x14ac:dyDescent="0.15">
      <c r="E912" s="2"/>
      <c r="F912" s="2"/>
    </row>
    <row r="913" spans="5:6" x14ac:dyDescent="0.15">
      <c r="E913" s="2"/>
      <c r="F913" s="2"/>
    </row>
    <row r="914" spans="5:6" x14ac:dyDescent="0.15">
      <c r="E914" s="2"/>
      <c r="F914" s="2"/>
    </row>
    <row r="915" spans="5:6" x14ac:dyDescent="0.15">
      <c r="E915" s="2"/>
      <c r="F915" s="2"/>
    </row>
    <row r="916" spans="5:6" x14ac:dyDescent="0.15">
      <c r="E916" s="2"/>
      <c r="F916" s="2"/>
    </row>
    <row r="917" spans="5:6" x14ac:dyDescent="0.15">
      <c r="E917" s="2"/>
      <c r="F917" s="2"/>
    </row>
    <row r="918" spans="5:6" x14ac:dyDescent="0.15">
      <c r="E918" s="2"/>
      <c r="F918" s="2"/>
    </row>
    <row r="919" spans="5:6" x14ac:dyDescent="0.15">
      <c r="E919" s="2"/>
      <c r="F919" s="2"/>
    </row>
    <row r="920" spans="5:6" x14ac:dyDescent="0.15">
      <c r="E920" s="2"/>
      <c r="F920" s="2"/>
    </row>
    <row r="921" spans="5:6" x14ac:dyDescent="0.15">
      <c r="E921" s="2"/>
      <c r="F921" s="2"/>
    </row>
    <row r="922" spans="5:6" x14ac:dyDescent="0.15">
      <c r="E922" s="2"/>
      <c r="F922" s="2"/>
    </row>
    <row r="923" spans="5:6" x14ac:dyDescent="0.15">
      <c r="E923" s="2"/>
      <c r="F923" s="2"/>
    </row>
    <row r="924" spans="5:6" x14ac:dyDescent="0.15">
      <c r="E924" s="2"/>
      <c r="F924" s="2"/>
    </row>
    <row r="925" spans="5:6" x14ac:dyDescent="0.15">
      <c r="E925" s="2"/>
      <c r="F925" s="2"/>
    </row>
    <row r="926" spans="5:6" x14ac:dyDescent="0.15">
      <c r="E926" s="2"/>
      <c r="F926" s="2"/>
    </row>
    <row r="927" spans="5:6" x14ac:dyDescent="0.15">
      <c r="E927" s="2"/>
      <c r="F927" s="2"/>
    </row>
    <row r="928" spans="5:6" x14ac:dyDescent="0.15">
      <c r="E928" s="2"/>
      <c r="F928" s="2"/>
    </row>
    <row r="929" spans="5:6" x14ac:dyDescent="0.15">
      <c r="E929" s="2"/>
      <c r="F929" s="2"/>
    </row>
    <row r="930" spans="5:6" x14ac:dyDescent="0.15">
      <c r="E930" s="2"/>
      <c r="F930" s="2"/>
    </row>
    <row r="931" spans="5:6" x14ac:dyDescent="0.15">
      <c r="E931" s="2"/>
      <c r="F931" s="2"/>
    </row>
    <row r="932" spans="5:6" x14ac:dyDescent="0.15">
      <c r="E932" s="2"/>
      <c r="F932" s="2"/>
    </row>
    <row r="933" spans="5:6" x14ac:dyDescent="0.15">
      <c r="E933" s="2"/>
      <c r="F933" s="2"/>
    </row>
    <row r="934" spans="5:6" x14ac:dyDescent="0.15">
      <c r="E934" s="2"/>
      <c r="F934" s="2"/>
    </row>
    <row r="935" spans="5:6" x14ac:dyDescent="0.15">
      <c r="E935" s="2"/>
      <c r="F935" s="2"/>
    </row>
    <row r="936" spans="5:6" x14ac:dyDescent="0.15">
      <c r="E936" s="2"/>
      <c r="F936" s="2"/>
    </row>
    <row r="937" spans="5:6" x14ac:dyDescent="0.15">
      <c r="E937" s="2"/>
      <c r="F937" s="2"/>
    </row>
    <row r="938" spans="5:6" x14ac:dyDescent="0.15">
      <c r="E938" s="2"/>
      <c r="F938" s="2"/>
    </row>
    <row r="939" spans="5:6" x14ac:dyDescent="0.15">
      <c r="E939" s="2"/>
      <c r="F939" s="2"/>
    </row>
    <row r="940" spans="5:6" x14ac:dyDescent="0.15">
      <c r="E940" s="2"/>
      <c r="F940" s="2"/>
    </row>
    <row r="941" spans="5:6" x14ac:dyDescent="0.15">
      <c r="E941" s="2"/>
      <c r="F941" s="2"/>
    </row>
    <row r="942" spans="5:6" x14ac:dyDescent="0.15">
      <c r="E942" s="2"/>
      <c r="F942" s="2"/>
    </row>
    <row r="943" spans="5:6" x14ac:dyDescent="0.15">
      <c r="E943" s="2"/>
      <c r="F943" s="2"/>
    </row>
    <row r="944" spans="5:6" x14ac:dyDescent="0.15">
      <c r="E944" s="2"/>
      <c r="F944" s="2"/>
    </row>
    <row r="945" spans="5:6" x14ac:dyDescent="0.15">
      <c r="E945" s="2"/>
      <c r="F945" s="2"/>
    </row>
    <row r="946" spans="5:6" x14ac:dyDescent="0.15">
      <c r="E946" s="2"/>
      <c r="F946" s="2"/>
    </row>
    <row r="947" spans="5:6" x14ac:dyDescent="0.15">
      <c r="E947" s="2"/>
      <c r="F947" s="2"/>
    </row>
    <row r="948" spans="5:6" x14ac:dyDescent="0.15">
      <c r="E948" s="2"/>
      <c r="F948" s="2"/>
    </row>
    <row r="949" spans="5:6" x14ac:dyDescent="0.15">
      <c r="E949" s="2"/>
      <c r="F949" s="2"/>
    </row>
    <row r="950" spans="5:6" x14ac:dyDescent="0.15">
      <c r="E950" s="2"/>
      <c r="F950" s="2"/>
    </row>
    <row r="951" spans="5:6" x14ac:dyDescent="0.15">
      <c r="E951" s="2"/>
      <c r="F951" s="2"/>
    </row>
    <row r="952" spans="5:6" x14ac:dyDescent="0.15">
      <c r="E952" s="2"/>
      <c r="F952" s="2"/>
    </row>
    <row r="953" spans="5:6" x14ac:dyDescent="0.15">
      <c r="E953" s="2"/>
      <c r="F953" s="2"/>
    </row>
    <row r="954" spans="5:6" x14ac:dyDescent="0.15">
      <c r="E954" s="2"/>
      <c r="F954" s="2"/>
    </row>
    <row r="955" spans="5:6" x14ac:dyDescent="0.15">
      <c r="E955" s="2"/>
      <c r="F955" s="2"/>
    </row>
    <row r="956" spans="5:6" x14ac:dyDescent="0.15">
      <c r="E956" s="2"/>
      <c r="F956" s="2"/>
    </row>
    <row r="957" spans="5:6" x14ac:dyDescent="0.15">
      <c r="E957" s="2"/>
      <c r="F957" s="2"/>
    </row>
    <row r="958" spans="5:6" x14ac:dyDescent="0.15">
      <c r="E958" s="2"/>
      <c r="F958" s="2"/>
    </row>
    <row r="959" spans="5:6" x14ac:dyDescent="0.15">
      <c r="E959" s="2"/>
      <c r="F959" s="2"/>
    </row>
    <row r="960" spans="5:6" x14ac:dyDescent="0.15">
      <c r="E960" s="2"/>
      <c r="F960" s="2"/>
    </row>
    <row r="961" spans="5:6" x14ac:dyDescent="0.15">
      <c r="E961" s="2"/>
      <c r="F961" s="2"/>
    </row>
    <row r="962" spans="5:6" x14ac:dyDescent="0.15">
      <c r="E962" s="2"/>
      <c r="F962" s="2"/>
    </row>
    <row r="963" spans="5:6" x14ac:dyDescent="0.15">
      <c r="E963" s="2"/>
      <c r="F963" s="2"/>
    </row>
    <row r="964" spans="5:6" x14ac:dyDescent="0.15">
      <c r="E964" s="2"/>
      <c r="F964" s="2"/>
    </row>
    <row r="965" spans="5:6" x14ac:dyDescent="0.15">
      <c r="E965" s="2"/>
      <c r="F965" s="2"/>
    </row>
    <row r="966" spans="5:6" x14ac:dyDescent="0.15">
      <c r="E966" s="2"/>
      <c r="F966" s="2"/>
    </row>
    <row r="967" spans="5:6" x14ac:dyDescent="0.15">
      <c r="E967" s="2"/>
      <c r="F967" s="2"/>
    </row>
    <row r="968" spans="5:6" x14ac:dyDescent="0.15">
      <c r="E968" s="2"/>
      <c r="F968" s="2"/>
    </row>
    <row r="969" spans="5:6" x14ac:dyDescent="0.15">
      <c r="E969" s="2"/>
      <c r="F969" s="2"/>
    </row>
    <row r="970" spans="5:6" x14ac:dyDescent="0.15">
      <c r="E970" s="2"/>
      <c r="F970" s="2"/>
    </row>
    <row r="971" spans="5:6" x14ac:dyDescent="0.15">
      <c r="E971" s="2"/>
      <c r="F971" s="2"/>
    </row>
    <row r="972" spans="5:6" x14ac:dyDescent="0.15">
      <c r="E972" s="2"/>
      <c r="F972" s="2"/>
    </row>
    <row r="973" spans="5:6" x14ac:dyDescent="0.15">
      <c r="E973" s="2"/>
      <c r="F973" s="2"/>
    </row>
    <row r="974" spans="5:6" x14ac:dyDescent="0.15">
      <c r="E974" s="2"/>
      <c r="F974" s="2"/>
    </row>
    <row r="975" spans="5:6" x14ac:dyDescent="0.15">
      <c r="E975" s="2"/>
      <c r="F975" s="2"/>
    </row>
    <row r="976" spans="5:6" x14ac:dyDescent="0.15">
      <c r="E976" s="2"/>
      <c r="F976" s="2"/>
    </row>
    <row r="977" spans="5:6" x14ac:dyDescent="0.15">
      <c r="E977" s="2"/>
      <c r="F977" s="2"/>
    </row>
    <row r="978" spans="5:6" x14ac:dyDescent="0.15">
      <c r="E978" s="2"/>
      <c r="F978" s="2"/>
    </row>
    <row r="979" spans="5:6" x14ac:dyDescent="0.15">
      <c r="E979" s="2"/>
      <c r="F979" s="2"/>
    </row>
    <row r="980" spans="5:6" x14ac:dyDescent="0.15">
      <c r="E980" s="2"/>
      <c r="F980" s="2"/>
    </row>
    <row r="981" spans="5:6" x14ac:dyDescent="0.15">
      <c r="E981" s="2"/>
      <c r="F981" s="2"/>
    </row>
    <row r="982" spans="5:6" x14ac:dyDescent="0.15">
      <c r="E982" s="2"/>
      <c r="F982" s="2"/>
    </row>
    <row r="983" spans="5:6" x14ac:dyDescent="0.15">
      <c r="E983" s="2"/>
      <c r="F983" s="2"/>
    </row>
    <row r="984" spans="5:6" x14ac:dyDescent="0.15">
      <c r="E984" s="2"/>
      <c r="F984" s="2"/>
    </row>
    <row r="985" spans="5:6" x14ac:dyDescent="0.15">
      <c r="E985" s="2"/>
      <c r="F985" s="2"/>
    </row>
    <row r="986" spans="5:6" x14ac:dyDescent="0.15">
      <c r="E986" s="2"/>
      <c r="F986" s="2"/>
    </row>
    <row r="987" spans="5:6" x14ac:dyDescent="0.15">
      <c r="E987" s="2"/>
      <c r="F987" s="2"/>
    </row>
    <row r="988" spans="5:6" x14ac:dyDescent="0.15">
      <c r="E988" s="2"/>
      <c r="F988" s="2"/>
    </row>
    <row r="989" spans="5:6" x14ac:dyDescent="0.15">
      <c r="E989" s="2"/>
      <c r="F989" s="2"/>
    </row>
    <row r="990" spans="5:6" x14ac:dyDescent="0.15">
      <c r="E990" s="2"/>
      <c r="F990" s="2"/>
    </row>
    <row r="991" spans="5:6" x14ac:dyDescent="0.15">
      <c r="E991" s="2"/>
      <c r="F991" s="2"/>
    </row>
    <row r="992" spans="5:6" x14ac:dyDescent="0.15">
      <c r="E992" s="2"/>
      <c r="F992" s="2"/>
    </row>
    <row r="993" spans="5:6" x14ac:dyDescent="0.15">
      <c r="E993" s="2"/>
      <c r="F993" s="2"/>
    </row>
    <row r="994" spans="5:6" x14ac:dyDescent="0.15">
      <c r="E994" s="2"/>
      <c r="F994" s="2"/>
    </row>
    <row r="995" spans="5:6" x14ac:dyDescent="0.15">
      <c r="E995" s="2"/>
      <c r="F995" s="2"/>
    </row>
    <row r="996" spans="5:6" x14ac:dyDescent="0.15">
      <c r="E996" s="2"/>
      <c r="F996" s="2"/>
    </row>
    <row r="997" spans="5:6" x14ac:dyDescent="0.15">
      <c r="E997" s="2"/>
      <c r="F997" s="2"/>
    </row>
    <row r="998" spans="5:6" x14ac:dyDescent="0.15">
      <c r="E998" s="2"/>
      <c r="F998" s="2"/>
    </row>
    <row r="999" spans="5:6" x14ac:dyDescent="0.15">
      <c r="E999" s="2"/>
      <c r="F999" s="2"/>
    </row>
    <row r="1000" spans="5:6" x14ac:dyDescent="0.15">
      <c r="E1000" s="2"/>
      <c r="F1000" s="2"/>
    </row>
    <row r="1001" spans="5:6" x14ac:dyDescent="0.15">
      <c r="E1001" s="2"/>
      <c r="F1001" s="2"/>
    </row>
    <row r="1002" spans="5:6" x14ac:dyDescent="0.15">
      <c r="E1002" s="2"/>
      <c r="F1002" s="2"/>
    </row>
    <row r="1003" spans="5:6" x14ac:dyDescent="0.15">
      <c r="E1003" s="2"/>
      <c r="F1003" s="2"/>
    </row>
    <row r="1004" spans="5:6" x14ac:dyDescent="0.15">
      <c r="E1004" s="2"/>
      <c r="F1004" s="2"/>
    </row>
    <row r="1005" spans="5:6" x14ac:dyDescent="0.15">
      <c r="E1005" s="2"/>
      <c r="F1005" s="2"/>
    </row>
    <row r="1006" spans="5:6" x14ac:dyDescent="0.15">
      <c r="E1006" s="2"/>
      <c r="F1006" s="2"/>
    </row>
    <row r="1007" spans="5:6" x14ac:dyDescent="0.15">
      <c r="E1007" s="2"/>
      <c r="F1007" s="2"/>
    </row>
    <row r="1008" spans="5:6" x14ac:dyDescent="0.15">
      <c r="E1008" s="2"/>
      <c r="F1008" s="2"/>
    </row>
    <row r="1009" spans="5:6" x14ac:dyDescent="0.15">
      <c r="E1009" s="2"/>
      <c r="F1009" s="2"/>
    </row>
    <row r="1010" spans="5:6" x14ac:dyDescent="0.15">
      <c r="E1010" s="2"/>
      <c r="F1010" s="2"/>
    </row>
    <row r="1011" spans="5:6" x14ac:dyDescent="0.15">
      <c r="E1011" s="2"/>
      <c r="F1011" s="2"/>
    </row>
    <row r="1012" spans="5:6" x14ac:dyDescent="0.15">
      <c r="E1012" s="2"/>
      <c r="F1012" s="2"/>
    </row>
    <row r="1013" spans="5:6" x14ac:dyDescent="0.15">
      <c r="E1013" s="2"/>
      <c r="F1013" s="2"/>
    </row>
    <row r="1014" spans="5:6" x14ac:dyDescent="0.15">
      <c r="E1014" s="2"/>
      <c r="F1014" s="2"/>
    </row>
    <row r="1015" spans="5:6" x14ac:dyDescent="0.15">
      <c r="E1015" s="2"/>
      <c r="F1015" s="2"/>
    </row>
    <row r="1016" spans="5:6" x14ac:dyDescent="0.15">
      <c r="E1016" s="2"/>
      <c r="F1016" s="2"/>
    </row>
    <row r="1017" spans="5:6" x14ac:dyDescent="0.15">
      <c r="E1017" s="2"/>
      <c r="F1017" s="2"/>
    </row>
    <row r="1018" spans="5:6" x14ac:dyDescent="0.15">
      <c r="E1018" s="2"/>
      <c r="F1018" s="2"/>
    </row>
    <row r="1019" spans="5:6" x14ac:dyDescent="0.15">
      <c r="E1019" s="2"/>
      <c r="F1019" s="2"/>
    </row>
    <row r="1020" spans="5:6" x14ac:dyDescent="0.15">
      <c r="E1020" s="2"/>
      <c r="F1020" s="2"/>
    </row>
    <row r="1021" spans="5:6" x14ac:dyDescent="0.15">
      <c r="E1021" s="2"/>
      <c r="F1021" s="2"/>
    </row>
    <row r="1022" spans="5:6" x14ac:dyDescent="0.15">
      <c r="E1022" s="2"/>
      <c r="F1022" s="2"/>
    </row>
    <row r="1023" spans="5:6" x14ac:dyDescent="0.15">
      <c r="E1023" s="2"/>
      <c r="F1023" s="2"/>
    </row>
    <row r="1024" spans="5:6" x14ac:dyDescent="0.15">
      <c r="E1024" s="2"/>
      <c r="F1024" s="2"/>
    </row>
    <row r="1025" spans="5:6" x14ac:dyDescent="0.15">
      <c r="E1025" s="2"/>
      <c r="F1025" s="2"/>
    </row>
    <row r="1026" spans="5:6" x14ac:dyDescent="0.15">
      <c r="E1026" s="2"/>
      <c r="F1026" s="2"/>
    </row>
    <row r="1027" spans="5:6" x14ac:dyDescent="0.15">
      <c r="E1027" s="2"/>
      <c r="F1027" s="2"/>
    </row>
    <row r="1028" spans="5:6" x14ac:dyDescent="0.15">
      <c r="E1028" s="2"/>
      <c r="F1028" s="2"/>
    </row>
    <row r="1029" spans="5:6" x14ac:dyDescent="0.15">
      <c r="E1029" s="2"/>
      <c r="F1029" s="2"/>
    </row>
    <row r="1030" spans="5:6" x14ac:dyDescent="0.15">
      <c r="E1030" s="2"/>
      <c r="F1030" s="2"/>
    </row>
    <row r="1031" spans="5:6" x14ac:dyDescent="0.15">
      <c r="E1031" s="2"/>
      <c r="F1031" s="2"/>
    </row>
    <row r="1032" spans="5:6" x14ac:dyDescent="0.15">
      <c r="E1032" s="2"/>
      <c r="F1032" s="2"/>
    </row>
    <row r="1033" spans="5:6" x14ac:dyDescent="0.15">
      <c r="E1033" s="2"/>
      <c r="F1033" s="2"/>
    </row>
    <row r="1034" spans="5:6" x14ac:dyDescent="0.15">
      <c r="E1034" s="2"/>
      <c r="F1034" s="2"/>
    </row>
    <row r="1035" spans="5:6" x14ac:dyDescent="0.15">
      <c r="E1035" s="2"/>
      <c r="F1035" s="2"/>
    </row>
    <row r="1036" spans="5:6" x14ac:dyDescent="0.15">
      <c r="E1036" s="2"/>
      <c r="F1036" s="2"/>
    </row>
    <row r="1037" spans="5:6" x14ac:dyDescent="0.15">
      <c r="E1037" s="2"/>
      <c r="F1037" s="2"/>
    </row>
    <row r="1038" spans="5:6" x14ac:dyDescent="0.15">
      <c r="E1038" s="2"/>
      <c r="F1038" s="2"/>
    </row>
    <row r="1039" spans="5:6" x14ac:dyDescent="0.15">
      <c r="E1039" s="2"/>
      <c r="F1039" s="2"/>
    </row>
    <row r="1040" spans="5:6" x14ac:dyDescent="0.15">
      <c r="E1040" s="2"/>
      <c r="F1040" s="2"/>
    </row>
    <row r="1041" spans="5:6" x14ac:dyDescent="0.15">
      <c r="E1041" s="2"/>
      <c r="F1041" s="2"/>
    </row>
    <row r="1042" spans="5:6" x14ac:dyDescent="0.15">
      <c r="E1042" s="2"/>
      <c r="F1042" s="2"/>
    </row>
    <row r="1043" spans="5:6" x14ac:dyDescent="0.15">
      <c r="E1043" s="2"/>
      <c r="F1043" s="2"/>
    </row>
    <row r="1044" spans="5:6" x14ac:dyDescent="0.15">
      <c r="E1044" s="2"/>
      <c r="F1044" s="2"/>
    </row>
    <row r="1045" spans="5:6" x14ac:dyDescent="0.15">
      <c r="E1045" s="2"/>
      <c r="F1045" s="2"/>
    </row>
    <row r="1046" spans="5:6" x14ac:dyDescent="0.15">
      <c r="E1046" s="2"/>
      <c r="F1046" s="2"/>
    </row>
    <row r="1047" spans="5:6" x14ac:dyDescent="0.15">
      <c r="E1047" s="2"/>
      <c r="F1047" s="2"/>
    </row>
    <row r="1048" spans="5:6" x14ac:dyDescent="0.15">
      <c r="E1048" s="2"/>
      <c r="F1048" s="2"/>
    </row>
    <row r="1049" spans="5:6" x14ac:dyDescent="0.15">
      <c r="E1049" s="2"/>
      <c r="F1049" s="2"/>
    </row>
    <row r="1050" spans="5:6" x14ac:dyDescent="0.15">
      <c r="E1050" s="2"/>
      <c r="F1050" s="2"/>
    </row>
    <row r="1051" spans="5:6" x14ac:dyDescent="0.15">
      <c r="E1051" s="2"/>
      <c r="F1051" s="2"/>
    </row>
    <row r="1052" spans="5:6" x14ac:dyDescent="0.15">
      <c r="E1052" s="2"/>
      <c r="F1052" s="2"/>
    </row>
    <row r="1053" spans="5:6" x14ac:dyDescent="0.15">
      <c r="E1053" s="2"/>
      <c r="F1053" s="2"/>
    </row>
    <row r="1054" spans="5:6" x14ac:dyDescent="0.15">
      <c r="E1054" s="2"/>
      <c r="F1054" s="2"/>
    </row>
    <row r="1055" spans="5:6" x14ac:dyDescent="0.15">
      <c r="E1055" s="2"/>
      <c r="F1055" s="2"/>
    </row>
    <row r="1056" spans="5:6" x14ac:dyDescent="0.15">
      <c r="E1056" s="2"/>
      <c r="F1056" s="2"/>
    </row>
    <row r="1057" spans="5:6" x14ac:dyDescent="0.15">
      <c r="E1057" s="2"/>
      <c r="F1057" s="2"/>
    </row>
    <row r="1058" spans="5:6" x14ac:dyDescent="0.15">
      <c r="E1058" s="2"/>
      <c r="F1058" s="2"/>
    </row>
    <row r="1059" spans="5:6" x14ac:dyDescent="0.15">
      <c r="E1059" s="2"/>
      <c r="F1059" s="2"/>
    </row>
    <row r="1060" spans="5:6" x14ac:dyDescent="0.15">
      <c r="E1060" s="2"/>
      <c r="F1060" s="2"/>
    </row>
    <row r="1061" spans="5:6" x14ac:dyDescent="0.15">
      <c r="E1061" s="2"/>
      <c r="F1061" s="2"/>
    </row>
    <row r="1062" spans="5:6" x14ac:dyDescent="0.15">
      <c r="E1062" s="2"/>
      <c r="F1062" s="2"/>
    </row>
    <row r="1063" spans="5:6" x14ac:dyDescent="0.15">
      <c r="E1063" s="2"/>
      <c r="F1063" s="2"/>
    </row>
    <row r="1064" spans="5:6" x14ac:dyDescent="0.15">
      <c r="E1064" s="2"/>
      <c r="F1064" s="2"/>
    </row>
    <row r="1065" spans="5:6" x14ac:dyDescent="0.15">
      <c r="E1065" s="2"/>
      <c r="F1065" s="2"/>
    </row>
    <row r="1066" spans="5:6" x14ac:dyDescent="0.15">
      <c r="E1066" s="2"/>
      <c r="F1066" s="2"/>
    </row>
    <row r="1067" spans="5:6" x14ac:dyDescent="0.15">
      <c r="E1067" s="2"/>
      <c r="F1067" s="2"/>
    </row>
    <row r="1068" spans="5:6" x14ac:dyDescent="0.15">
      <c r="E1068" s="2"/>
      <c r="F1068" s="2"/>
    </row>
    <row r="1069" spans="5:6" x14ac:dyDescent="0.15">
      <c r="E1069" s="2"/>
      <c r="F1069" s="2"/>
    </row>
    <row r="1070" spans="5:6" x14ac:dyDescent="0.15">
      <c r="E1070" s="2"/>
      <c r="F1070" s="2"/>
    </row>
    <row r="1071" spans="5:6" x14ac:dyDescent="0.15">
      <c r="E1071" s="2"/>
      <c r="F1071" s="2"/>
    </row>
    <row r="1072" spans="5:6" x14ac:dyDescent="0.15">
      <c r="E1072" s="2"/>
      <c r="F1072" s="2"/>
    </row>
    <row r="1073" spans="5:6" x14ac:dyDescent="0.15">
      <c r="E1073" s="2"/>
      <c r="F1073" s="2"/>
    </row>
    <row r="1074" spans="5:6" x14ac:dyDescent="0.15">
      <c r="E1074" s="2"/>
      <c r="F1074" s="2"/>
    </row>
    <row r="1075" spans="5:6" x14ac:dyDescent="0.15">
      <c r="E1075" s="2"/>
      <c r="F1075" s="2"/>
    </row>
    <row r="1076" spans="5:6" x14ac:dyDescent="0.15">
      <c r="E1076" s="2"/>
      <c r="F1076" s="2"/>
    </row>
    <row r="1077" spans="5:6" x14ac:dyDescent="0.15">
      <c r="E1077" s="2"/>
      <c r="F1077" s="2"/>
    </row>
    <row r="1078" spans="5:6" x14ac:dyDescent="0.15">
      <c r="E1078" s="2"/>
      <c r="F1078" s="2"/>
    </row>
    <row r="1079" spans="5:6" x14ac:dyDescent="0.15">
      <c r="E1079" s="2"/>
      <c r="F1079" s="2"/>
    </row>
    <row r="1080" spans="5:6" x14ac:dyDescent="0.15">
      <c r="E1080" s="2"/>
      <c r="F1080" s="2"/>
    </row>
    <row r="1081" spans="5:6" x14ac:dyDescent="0.15">
      <c r="E1081" s="2"/>
      <c r="F1081" s="2"/>
    </row>
    <row r="1082" spans="5:6" x14ac:dyDescent="0.15">
      <c r="E1082" s="2"/>
      <c r="F1082" s="2"/>
    </row>
    <row r="1083" spans="5:6" x14ac:dyDescent="0.15">
      <c r="E1083" s="2"/>
      <c r="F1083" s="2"/>
    </row>
    <row r="1084" spans="5:6" x14ac:dyDescent="0.15">
      <c r="E1084" s="2"/>
      <c r="F1084" s="2"/>
    </row>
    <row r="1085" spans="5:6" x14ac:dyDescent="0.15">
      <c r="E1085" s="2"/>
      <c r="F1085" s="2"/>
    </row>
    <row r="1086" spans="5:6" x14ac:dyDescent="0.15">
      <c r="E1086" s="2"/>
      <c r="F1086" s="2"/>
    </row>
    <row r="1087" spans="5:6" x14ac:dyDescent="0.15">
      <c r="E1087" s="2"/>
      <c r="F1087" s="2"/>
    </row>
    <row r="1088" spans="5:6" x14ac:dyDescent="0.15">
      <c r="E1088" s="2"/>
      <c r="F1088" s="2"/>
    </row>
    <row r="1089" spans="5:6" x14ac:dyDescent="0.15">
      <c r="E1089" s="2"/>
      <c r="F1089" s="2"/>
    </row>
    <row r="1090" spans="5:6" x14ac:dyDescent="0.15">
      <c r="E1090" s="2"/>
      <c r="F1090" s="2"/>
    </row>
    <row r="1091" spans="5:6" x14ac:dyDescent="0.15">
      <c r="E1091" s="2"/>
      <c r="F1091" s="2"/>
    </row>
    <row r="1092" spans="5:6" x14ac:dyDescent="0.15">
      <c r="E1092" s="2"/>
      <c r="F1092" s="2"/>
    </row>
    <row r="1093" spans="5:6" x14ac:dyDescent="0.15">
      <c r="E1093" s="2"/>
      <c r="F1093" s="2"/>
    </row>
    <row r="1094" spans="5:6" x14ac:dyDescent="0.15">
      <c r="E1094" s="2"/>
      <c r="F1094" s="2"/>
    </row>
    <row r="1095" spans="5:6" x14ac:dyDescent="0.15">
      <c r="E1095" s="2"/>
      <c r="F1095" s="2"/>
    </row>
    <row r="1096" spans="5:6" x14ac:dyDescent="0.15">
      <c r="E1096" s="2"/>
      <c r="F1096" s="2"/>
    </row>
    <row r="1097" spans="5:6" x14ac:dyDescent="0.15">
      <c r="E1097" s="2"/>
      <c r="F1097" s="2"/>
    </row>
    <row r="1098" spans="5:6" x14ac:dyDescent="0.15">
      <c r="E1098" s="2"/>
      <c r="F1098" s="2"/>
    </row>
    <row r="1099" spans="5:6" x14ac:dyDescent="0.15">
      <c r="E1099" s="2"/>
      <c r="F1099" s="2"/>
    </row>
    <row r="1100" spans="5:6" x14ac:dyDescent="0.15">
      <c r="E1100" s="2"/>
      <c r="F1100" s="2"/>
    </row>
    <row r="1101" spans="5:6" x14ac:dyDescent="0.15">
      <c r="E1101" s="2"/>
      <c r="F1101" s="2"/>
    </row>
    <row r="1102" spans="5:6" x14ac:dyDescent="0.15">
      <c r="E1102" s="2"/>
      <c r="F1102" s="2"/>
    </row>
    <row r="1103" spans="5:6" x14ac:dyDescent="0.15">
      <c r="E1103" s="2"/>
      <c r="F1103" s="2"/>
    </row>
    <row r="1104" spans="5:6" x14ac:dyDescent="0.15">
      <c r="E1104" s="2"/>
      <c r="F1104" s="2"/>
    </row>
    <row r="1105" spans="5:6" x14ac:dyDescent="0.15">
      <c r="E1105" s="2"/>
      <c r="F1105" s="2"/>
    </row>
    <row r="1106" spans="5:6" x14ac:dyDescent="0.15">
      <c r="E1106" s="2"/>
      <c r="F1106" s="2"/>
    </row>
    <row r="1107" spans="5:6" x14ac:dyDescent="0.15">
      <c r="E1107" s="2"/>
      <c r="F1107" s="2"/>
    </row>
    <row r="1108" spans="5:6" x14ac:dyDescent="0.15">
      <c r="E1108" s="2"/>
      <c r="F1108" s="2"/>
    </row>
    <row r="1109" spans="5:6" x14ac:dyDescent="0.15">
      <c r="E1109" s="2"/>
      <c r="F1109" s="2"/>
    </row>
    <row r="1110" spans="5:6" x14ac:dyDescent="0.15">
      <c r="E1110" s="2"/>
      <c r="F1110" s="2"/>
    </row>
    <row r="1111" spans="5:6" x14ac:dyDescent="0.15">
      <c r="E1111" s="2"/>
      <c r="F1111" s="2"/>
    </row>
    <row r="1112" spans="5:6" x14ac:dyDescent="0.15">
      <c r="E1112" s="2"/>
      <c r="F1112" s="2"/>
    </row>
    <row r="1113" spans="5:6" x14ac:dyDescent="0.15">
      <c r="E1113" s="2"/>
      <c r="F1113" s="2"/>
    </row>
    <row r="1114" spans="5:6" x14ac:dyDescent="0.15">
      <c r="E1114" s="2"/>
      <c r="F1114" s="2"/>
    </row>
    <row r="1115" spans="5:6" x14ac:dyDescent="0.15">
      <c r="E1115" s="2"/>
      <c r="F1115" s="2"/>
    </row>
    <row r="1116" spans="5:6" x14ac:dyDescent="0.15">
      <c r="E1116" s="2"/>
      <c r="F1116" s="2"/>
    </row>
    <row r="1117" spans="5:6" x14ac:dyDescent="0.15">
      <c r="E1117" s="2"/>
      <c r="F1117" s="2"/>
    </row>
    <row r="1118" spans="5:6" x14ac:dyDescent="0.15">
      <c r="E1118" s="2"/>
      <c r="F1118" s="2"/>
    </row>
    <row r="1119" spans="5:6" x14ac:dyDescent="0.15">
      <c r="E1119" s="2"/>
      <c r="F1119" s="2"/>
    </row>
    <row r="1120" spans="5:6" x14ac:dyDescent="0.15">
      <c r="E1120" s="2"/>
      <c r="F1120" s="2"/>
    </row>
    <row r="1121" spans="5:6" x14ac:dyDescent="0.15">
      <c r="E1121" s="2"/>
      <c r="F1121" s="2"/>
    </row>
    <row r="1122" spans="5:6" x14ac:dyDescent="0.15">
      <c r="E1122" s="2"/>
      <c r="F1122" s="2"/>
    </row>
    <row r="1123" spans="5:6" x14ac:dyDescent="0.15">
      <c r="E1123" s="2"/>
      <c r="F1123" s="2"/>
    </row>
    <row r="1124" spans="5:6" x14ac:dyDescent="0.15">
      <c r="E1124" s="2"/>
      <c r="F1124" s="2"/>
    </row>
    <row r="1125" spans="5:6" x14ac:dyDescent="0.15">
      <c r="E1125" s="2"/>
      <c r="F1125" s="2"/>
    </row>
    <row r="1126" spans="5:6" x14ac:dyDescent="0.15">
      <c r="E1126" s="2"/>
      <c r="F1126" s="2"/>
    </row>
    <row r="1127" spans="5:6" x14ac:dyDescent="0.15">
      <c r="E1127" s="2"/>
      <c r="F1127" s="2"/>
    </row>
    <row r="1128" spans="5:6" x14ac:dyDescent="0.15">
      <c r="E1128" s="2"/>
      <c r="F1128" s="2"/>
    </row>
    <row r="1129" spans="5:6" x14ac:dyDescent="0.15">
      <c r="E1129" s="2"/>
      <c r="F1129" s="2"/>
    </row>
    <row r="1130" spans="5:6" x14ac:dyDescent="0.15">
      <c r="E1130" s="2"/>
      <c r="F1130" s="2"/>
    </row>
    <row r="1131" spans="5:6" x14ac:dyDescent="0.15">
      <c r="E1131" s="2"/>
      <c r="F1131" s="2"/>
    </row>
    <row r="1132" spans="5:6" x14ac:dyDescent="0.15">
      <c r="E1132" s="2"/>
      <c r="F1132" s="2"/>
    </row>
    <row r="1133" spans="5:6" x14ac:dyDescent="0.15">
      <c r="E1133" s="2"/>
      <c r="F1133" s="2"/>
    </row>
    <row r="1134" spans="5:6" x14ac:dyDescent="0.15">
      <c r="E1134" s="2"/>
      <c r="F1134" s="2"/>
    </row>
    <row r="1135" spans="5:6" x14ac:dyDescent="0.15">
      <c r="E1135" s="2"/>
      <c r="F1135" s="2"/>
    </row>
    <row r="1136" spans="5:6" x14ac:dyDescent="0.15">
      <c r="E1136" s="2"/>
      <c r="F1136" s="2"/>
    </row>
    <row r="1137" spans="5:6" x14ac:dyDescent="0.15">
      <c r="E1137" s="2"/>
      <c r="F1137" s="2"/>
    </row>
    <row r="1138" spans="5:6" x14ac:dyDescent="0.15">
      <c r="E1138" s="2"/>
      <c r="F1138" s="2"/>
    </row>
    <row r="1139" spans="5:6" x14ac:dyDescent="0.15">
      <c r="E1139" s="2"/>
      <c r="F1139" s="2"/>
    </row>
    <row r="1140" spans="5:6" x14ac:dyDescent="0.15">
      <c r="E1140" s="2"/>
      <c r="F1140" s="2"/>
    </row>
    <row r="1141" spans="5:6" x14ac:dyDescent="0.15">
      <c r="E1141" s="2"/>
      <c r="F1141" s="2"/>
    </row>
    <row r="1142" spans="5:6" x14ac:dyDescent="0.15">
      <c r="E1142" s="2"/>
      <c r="F1142" s="2"/>
    </row>
    <row r="1143" spans="5:6" x14ac:dyDescent="0.15">
      <c r="E1143" s="2"/>
      <c r="F1143" s="2"/>
    </row>
    <row r="1144" spans="5:6" x14ac:dyDescent="0.15">
      <c r="E1144" s="2"/>
      <c r="F1144" s="2"/>
    </row>
    <row r="1145" spans="5:6" x14ac:dyDescent="0.15">
      <c r="E1145" s="2"/>
      <c r="F1145" s="2"/>
    </row>
    <row r="1146" spans="5:6" x14ac:dyDescent="0.15">
      <c r="E1146" s="2"/>
      <c r="F1146" s="2"/>
    </row>
    <row r="1147" spans="5:6" x14ac:dyDescent="0.15">
      <c r="E1147" s="2"/>
      <c r="F1147" s="2"/>
    </row>
    <row r="1148" spans="5:6" x14ac:dyDescent="0.15">
      <c r="E1148" s="2"/>
      <c r="F1148" s="2"/>
    </row>
    <row r="1149" spans="5:6" x14ac:dyDescent="0.15">
      <c r="E1149" s="2"/>
      <c r="F1149" s="2"/>
    </row>
    <row r="1150" spans="5:6" x14ac:dyDescent="0.15">
      <c r="E1150" s="2"/>
      <c r="F1150" s="2"/>
    </row>
    <row r="1151" spans="5:6" x14ac:dyDescent="0.15">
      <c r="E1151" s="2"/>
      <c r="F1151" s="2"/>
    </row>
    <row r="1152" spans="5:6" x14ac:dyDescent="0.15">
      <c r="E1152" s="2"/>
      <c r="F1152" s="2"/>
    </row>
    <row r="1153" spans="5:6" x14ac:dyDescent="0.15">
      <c r="E1153" s="2"/>
      <c r="F1153" s="2"/>
    </row>
    <row r="1154" spans="5:6" x14ac:dyDescent="0.15">
      <c r="E1154" s="2"/>
      <c r="F1154" s="2"/>
    </row>
    <row r="1155" spans="5:6" x14ac:dyDescent="0.15">
      <c r="E1155" s="2"/>
      <c r="F1155" s="2"/>
    </row>
    <row r="1156" spans="5:6" x14ac:dyDescent="0.15">
      <c r="E1156" s="2"/>
      <c r="F1156" s="2"/>
    </row>
    <row r="1157" spans="5:6" x14ac:dyDescent="0.15">
      <c r="E1157" s="2"/>
      <c r="F1157" s="2"/>
    </row>
    <row r="1158" spans="5:6" x14ac:dyDescent="0.15">
      <c r="E1158" s="2"/>
      <c r="F1158" s="2"/>
    </row>
    <row r="1159" spans="5:6" x14ac:dyDescent="0.15">
      <c r="E1159" s="2"/>
      <c r="F1159" s="2"/>
    </row>
    <row r="1160" spans="5:6" x14ac:dyDescent="0.15">
      <c r="E1160" s="2"/>
      <c r="F1160" s="2"/>
    </row>
    <row r="1161" spans="5:6" x14ac:dyDescent="0.15">
      <c r="E1161" s="2"/>
      <c r="F1161" s="2"/>
    </row>
    <row r="1162" spans="5:6" x14ac:dyDescent="0.15">
      <c r="E1162" s="2"/>
      <c r="F1162" s="2"/>
    </row>
    <row r="1163" spans="5:6" x14ac:dyDescent="0.15">
      <c r="E1163" s="2"/>
      <c r="F1163" s="2"/>
    </row>
    <row r="1164" spans="5:6" x14ac:dyDescent="0.15">
      <c r="E1164" s="2"/>
      <c r="F1164" s="2"/>
    </row>
    <row r="1165" spans="5:6" x14ac:dyDescent="0.15">
      <c r="E1165" s="2"/>
      <c r="F1165" s="2"/>
    </row>
    <row r="1166" spans="5:6" x14ac:dyDescent="0.15">
      <c r="E1166" s="2"/>
      <c r="F1166" s="2"/>
    </row>
    <row r="1167" spans="5:6" x14ac:dyDescent="0.15">
      <c r="E1167" s="2"/>
      <c r="F1167" s="2"/>
    </row>
    <row r="1168" spans="5:6" x14ac:dyDescent="0.15">
      <c r="E1168" s="2"/>
      <c r="F1168" s="2"/>
    </row>
    <row r="1169" spans="5:6" x14ac:dyDescent="0.15">
      <c r="E1169" s="2"/>
      <c r="F1169" s="2"/>
    </row>
    <row r="1170" spans="5:6" x14ac:dyDescent="0.15">
      <c r="E1170" s="2"/>
      <c r="F1170" s="2"/>
    </row>
    <row r="1171" spans="5:6" x14ac:dyDescent="0.15">
      <c r="E1171" s="2"/>
      <c r="F1171" s="2"/>
    </row>
    <row r="1172" spans="5:6" x14ac:dyDescent="0.15">
      <c r="E1172" s="2"/>
      <c r="F1172" s="2"/>
    </row>
    <row r="1173" spans="5:6" x14ac:dyDescent="0.15">
      <c r="E1173" s="2"/>
      <c r="F1173" s="2"/>
    </row>
    <row r="1174" spans="5:6" x14ac:dyDescent="0.15">
      <c r="E1174" s="2"/>
      <c r="F1174" s="2"/>
    </row>
    <row r="1175" spans="5:6" x14ac:dyDescent="0.15">
      <c r="E1175" s="2"/>
      <c r="F1175" s="2"/>
    </row>
    <row r="1176" spans="5:6" x14ac:dyDescent="0.15">
      <c r="E1176" s="2"/>
      <c r="F1176" s="2"/>
    </row>
    <row r="1177" spans="5:6" x14ac:dyDescent="0.15">
      <c r="E1177" s="2"/>
      <c r="F1177" s="2"/>
    </row>
    <row r="1178" spans="5:6" x14ac:dyDescent="0.15">
      <c r="E1178" s="2"/>
      <c r="F1178" s="2"/>
    </row>
    <row r="1179" spans="5:6" x14ac:dyDescent="0.15">
      <c r="E1179" s="2"/>
      <c r="F1179" s="2"/>
    </row>
    <row r="1180" spans="5:6" x14ac:dyDescent="0.15">
      <c r="E1180" s="2"/>
      <c r="F1180" s="2"/>
    </row>
    <row r="1181" spans="5:6" x14ac:dyDescent="0.15">
      <c r="E1181" s="2"/>
      <c r="F1181" s="2"/>
    </row>
    <row r="1182" spans="5:6" x14ac:dyDescent="0.15">
      <c r="E1182" s="2"/>
      <c r="F1182" s="2"/>
    </row>
    <row r="1183" spans="5:6" x14ac:dyDescent="0.15">
      <c r="E1183" s="2"/>
      <c r="F1183" s="2"/>
    </row>
    <row r="1184" spans="5:6" x14ac:dyDescent="0.15">
      <c r="E1184" s="2"/>
      <c r="F1184" s="2"/>
    </row>
    <row r="1185" spans="5:6" x14ac:dyDescent="0.15">
      <c r="E1185" s="2"/>
      <c r="F1185" s="2"/>
    </row>
    <row r="1186" spans="5:6" x14ac:dyDescent="0.15">
      <c r="E1186" s="2"/>
      <c r="F1186" s="2"/>
    </row>
    <row r="1187" spans="5:6" x14ac:dyDescent="0.15">
      <c r="E1187" s="2"/>
      <c r="F1187" s="2"/>
    </row>
    <row r="1188" spans="5:6" x14ac:dyDescent="0.15">
      <c r="E1188" s="2"/>
      <c r="F1188" s="2"/>
    </row>
    <row r="1189" spans="5:6" x14ac:dyDescent="0.15">
      <c r="E1189" s="2"/>
      <c r="F1189" s="2"/>
    </row>
    <row r="1190" spans="5:6" x14ac:dyDescent="0.15">
      <c r="E1190" s="2"/>
      <c r="F1190" s="2"/>
    </row>
    <row r="1191" spans="5:6" x14ac:dyDescent="0.15">
      <c r="E1191" s="2"/>
      <c r="F1191" s="2"/>
    </row>
    <row r="1192" spans="5:6" x14ac:dyDescent="0.15">
      <c r="E1192" s="2"/>
      <c r="F1192" s="2"/>
    </row>
    <row r="1193" spans="5:6" x14ac:dyDescent="0.15">
      <c r="E1193" s="2"/>
      <c r="F1193" s="2"/>
    </row>
    <row r="1194" spans="5:6" x14ac:dyDescent="0.15">
      <c r="E1194" s="2"/>
      <c r="F1194" s="2"/>
    </row>
    <row r="1195" spans="5:6" x14ac:dyDescent="0.15">
      <c r="E1195" s="2"/>
      <c r="F1195" s="2"/>
    </row>
    <row r="1196" spans="5:6" x14ac:dyDescent="0.15">
      <c r="E1196" s="2"/>
      <c r="F1196" s="2"/>
    </row>
    <row r="1197" spans="5:6" x14ac:dyDescent="0.15">
      <c r="E1197" s="2"/>
      <c r="F1197" s="2"/>
    </row>
    <row r="1198" spans="5:6" x14ac:dyDescent="0.15">
      <c r="E1198" s="2"/>
      <c r="F1198" s="2"/>
    </row>
    <row r="1199" spans="5:6" x14ac:dyDescent="0.15">
      <c r="E1199" s="2"/>
      <c r="F1199" s="2"/>
    </row>
    <row r="1200" spans="5:6" x14ac:dyDescent="0.15">
      <c r="E1200" s="2"/>
      <c r="F1200" s="2"/>
    </row>
    <row r="1201" spans="5:6" x14ac:dyDescent="0.15">
      <c r="E1201" s="2"/>
      <c r="F1201" s="2"/>
    </row>
    <row r="1202" spans="5:6" x14ac:dyDescent="0.15">
      <c r="E1202" s="2"/>
      <c r="F1202" s="2"/>
    </row>
    <row r="1203" spans="5:6" x14ac:dyDescent="0.15">
      <c r="E1203" s="2"/>
      <c r="F1203" s="2"/>
    </row>
    <row r="1204" spans="5:6" x14ac:dyDescent="0.15">
      <c r="E1204" s="2"/>
      <c r="F1204" s="2"/>
    </row>
    <row r="1205" spans="5:6" x14ac:dyDescent="0.15">
      <c r="E1205" s="2"/>
      <c r="F1205" s="2"/>
    </row>
    <row r="1206" spans="5:6" x14ac:dyDescent="0.15">
      <c r="E1206" s="2"/>
      <c r="F1206" s="2"/>
    </row>
    <row r="1207" spans="5:6" x14ac:dyDescent="0.15">
      <c r="E1207" s="2"/>
      <c r="F1207" s="2"/>
    </row>
    <row r="1208" spans="5:6" x14ac:dyDescent="0.15">
      <c r="E1208" s="2"/>
      <c r="F1208" s="2"/>
    </row>
    <row r="1209" spans="5:6" x14ac:dyDescent="0.15">
      <c r="E1209" s="2"/>
      <c r="F1209" s="2"/>
    </row>
    <row r="1210" spans="5:6" x14ac:dyDescent="0.15">
      <c r="E1210" s="2"/>
      <c r="F1210" s="2"/>
    </row>
    <row r="1211" spans="5:6" x14ac:dyDescent="0.15">
      <c r="E1211" s="2"/>
      <c r="F1211" s="2"/>
    </row>
    <row r="1212" spans="5:6" x14ac:dyDescent="0.15">
      <c r="E1212" s="2"/>
      <c r="F1212" s="2"/>
    </row>
    <row r="1213" spans="5:6" x14ac:dyDescent="0.15">
      <c r="E1213" s="2"/>
      <c r="F1213" s="2"/>
    </row>
    <row r="1214" spans="5:6" x14ac:dyDescent="0.15">
      <c r="E1214" s="2"/>
      <c r="F1214" s="2"/>
    </row>
    <row r="1215" spans="5:6" x14ac:dyDescent="0.15">
      <c r="E1215" s="2"/>
      <c r="F1215" s="2"/>
    </row>
    <row r="1216" spans="5:6" x14ac:dyDescent="0.15">
      <c r="E1216" s="2"/>
      <c r="F1216" s="2"/>
    </row>
    <row r="1217" spans="5:6" x14ac:dyDescent="0.15">
      <c r="E1217" s="2"/>
      <c r="F1217" s="2"/>
    </row>
    <row r="1218" spans="5:6" x14ac:dyDescent="0.15">
      <c r="E1218" s="2"/>
      <c r="F1218" s="2"/>
    </row>
    <row r="1219" spans="5:6" x14ac:dyDescent="0.15">
      <c r="E1219" s="2"/>
      <c r="F1219" s="2"/>
    </row>
    <row r="1220" spans="5:6" x14ac:dyDescent="0.15">
      <c r="E1220" s="2"/>
      <c r="F1220" s="2"/>
    </row>
    <row r="1221" spans="5:6" x14ac:dyDescent="0.15">
      <c r="E1221" s="2"/>
      <c r="F1221" s="2"/>
    </row>
    <row r="1222" spans="5:6" x14ac:dyDescent="0.15">
      <c r="E1222" s="2"/>
      <c r="F1222" s="2"/>
    </row>
    <row r="1223" spans="5:6" x14ac:dyDescent="0.15">
      <c r="E1223" s="2"/>
      <c r="F1223" s="2"/>
    </row>
    <row r="1224" spans="5:6" x14ac:dyDescent="0.15">
      <c r="E1224" s="2"/>
      <c r="F1224" s="2"/>
    </row>
    <row r="1225" spans="5:6" x14ac:dyDescent="0.15">
      <c r="E1225" s="2"/>
      <c r="F1225" s="2"/>
    </row>
    <row r="1226" spans="5:6" x14ac:dyDescent="0.15">
      <c r="E1226" s="2"/>
      <c r="F1226" s="2"/>
    </row>
    <row r="1227" spans="5:6" x14ac:dyDescent="0.15">
      <c r="E1227" s="2"/>
      <c r="F1227" s="2"/>
    </row>
    <row r="1228" spans="5:6" x14ac:dyDescent="0.15">
      <c r="E1228" s="2"/>
      <c r="F1228" s="2"/>
    </row>
    <row r="1229" spans="5:6" x14ac:dyDescent="0.15">
      <c r="E1229" s="2"/>
      <c r="F1229" s="2"/>
    </row>
    <row r="1230" spans="5:6" x14ac:dyDescent="0.15">
      <c r="E1230" s="2"/>
      <c r="F1230" s="2"/>
    </row>
    <row r="1231" spans="5:6" x14ac:dyDescent="0.15">
      <c r="E1231" s="2"/>
      <c r="F1231" s="2"/>
    </row>
    <row r="1232" spans="5:6" x14ac:dyDescent="0.15">
      <c r="E1232" s="2"/>
      <c r="F1232" s="2"/>
    </row>
    <row r="1233" spans="5:6" x14ac:dyDescent="0.15">
      <c r="E1233" s="2"/>
      <c r="F1233" s="2"/>
    </row>
    <row r="1234" spans="5:6" x14ac:dyDescent="0.15">
      <c r="E1234" s="2"/>
      <c r="F1234" s="2"/>
    </row>
    <row r="1235" spans="5:6" x14ac:dyDescent="0.15">
      <c r="E1235" s="2"/>
      <c r="F1235" s="2"/>
    </row>
    <row r="1236" spans="5:6" x14ac:dyDescent="0.15">
      <c r="E1236" s="2"/>
      <c r="F1236" s="2"/>
    </row>
    <row r="1237" spans="5:6" x14ac:dyDescent="0.15">
      <c r="E1237" s="2"/>
      <c r="F1237" s="2"/>
    </row>
    <row r="1238" spans="5:6" x14ac:dyDescent="0.15">
      <c r="E1238" s="2"/>
      <c r="F1238" s="2"/>
    </row>
    <row r="1239" spans="5:6" x14ac:dyDescent="0.15">
      <c r="E1239" s="2"/>
      <c r="F1239" s="2"/>
    </row>
    <row r="1240" spans="5:6" x14ac:dyDescent="0.15">
      <c r="E1240" s="2"/>
      <c r="F1240" s="2"/>
    </row>
    <row r="1241" spans="5:6" x14ac:dyDescent="0.15">
      <c r="E1241" s="2"/>
      <c r="F1241" s="2"/>
    </row>
    <row r="1242" spans="5:6" x14ac:dyDescent="0.15">
      <c r="E1242" s="2"/>
      <c r="F1242" s="2"/>
    </row>
    <row r="1243" spans="5:6" x14ac:dyDescent="0.15">
      <c r="E1243" s="2"/>
      <c r="F1243" s="2"/>
    </row>
    <row r="1244" spans="5:6" x14ac:dyDescent="0.15">
      <c r="E1244" s="2"/>
      <c r="F1244" s="2"/>
    </row>
    <row r="1245" spans="5:6" x14ac:dyDescent="0.15">
      <c r="E1245" s="2"/>
      <c r="F1245" s="2"/>
    </row>
    <row r="1246" spans="5:6" x14ac:dyDescent="0.15">
      <c r="E1246" s="2"/>
      <c r="F1246" s="2"/>
    </row>
    <row r="1247" spans="5:6" x14ac:dyDescent="0.15">
      <c r="E1247" s="2"/>
      <c r="F1247" s="2"/>
    </row>
    <row r="1248" spans="5:6" x14ac:dyDescent="0.15">
      <c r="E1248" s="2"/>
      <c r="F1248" s="2"/>
    </row>
    <row r="1249" spans="5:6" x14ac:dyDescent="0.15">
      <c r="E1249" s="2"/>
      <c r="F1249" s="2"/>
    </row>
    <row r="1250" spans="5:6" x14ac:dyDescent="0.15">
      <c r="E1250" s="2"/>
      <c r="F1250" s="2"/>
    </row>
    <row r="1251" spans="5:6" x14ac:dyDescent="0.15">
      <c r="E1251" s="2"/>
      <c r="F1251" s="2"/>
    </row>
    <row r="1252" spans="5:6" x14ac:dyDescent="0.15">
      <c r="E1252" s="2"/>
      <c r="F1252" s="2"/>
    </row>
    <row r="1253" spans="5:6" x14ac:dyDescent="0.15">
      <c r="E1253" s="2"/>
      <c r="F1253" s="2"/>
    </row>
    <row r="1254" spans="5:6" x14ac:dyDescent="0.15">
      <c r="E1254" s="2"/>
      <c r="F1254" s="2"/>
    </row>
    <row r="1255" spans="5:6" x14ac:dyDescent="0.15">
      <c r="E1255" s="2"/>
      <c r="F1255" s="2"/>
    </row>
    <row r="1256" spans="5:6" x14ac:dyDescent="0.15">
      <c r="E1256" s="2"/>
      <c r="F1256" s="2"/>
    </row>
    <row r="1257" spans="5:6" x14ac:dyDescent="0.15">
      <c r="E1257" s="2"/>
      <c r="F1257" s="2"/>
    </row>
    <row r="1258" spans="5:6" x14ac:dyDescent="0.15">
      <c r="E1258" s="2"/>
      <c r="F1258" s="2"/>
    </row>
    <row r="1259" spans="5:6" x14ac:dyDescent="0.15">
      <c r="E1259" s="2"/>
      <c r="F1259" s="2"/>
    </row>
    <row r="1260" spans="5:6" x14ac:dyDescent="0.15">
      <c r="E1260" s="2"/>
      <c r="F1260" s="2"/>
    </row>
    <row r="1261" spans="5:6" x14ac:dyDescent="0.15">
      <c r="E1261" s="2"/>
      <c r="F1261" s="2"/>
    </row>
    <row r="1262" spans="5:6" x14ac:dyDescent="0.15">
      <c r="E1262" s="2"/>
      <c r="F1262" s="2"/>
    </row>
    <row r="1263" spans="5:6" x14ac:dyDescent="0.15">
      <c r="E1263" s="2"/>
      <c r="F1263" s="2"/>
    </row>
    <row r="1264" spans="5:6" x14ac:dyDescent="0.15">
      <c r="E1264" s="2"/>
      <c r="F1264" s="2"/>
    </row>
    <row r="1265" spans="5:6" x14ac:dyDescent="0.15">
      <c r="E1265" s="2"/>
      <c r="F1265" s="2"/>
    </row>
    <row r="1266" spans="5:6" x14ac:dyDescent="0.15">
      <c r="E1266" s="2"/>
      <c r="F1266" s="2"/>
    </row>
    <row r="1267" spans="5:6" x14ac:dyDescent="0.15">
      <c r="E1267" s="2"/>
      <c r="F1267" s="2"/>
    </row>
    <row r="1268" spans="5:6" x14ac:dyDescent="0.15">
      <c r="E1268" s="2"/>
      <c r="F1268" s="2"/>
    </row>
    <row r="1269" spans="5:6" x14ac:dyDescent="0.15">
      <c r="E1269" s="2"/>
      <c r="F1269" s="2"/>
    </row>
    <row r="1270" spans="5:6" x14ac:dyDescent="0.15">
      <c r="E1270" s="2"/>
      <c r="F1270" s="2"/>
    </row>
    <row r="1271" spans="5:6" x14ac:dyDescent="0.15">
      <c r="E1271" s="2"/>
      <c r="F1271" s="2"/>
    </row>
    <row r="1272" spans="5:6" x14ac:dyDescent="0.15">
      <c r="E1272" s="2"/>
      <c r="F1272" s="2"/>
    </row>
    <row r="1273" spans="5:6" x14ac:dyDescent="0.15">
      <c r="E1273" s="2"/>
      <c r="F1273" s="2"/>
    </row>
    <row r="1274" spans="5:6" x14ac:dyDescent="0.15">
      <c r="E1274" s="2"/>
      <c r="F1274" s="2"/>
    </row>
    <row r="1275" spans="5:6" x14ac:dyDescent="0.15">
      <c r="E1275" s="2"/>
      <c r="F1275" s="2"/>
    </row>
    <row r="1276" spans="5:6" x14ac:dyDescent="0.15">
      <c r="E1276" s="2"/>
      <c r="F1276" s="2"/>
    </row>
    <row r="1277" spans="5:6" x14ac:dyDescent="0.15">
      <c r="E1277" s="2"/>
      <c r="F1277" s="2"/>
    </row>
    <row r="1278" spans="5:6" x14ac:dyDescent="0.15">
      <c r="E1278" s="2"/>
      <c r="F1278" s="2"/>
    </row>
    <row r="1279" spans="5:6" x14ac:dyDescent="0.15">
      <c r="E1279" s="2"/>
      <c r="F1279" s="2"/>
    </row>
    <row r="1280" spans="5:6" x14ac:dyDescent="0.15">
      <c r="E1280" s="2"/>
      <c r="F1280" s="2"/>
    </row>
    <row r="1281" spans="5:6" x14ac:dyDescent="0.15">
      <c r="E1281" s="2"/>
      <c r="F1281" s="2"/>
    </row>
    <row r="1282" spans="5:6" x14ac:dyDescent="0.15">
      <c r="E1282" s="2"/>
      <c r="F1282" s="2"/>
    </row>
    <row r="1283" spans="5:6" x14ac:dyDescent="0.15">
      <c r="E1283" s="2"/>
      <c r="F1283" s="2"/>
    </row>
    <row r="1284" spans="5:6" x14ac:dyDescent="0.15">
      <c r="E1284" s="2"/>
      <c r="F1284" s="2"/>
    </row>
    <row r="1285" spans="5:6" x14ac:dyDescent="0.15">
      <c r="E1285" s="2"/>
      <c r="F1285" s="2"/>
    </row>
    <row r="1286" spans="5:6" x14ac:dyDescent="0.15">
      <c r="E1286" s="2"/>
      <c r="F1286" s="2"/>
    </row>
    <row r="1287" spans="5:6" x14ac:dyDescent="0.15">
      <c r="E1287" s="2"/>
      <c r="F1287" s="2"/>
    </row>
    <row r="1288" spans="5:6" x14ac:dyDescent="0.15">
      <c r="E1288" s="2"/>
      <c r="F1288" s="2"/>
    </row>
    <row r="1289" spans="5:6" x14ac:dyDescent="0.15">
      <c r="E1289" s="2"/>
      <c r="F1289" s="2"/>
    </row>
    <row r="1290" spans="5:6" x14ac:dyDescent="0.15">
      <c r="E1290" s="2"/>
      <c r="F1290" s="2"/>
    </row>
    <row r="1291" spans="5:6" x14ac:dyDescent="0.15">
      <c r="E1291" s="2"/>
      <c r="F1291" s="2"/>
    </row>
    <row r="1292" spans="5:6" x14ac:dyDescent="0.15">
      <c r="E1292" s="2"/>
      <c r="F1292" s="2"/>
    </row>
    <row r="1293" spans="5:6" x14ac:dyDescent="0.15">
      <c r="E1293" s="2"/>
      <c r="F1293" s="2"/>
    </row>
    <row r="1294" spans="5:6" x14ac:dyDescent="0.15">
      <c r="E1294" s="2"/>
      <c r="F1294" s="2"/>
    </row>
    <row r="1295" spans="5:6" x14ac:dyDescent="0.15">
      <c r="E1295" s="2"/>
      <c r="F1295" s="2"/>
    </row>
    <row r="1296" spans="5:6" x14ac:dyDescent="0.15">
      <c r="E1296" s="2"/>
      <c r="F1296" s="2"/>
    </row>
    <row r="1297" spans="5:6" x14ac:dyDescent="0.15">
      <c r="E1297" s="2"/>
      <c r="F1297" s="2"/>
    </row>
    <row r="1298" spans="5:6" x14ac:dyDescent="0.15">
      <c r="E1298" s="2"/>
      <c r="F1298" s="2"/>
    </row>
    <row r="1299" spans="5:6" x14ac:dyDescent="0.15">
      <c r="E1299" s="2"/>
      <c r="F1299" s="2"/>
    </row>
    <row r="1300" spans="5:6" x14ac:dyDescent="0.15">
      <c r="E1300" s="2"/>
      <c r="F1300" s="2"/>
    </row>
    <row r="1301" spans="5:6" x14ac:dyDescent="0.15">
      <c r="E1301" s="2"/>
      <c r="F1301" s="2"/>
    </row>
    <row r="1302" spans="5:6" x14ac:dyDescent="0.15">
      <c r="E1302" s="2"/>
      <c r="F1302" s="2"/>
    </row>
    <row r="1303" spans="5:6" x14ac:dyDescent="0.15">
      <c r="E1303" s="2"/>
      <c r="F1303" s="2"/>
    </row>
    <row r="1304" spans="5:6" x14ac:dyDescent="0.15">
      <c r="E1304" s="2"/>
      <c r="F1304" s="2"/>
    </row>
    <row r="1305" spans="5:6" x14ac:dyDescent="0.15">
      <c r="E1305" s="2"/>
      <c r="F1305" s="2"/>
    </row>
    <row r="1306" spans="5:6" x14ac:dyDescent="0.15">
      <c r="E1306" s="2"/>
      <c r="F1306" s="2"/>
    </row>
    <row r="1307" spans="5:6" x14ac:dyDescent="0.15">
      <c r="E1307" s="2"/>
      <c r="F1307" s="2"/>
    </row>
    <row r="1308" spans="5:6" x14ac:dyDescent="0.15">
      <c r="E1308" s="2"/>
      <c r="F1308" s="2"/>
    </row>
    <row r="1309" spans="5:6" x14ac:dyDescent="0.15">
      <c r="E1309" s="2"/>
      <c r="F1309" s="2"/>
    </row>
    <row r="1310" spans="5:6" x14ac:dyDescent="0.15">
      <c r="E1310" s="2"/>
      <c r="F1310" s="2"/>
    </row>
    <row r="1311" spans="5:6" x14ac:dyDescent="0.15">
      <c r="E1311" s="2"/>
      <c r="F1311" s="2"/>
    </row>
    <row r="1312" spans="5:6" x14ac:dyDescent="0.15">
      <c r="E1312" s="2"/>
      <c r="F1312" s="2"/>
    </row>
    <row r="1313" spans="5:6" x14ac:dyDescent="0.15">
      <c r="E1313" s="2"/>
      <c r="F1313" s="2"/>
    </row>
    <row r="1314" spans="5:6" x14ac:dyDescent="0.15">
      <c r="E1314" s="2"/>
      <c r="F1314" s="2"/>
    </row>
    <row r="1315" spans="5:6" x14ac:dyDescent="0.15">
      <c r="E1315" s="2"/>
      <c r="F1315" s="2"/>
    </row>
    <row r="1316" spans="5:6" x14ac:dyDescent="0.15">
      <c r="E1316" s="2"/>
      <c r="F1316" s="2"/>
    </row>
    <row r="1317" spans="5:6" x14ac:dyDescent="0.15">
      <c r="E1317" s="2"/>
      <c r="F1317" s="2"/>
    </row>
    <row r="1318" spans="5:6" x14ac:dyDescent="0.15">
      <c r="E1318" s="2"/>
      <c r="F1318" s="2"/>
    </row>
    <row r="1319" spans="5:6" x14ac:dyDescent="0.15">
      <c r="E1319" s="2"/>
      <c r="F1319" s="2"/>
    </row>
    <row r="1320" spans="5:6" x14ac:dyDescent="0.15">
      <c r="E1320" s="2"/>
      <c r="F1320" s="2"/>
    </row>
    <row r="1321" spans="5:6" x14ac:dyDescent="0.15">
      <c r="E1321" s="2"/>
      <c r="F1321" s="2"/>
    </row>
    <row r="1322" spans="5:6" x14ac:dyDescent="0.15">
      <c r="E1322" s="2"/>
      <c r="F1322" s="2"/>
    </row>
    <row r="1323" spans="5:6" x14ac:dyDescent="0.15">
      <c r="E1323" s="2"/>
      <c r="F1323" s="2"/>
    </row>
    <row r="1324" spans="5:6" x14ac:dyDescent="0.15">
      <c r="E1324" s="2"/>
      <c r="F1324" s="2"/>
    </row>
    <row r="1325" spans="5:6" x14ac:dyDescent="0.15">
      <c r="E1325" s="2"/>
      <c r="F1325" s="2"/>
    </row>
    <row r="1326" spans="5:6" x14ac:dyDescent="0.15">
      <c r="E1326" s="2"/>
      <c r="F1326" s="2"/>
    </row>
    <row r="1327" spans="5:6" x14ac:dyDescent="0.15">
      <c r="E1327" s="2"/>
      <c r="F1327" s="2"/>
    </row>
    <row r="1328" spans="5:6" x14ac:dyDescent="0.15">
      <c r="E1328" s="2"/>
      <c r="F1328" s="2"/>
    </row>
    <row r="1329" spans="5:6" x14ac:dyDescent="0.15">
      <c r="E1329" s="2"/>
      <c r="F1329" s="2"/>
    </row>
    <row r="1330" spans="5:6" x14ac:dyDescent="0.15">
      <c r="E1330" s="2"/>
      <c r="F1330" s="2"/>
    </row>
    <row r="1331" spans="5:6" x14ac:dyDescent="0.15">
      <c r="E1331" s="2"/>
      <c r="F1331" s="2"/>
    </row>
    <row r="1332" spans="5:6" x14ac:dyDescent="0.15">
      <c r="E1332" s="2"/>
      <c r="F1332" s="2"/>
    </row>
    <row r="1333" spans="5:6" x14ac:dyDescent="0.15">
      <c r="E1333" s="2"/>
      <c r="F1333" s="2"/>
    </row>
    <row r="1334" spans="5:6" x14ac:dyDescent="0.15">
      <c r="E1334" s="2"/>
      <c r="F1334" s="2"/>
    </row>
    <row r="1335" spans="5:6" x14ac:dyDescent="0.15">
      <c r="E1335" s="2"/>
      <c r="F1335" s="2"/>
    </row>
    <row r="1336" spans="5:6" x14ac:dyDescent="0.15">
      <c r="E1336" s="2"/>
      <c r="F1336" s="2"/>
    </row>
    <row r="1337" spans="5:6" x14ac:dyDescent="0.15">
      <c r="E1337" s="2"/>
      <c r="F1337" s="2"/>
    </row>
    <row r="1338" spans="5:6" x14ac:dyDescent="0.15">
      <c r="E1338" s="2"/>
      <c r="F1338" s="2"/>
    </row>
    <row r="1339" spans="5:6" x14ac:dyDescent="0.15">
      <c r="E1339" s="2"/>
      <c r="F1339" s="2"/>
    </row>
    <row r="1340" spans="5:6" x14ac:dyDescent="0.15">
      <c r="E1340" s="2"/>
      <c r="F1340" s="2"/>
    </row>
    <row r="1341" spans="5:6" x14ac:dyDescent="0.15">
      <c r="E1341" s="2"/>
      <c r="F1341" s="2"/>
    </row>
    <row r="1342" spans="5:6" x14ac:dyDescent="0.15">
      <c r="E1342" s="2"/>
      <c r="F1342" s="2"/>
    </row>
    <row r="1343" spans="5:6" x14ac:dyDescent="0.15">
      <c r="E1343" s="2"/>
      <c r="F1343" s="2"/>
    </row>
    <row r="1344" spans="5:6" x14ac:dyDescent="0.15">
      <c r="E1344" s="2"/>
      <c r="F1344" s="2"/>
    </row>
    <row r="1345" spans="5:6" x14ac:dyDescent="0.15">
      <c r="E1345" s="2"/>
      <c r="F1345" s="2"/>
    </row>
    <row r="1346" spans="5:6" x14ac:dyDescent="0.15">
      <c r="E1346" s="2"/>
      <c r="F1346" s="2"/>
    </row>
    <row r="1347" spans="5:6" x14ac:dyDescent="0.15">
      <c r="E1347" s="2"/>
      <c r="F1347" s="2"/>
    </row>
    <row r="1348" spans="5:6" x14ac:dyDescent="0.15">
      <c r="E1348" s="2"/>
      <c r="F1348" s="2"/>
    </row>
    <row r="1349" spans="5:6" x14ac:dyDescent="0.15">
      <c r="E1349" s="2"/>
      <c r="F1349" s="2"/>
    </row>
    <row r="1350" spans="5:6" x14ac:dyDescent="0.15">
      <c r="E1350" s="2"/>
      <c r="F1350" s="2"/>
    </row>
    <row r="1351" spans="5:6" x14ac:dyDescent="0.15">
      <c r="E1351" s="2"/>
      <c r="F1351" s="2"/>
    </row>
    <row r="1352" spans="5:6" x14ac:dyDescent="0.15">
      <c r="E1352" s="2"/>
      <c r="F1352" s="2"/>
    </row>
    <row r="1353" spans="5:6" x14ac:dyDescent="0.15">
      <c r="E1353" s="2"/>
      <c r="F1353" s="2"/>
    </row>
    <row r="1354" spans="5:6" x14ac:dyDescent="0.15">
      <c r="E1354" s="2"/>
      <c r="F1354" s="2"/>
    </row>
    <row r="1355" spans="5:6" x14ac:dyDescent="0.15">
      <c r="E1355" s="2"/>
      <c r="F1355" s="2"/>
    </row>
    <row r="1356" spans="5:6" x14ac:dyDescent="0.15">
      <c r="E1356" s="2"/>
      <c r="F1356" s="2"/>
    </row>
    <row r="1357" spans="5:6" x14ac:dyDescent="0.15">
      <c r="E1357" s="2"/>
      <c r="F1357" s="2"/>
    </row>
    <row r="1358" spans="5:6" x14ac:dyDescent="0.15">
      <c r="E1358" s="2"/>
      <c r="F1358" s="2"/>
    </row>
    <row r="1359" spans="5:6" x14ac:dyDescent="0.15">
      <c r="E1359" s="2"/>
      <c r="F1359" s="2"/>
    </row>
    <row r="1360" spans="5:6" x14ac:dyDescent="0.15">
      <c r="E1360" s="2"/>
      <c r="F1360" s="2"/>
    </row>
    <row r="1361" spans="5:6" x14ac:dyDescent="0.15">
      <c r="E1361" s="2"/>
      <c r="F1361" s="2"/>
    </row>
    <row r="1362" spans="5:6" x14ac:dyDescent="0.15">
      <c r="E1362" s="2"/>
      <c r="F1362" s="2"/>
    </row>
    <row r="1363" spans="5:6" x14ac:dyDescent="0.15">
      <c r="E1363" s="2"/>
      <c r="F1363" s="2"/>
    </row>
    <row r="1364" spans="5:6" x14ac:dyDescent="0.15">
      <c r="E1364" s="2"/>
      <c r="F1364" s="2"/>
    </row>
    <row r="1365" spans="5:6" x14ac:dyDescent="0.15">
      <c r="E1365" s="2"/>
      <c r="F1365" s="2"/>
    </row>
    <row r="1366" spans="5:6" x14ac:dyDescent="0.15">
      <c r="E1366" s="2"/>
      <c r="F1366" s="2"/>
    </row>
    <row r="1367" spans="5:6" x14ac:dyDescent="0.15">
      <c r="E1367" s="2"/>
      <c r="F1367" s="2"/>
    </row>
    <row r="1368" spans="5:6" x14ac:dyDescent="0.15">
      <c r="E1368" s="2"/>
      <c r="F1368" s="2"/>
    </row>
    <row r="1369" spans="5:6" x14ac:dyDescent="0.15">
      <c r="E1369" s="2"/>
      <c r="F1369" s="2"/>
    </row>
    <row r="1370" spans="5:6" x14ac:dyDescent="0.15">
      <c r="E1370" s="2"/>
      <c r="F1370" s="2"/>
    </row>
    <row r="1371" spans="5:6" x14ac:dyDescent="0.15">
      <c r="E1371" s="2"/>
      <c r="F1371" s="2"/>
    </row>
    <row r="1372" spans="5:6" x14ac:dyDescent="0.15">
      <c r="E1372" s="2"/>
      <c r="F1372" s="2"/>
    </row>
    <row r="1373" spans="5:6" x14ac:dyDescent="0.15">
      <c r="E1373" s="2"/>
      <c r="F1373" s="2"/>
    </row>
    <row r="1374" spans="5:6" x14ac:dyDescent="0.15">
      <c r="E1374" s="2"/>
      <c r="F1374" s="2"/>
    </row>
    <row r="1375" spans="5:6" x14ac:dyDescent="0.15">
      <c r="E1375" s="2"/>
      <c r="F1375" s="2"/>
    </row>
    <row r="1376" spans="5:6" x14ac:dyDescent="0.15">
      <c r="E1376" s="2"/>
      <c r="F1376" s="2"/>
    </row>
    <row r="1377" spans="5:6" x14ac:dyDescent="0.15">
      <c r="E1377" s="2"/>
      <c r="F1377" s="2"/>
    </row>
    <row r="1378" spans="5:6" x14ac:dyDescent="0.15">
      <c r="E1378" s="2"/>
      <c r="F1378" s="2"/>
    </row>
    <row r="1379" spans="5:6" x14ac:dyDescent="0.15">
      <c r="E1379" s="2"/>
      <c r="F1379" s="2"/>
    </row>
    <row r="1380" spans="5:6" x14ac:dyDescent="0.15">
      <c r="E1380" s="2"/>
      <c r="F1380" s="2"/>
    </row>
    <row r="1381" spans="5:6" x14ac:dyDescent="0.15">
      <c r="E1381" s="2"/>
      <c r="F1381" s="2"/>
    </row>
    <row r="1382" spans="5:6" x14ac:dyDescent="0.15">
      <c r="E1382" s="2"/>
      <c r="F1382" s="2"/>
    </row>
    <row r="1383" spans="5:6" x14ac:dyDescent="0.15">
      <c r="E1383" s="2"/>
      <c r="F1383" s="2"/>
    </row>
    <row r="1384" spans="5:6" x14ac:dyDescent="0.15">
      <c r="E1384" s="2"/>
      <c r="F1384" s="2"/>
    </row>
    <row r="1385" spans="5:6" x14ac:dyDescent="0.15">
      <c r="E1385" s="2"/>
      <c r="F1385" s="2"/>
    </row>
    <row r="1386" spans="5:6" x14ac:dyDescent="0.15">
      <c r="E1386" s="2"/>
      <c r="F1386" s="2"/>
    </row>
    <row r="1387" spans="5:6" x14ac:dyDescent="0.15">
      <c r="E1387" s="2"/>
      <c r="F1387" s="2"/>
    </row>
    <row r="1388" spans="5:6" x14ac:dyDescent="0.15">
      <c r="E1388" s="2"/>
      <c r="F1388" s="2"/>
    </row>
    <row r="1389" spans="5:6" x14ac:dyDescent="0.15">
      <c r="E1389" s="2"/>
      <c r="F1389" s="2"/>
    </row>
    <row r="1390" spans="5:6" x14ac:dyDescent="0.15">
      <c r="E1390" s="2"/>
      <c r="F1390" s="2"/>
    </row>
    <row r="1391" spans="5:6" x14ac:dyDescent="0.15">
      <c r="E1391" s="2"/>
      <c r="F1391" s="2"/>
    </row>
    <row r="1392" spans="5:6" x14ac:dyDescent="0.15">
      <c r="E1392" s="2"/>
      <c r="F1392" s="2"/>
    </row>
    <row r="1393" spans="5:6" x14ac:dyDescent="0.15">
      <c r="E1393" s="2"/>
      <c r="F1393" s="2"/>
    </row>
    <row r="1394" spans="5:6" x14ac:dyDescent="0.15">
      <c r="E1394" s="2"/>
      <c r="F1394" s="2"/>
    </row>
    <row r="1395" spans="5:6" x14ac:dyDescent="0.15">
      <c r="E1395" s="2"/>
      <c r="F1395" s="2"/>
    </row>
    <row r="1396" spans="5:6" x14ac:dyDescent="0.15">
      <c r="E1396" s="2"/>
      <c r="F1396" s="2"/>
    </row>
    <row r="1397" spans="5:6" x14ac:dyDescent="0.15">
      <c r="E1397" s="2"/>
      <c r="F1397" s="2"/>
    </row>
    <row r="1398" spans="5:6" x14ac:dyDescent="0.15">
      <c r="E1398" s="2"/>
      <c r="F1398" s="2"/>
    </row>
    <row r="1399" spans="5:6" x14ac:dyDescent="0.15">
      <c r="E1399" s="2"/>
      <c r="F1399" s="2"/>
    </row>
    <row r="1400" spans="5:6" x14ac:dyDescent="0.15">
      <c r="E1400" s="2"/>
      <c r="F1400" s="2"/>
    </row>
    <row r="1401" spans="5:6" x14ac:dyDescent="0.15">
      <c r="E1401" s="2"/>
      <c r="F1401" s="2"/>
    </row>
    <row r="1402" spans="5:6" x14ac:dyDescent="0.15">
      <c r="E1402" s="2"/>
      <c r="F1402" s="2"/>
    </row>
    <row r="1403" spans="5:6" x14ac:dyDescent="0.15">
      <c r="E1403" s="2"/>
      <c r="F1403" s="2"/>
    </row>
    <row r="1404" spans="5:6" x14ac:dyDescent="0.15">
      <c r="E1404" s="2"/>
      <c r="F1404" s="2"/>
    </row>
    <row r="1405" spans="5:6" x14ac:dyDescent="0.15">
      <c r="E1405" s="2"/>
      <c r="F1405" s="2"/>
    </row>
    <row r="1406" spans="5:6" x14ac:dyDescent="0.15">
      <c r="E1406" s="2"/>
      <c r="F1406" s="2"/>
    </row>
    <row r="1407" spans="5:6" x14ac:dyDescent="0.15">
      <c r="E1407" s="2"/>
      <c r="F1407" s="2"/>
    </row>
    <row r="1408" spans="5:6" x14ac:dyDescent="0.15">
      <c r="E1408" s="2"/>
      <c r="F1408" s="2"/>
    </row>
    <row r="1409" spans="5:6" x14ac:dyDescent="0.15">
      <c r="E1409" s="2"/>
      <c r="F1409" s="2"/>
    </row>
    <row r="1410" spans="5:6" x14ac:dyDescent="0.15">
      <c r="E1410" s="2"/>
      <c r="F1410" s="2"/>
    </row>
    <row r="1411" spans="5:6" x14ac:dyDescent="0.15">
      <c r="E1411" s="2"/>
      <c r="F1411" s="2"/>
    </row>
    <row r="1412" spans="5:6" x14ac:dyDescent="0.15">
      <c r="E1412" s="2"/>
      <c r="F1412" s="2"/>
    </row>
    <row r="1413" spans="5:6" x14ac:dyDescent="0.15">
      <c r="E1413" s="2"/>
      <c r="F1413" s="2"/>
    </row>
    <row r="1414" spans="5:6" x14ac:dyDescent="0.15">
      <c r="E1414" s="2"/>
      <c r="F1414" s="2"/>
    </row>
    <row r="1415" spans="5:6" x14ac:dyDescent="0.15">
      <c r="E1415" s="2"/>
      <c r="F1415" s="2"/>
    </row>
    <row r="1416" spans="5:6" x14ac:dyDescent="0.15">
      <c r="E1416" s="2"/>
      <c r="F1416" s="2"/>
    </row>
    <row r="1417" spans="5:6" x14ac:dyDescent="0.15">
      <c r="E1417" s="2"/>
      <c r="F1417" s="2"/>
    </row>
    <row r="1418" spans="5:6" x14ac:dyDescent="0.15">
      <c r="E1418" s="2"/>
      <c r="F1418" s="2"/>
    </row>
    <row r="1419" spans="5:6" x14ac:dyDescent="0.15">
      <c r="E1419" s="2"/>
      <c r="F1419" s="2"/>
    </row>
    <row r="1420" spans="5:6" x14ac:dyDescent="0.15">
      <c r="E1420" s="2"/>
      <c r="F1420" s="2"/>
    </row>
    <row r="1421" spans="5:6" x14ac:dyDescent="0.15">
      <c r="E1421" s="2"/>
      <c r="F1421" s="2"/>
    </row>
    <row r="1422" spans="5:6" x14ac:dyDescent="0.15">
      <c r="E1422" s="2"/>
      <c r="F1422" s="2"/>
    </row>
    <row r="1423" spans="5:6" x14ac:dyDescent="0.15">
      <c r="E1423" s="2"/>
      <c r="F1423" s="2"/>
    </row>
    <row r="1424" spans="5:6" x14ac:dyDescent="0.15">
      <c r="E1424" s="2"/>
      <c r="F1424" s="2"/>
    </row>
    <row r="1425" spans="5:6" x14ac:dyDescent="0.15">
      <c r="E1425" s="2"/>
      <c r="F1425" s="2"/>
    </row>
    <row r="1426" spans="5:6" x14ac:dyDescent="0.15">
      <c r="E1426" s="2"/>
      <c r="F1426" s="2"/>
    </row>
    <row r="1427" spans="5:6" x14ac:dyDescent="0.15">
      <c r="E1427" s="2"/>
      <c r="F1427" s="2"/>
    </row>
    <row r="1428" spans="5:6" x14ac:dyDescent="0.15">
      <c r="E1428" s="2"/>
      <c r="F1428" s="2"/>
    </row>
    <row r="1429" spans="5:6" x14ac:dyDescent="0.15">
      <c r="E1429" s="2"/>
      <c r="F1429" s="2"/>
    </row>
    <row r="1430" spans="5:6" x14ac:dyDescent="0.15">
      <c r="E1430" s="2"/>
      <c r="F1430" s="2"/>
    </row>
    <row r="1431" spans="5:6" x14ac:dyDescent="0.15">
      <c r="E1431" s="2"/>
      <c r="F1431" s="2"/>
    </row>
    <row r="1432" spans="5:6" x14ac:dyDescent="0.15">
      <c r="E1432" s="2"/>
      <c r="F1432" s="2"/>
    </row>
    <row r="1433" spans="5:6" x14ac:dyDescent="0.15">
      <c r="E1433" s="2"/>
      <c r="F1433" s="2"/>
    </row>
    <row r="1434" spans="5:6" x14ac:dyDescent="0.15">
      <c r="E1434" s="2"/>
      <c r="F1434" s="2"/>
    </row>
    <row r="1435" spans="5:6" x14ac:dyDescent="0.15">
      <c r="E1435" s="2"/>
      <c r="F1435" s="2"/>
    </row>
    <row r="1436" spans="5:6" x14ac:dyDescent="0.15">
      <c r="E1436" s="2"/>
      <c r="F1436" s="2"/>
    </row>
    <row r="1437" spans="5:6" x14ac:dyDescent="0.15">
      <c r="E1437" s="2"/>
      <c r="F1437" s="2"/>
    </row>
    <row r="1438" spans="5:6" x14ac:dyDescent="0.15">
      <c r="E1438" s="2"/>
      <c r="F1438" s="2"/>
    </row>
    <row r="1439" spans="5:6" x14ac:dyDescent="0.15">
      <c r="E1439" s="2"/>
      <c r="F1439" s="2"/>
    </row>
    <row r="1440" spans="5:6" x14ac:dyDescent="0.15">
      <c r="E1440" s="2"/>
      <c r="F1440" s="2"/>
    </row>
    <row r="1441" spans="5:6" x14ac:dyDescent="0.15">
      <c r="E1441" s="2"/>
      <c r="F1441" s="2"/>
    </row>
    <row r="1442" spans="5:6" x14ac:dyDescent="0.15">
      <c r="E1442" s="2"/>
      <c r="F1442" s="2"/>
    </row>
    <row r="1443" spans="5:6" x14ac:dyDescent="0.15">
      <c r="E1443" s="2"/>
      <c r="F1443" s="2"/>
    </row>
    <row r="1444" spans="5:6" x14ac:dyDescent="0.15">
      <c r="E1444" s="2"/>
      <c r="F1444" s="2"/>
    </row>
    <row r="1445" spans="5:6" x14ac:dyDescent="0.15">
      <c r="E1445" s="2"/>
      <c r="F1445" s="2"/>
    </row>
    <row r="1446" spans="5:6" x14ac:dyDescent="0.15">
      <c r="E1446" s="2"/>
      <c r="F1446" s="2"/>
    </row>
    <row r="1447" spans="5:6" x14ac:dyDescent="0.15">
      <c r="E1447" s="2"/>
      <c r="F1447" s="2"/>
    </row>
    <row r="1448" spans="5:6" x14ac:dyDescent="0.15">
      <c r="E1448" s="2"/>
      <c r="F1448" s="2"/>
    </row>
    <row r="1449" spans="5:6" x14ac:dyDescent="0.15">
      <c r="E1449" s="2"/>
      <c r="F1449" s="2"/>
    </row>
    <row r="1450" spans="5:6" x14ac:dyDescent="0.15">
      <c r="E1450" s="2"/>
      <c r="F1450" s="2"/>
    </row>
    <row r="1451" spans="5:6" x14ac:dyDescent="0.15">
      <c r="E1451" s="2"/>
      <c r="F1451" s="2"/>
    </row>
    <row r="1452" spans="5:6" x14ac:dyDescent="0.15">
      <c r="E1452" s="2"/>
      <c r="F1452" s="2"/>
    </row>
    <row r="1453" spans="5:6" x14ac:dyDescent="0.15">
      <c r="E1453" s="2"/>
      <c r="F1453" s="2"/>
    </row>
    <row r="1454" spans="5:6" x14ac:dyDescent="0.15">
      <c r="E1454" s="2"/>
      <c r="F1454" s="2"/>
    </row>
    <row r="1455" spans="5:6" x14ac:dyDescent="0.15">
      <c r="E1455" s="2"/>
      <c r="F1455" s="2"/>
    </row>
    <row r="1456" spans="5:6" x14ac:dyDescent="0.15">
      <c r="E1456" s="2"/>
      <c r="F1456" s="2"/>
    </row>
    <row r="1457" spans="5:6" x14ac:dyDescent="0.15">
      <c r="E1457" s="2"/>
      <c r="F1457" s="2"/>
    </row>
    <row r="1458" spans="5:6" x14ac:dyDescent="0.15">
      <c r="E1458" s="2"/>
      <c r="F1458" s="2"/>
    </row>
    <row r="1459" spans="5:6" x14ac:dyDescent="0.15">
      <c r="E1459" s="2"/>
      <c r="F1459" s="2"/>
    </row>
    <row r="1460" spans="5:6" x14ac:dyDescent="0.15">
      <c r="E1460" s="2"/>
      <c r="F1460" s="2"/>
    </row>
    <row r="1461" spans="5:6" x14ac:dyDescent="0.15">
      <c r="E1461" s="2"/>
      <c r="F1461" s="2"/>
    </row>
    <row r="1462" spans="5:6" x14ac:dyDescent="0.15">
      <c r="E1462" s="2"/>
      <c r="F1462" s="2"/>
    </row>
    <row r="1463" spans="5:6" x14ac:dyDescent="0.15">
      <c r="E1463" s="2"/>
      <c r="F1463" s="2"/>
    </row>
    <row r="1464" spans="5:6" x14ac:dyDescent="0.15">
      <c r="E1464" s="2"/>
      <c r="F1464" s="2"/>
    </row>
    <row r="1465" spans="5:6" x14ac:dyDescent="0.15">
      <c r="E1465" s="2"/>
      <c r="F1465" s="2"/>
    </row>
    <row r="1466" spans="5:6" x14ac:dyDescent="0.15">
      <c r="E1466" s="2"/>
      <c r="F1466" s="2"/>
    </row>
    <row r="1467" spans="5:6" x14ac:dyDescent="0.15">
      <c r="E1467" s="2"/>
      <c r="F1467" s="2"/>
    </row>
    <row r="1468" spans="5:6" x14ac:dyDescent="0.15">
      <c r="E1468" s="2"/>
      <c r="F1468" s="2"/>
    </row>
    <row r="1469" spans="5:6" x14ac:dyDescent="0.15">
      <c r="E1469" s="2"/>
      <c r="F1469" s="2"/>
    </row>
    <row r="1470" spans="5:6" x14ac:dyDescent="0.15">
      <c r="E1470" s="2"/>
      <c r="F1470" s="2"/>
    </row>
    <row r="1471" spans="5:6" x14ac:dyDescent="0.15">
      <c r="E1471" s="2"/>
      <c r="F1471" s="2"/>
    </row>
    <row r="1472" spans="5:6" x14ac:dyDescent="0.15">
      <c r="E1472" s="2"/>
      <c r="F1472" s="2"/>
    </row>
    <row r="1473" spans="5:6" x14ac:dyDescent="0.15">
      <c r="E1473" s="2"/>
      <c r="F1473" s="2"/>
    </row>
    <row r="1474" spans="5:6" x14ac:dyDescent="0.15">
      <c r="E1474" s="2"/>
      <c r="F1474" s="2"/>
    </row>
    <row r="1475" spans="5:6" x14ac:dyDescent="0.15">
      <c r="E1475" s="2"/>
      <c r="F1475" s="2"/>
    </row>
    <row r="1476" spans="5:6" x14ac:dyDescent="0.15">
      <c r="E1476" s="2"/>
      <c r="F1476" s="2"/>
    </row>
    <row r="1477" spans="5:6" x14ac:dyDescent="0.15">
      <c r="E1477" s="2"/>
      <c r="F1477" s="2"/>
    </row>
    <row r="1478" spans="5:6" x14ac:dyDescent="0.15">
      <c r="E1478" s="2"/>
      <c r="F1478" s="2"/>
    </row>
    <row r="1479" spans="5:6" x14ac:dyDescent="0.15">
      <c r="E1479" s="2"/>
      <c r="F1479" s="2"/>
    </row>
    <row r="1480" spans="5:6" x14ac:dyDescent="0.15">
      <c r="E1480" s="2"/>
      <c r="F1480" s="2"/>
    </row>
    <row r="1481" spans="5:6" x14ac:dyDescent="0.15">
      <c r="E1481" s="2"/>
      <c r="F1481" s="2"/>
    </row>
    <row r="1482" spans="5:6" x14ac:dyDescent="0.15">
      <c r="E1482" s="2"/>
      <c r="F1482" s="2"/>
    </row>
    <row r="1483" spans="5:6" x14ac:dyDescent="0.15">
      <c r="E1483" s="2"/>
      <c r="F1483" s="2"/>
    </row>
    <row r="1484" spans="5:6" x14ac:dyDescent="0.15">
      <c r="E1484" s="2"/>
      <c r="F1484" s="2"/>
    </row>
    <row r="1485" spans="5:6" x14ac:dyDescent="0.15">
      <c r="E1485" s="2"/>
      <c r="F1485" s="2"/>
    </row>
    <row r="1486" spans="5:6" x14ac:dyDescent="0.15">
      <c r="E1486" s="2"/>
      <c r="F1486" s="2"/>
    </row>
    <row r="1487" spans="5:6" x14ac:dyDescent="0.15">
      <c r="E1487" s="2"/>
      <c r="F1487" s="2"/>
    </row>
    <row r="1488" spans="5:6" x14ac:dyDescent="0.15">
      <c r="E1488" s="2"/>
      <c r="F1488" s="2"/>
    </row>
    <row r="1489" spans="5:6" x14ac:dyDescent="0.15">
      <c r="E1489" s="2"/>
      <c r="F1489" s="2"/>
    </row>
    <row r="1490" spans="5:6" x14ac:dyDescent="0.15">
      <c r="E1490" s="2"/>
      <c r="F1490" s="2"/>
    </row>
    <row r="1491" spans="5:6" x14ac:dyDescent="0.15">
      <c r="E1491" s="2"/>
      <c r="F1491" s="2"/>
    </row>
    <row r="1492" spans="5:6" x14ac:dyDescent="0.15">
      <c r="E1492" s="2"/>
      <c r="F1492" s="2"/>
    </row>
    <row r="1493" spans="5:6" x14ac:dyDescent="0.15">
      <c r="E1493" s="2"/>
      <c r="F1493" s="2"/>
    </row>
    <row r="1494" spans="5:6" x14ac:dyDescent="0.15">
      <c r="E1494" s="2"/>
      <c r="F1494" s="2"/>
    </row>
    <row r="1495" spans="5:6" x14ac:dyDescent="0.15">
      <c r="E1495" s="2"/>
      <c r="F1495" s="2"/>
    </row>
    <row r="1496" spans="5:6" x14ac:dyDescent="0.15">
      <c r="E1496" s="2"/>
      <c r="F1496" s="2"/>
    </row>
    <row r="1497" spans="5:6" x14ac:dyDescent="0.15">
      <c r="E1497" s="2"/>
      <c r="F1497" s="2"/>
    </row>
    <row r="1498" spans="5:6" x14ac:dyDescent="0.15">
      <c r="E1498" s="2"/>
      <c r="F1498" s="2"/>
    </row>
    <row r="1499" spans="5:6" x14ac:dyDescent="0.15">
      <c r="E1499" s="2"/>
      <c r="F1499" s="2"/>
    </row>
    <row r="1500" spans="5:6" x14ac:dyDescent="0.15">
      <c r="E1500" s="2"/>
      <c r="F1500" s="2"/>
    </row>
    <row r="1501" spans="5:6" x14ac:dyDescent="0.15">
      <c r="E1501" s="2"/>
      <c r="F1501" s="2"/>
    </row>
    <row r="1502" spans="5:6" x14ac:dyDescent="0.15">
      <c r="E1502" s="2"/>
      <c r="F1502" s="2"/>
    </row>
    <row r="1503" spans="5:6" x14ac:dyDescent="0.15">
      <c r="E1503" s="2"/>
      <c r="F1503" s="2"/>
    </row>
    <row r="1504" spans="5:6" x14ac:dyDescent="0.15">
      <c r="E1504" s="2"/>
      <c r="F1504" s="2"/>
    </row>
    <row r="1505" spans="5:6" x14ac:dyDescent="0.15">
      <c r="E1505" s="2"/>
      <c r="F1505" s="2"/>
    </row>
    <row r="1506" spans="5:6" x14ac:dyDescent="0.15">
      <c r="E1506" s="2"/>
      <c r="F1506" s="2"/>
    </row>
    <row r="1507" spans="5:6" x14ac:dyDescent="0.15">
      <c r="E1507" s="2"/>
      <c r="F1507" s="2"/>
    </row>
    <row r="1508" spans="5:6" x14ac:dyDescent="0.15">
      <c r="E1508" s="2"/>
      <c r="F1508" s="2"/>
    </row>
    <row r="1509" spans="5:6" x14ac:dyDescent="0.15">
      <c r="E1509" s="2"/>
      <c r="F1509" s="2"/>
    </row>
    <row r="1510" spans="5:6" x14ac:dyDescent="0.15">
      <c r="E1510" s="2"/>
      <c r="F1510" s="2"/>
    </row>
    <row r="1511" spans="5:6" x14ac:dyDescent="0.15">
      <c r="E1511" s="2"/>
      <c r="F1511" s="2"/>
    </row>
    <row r="1512" spans="5:6" x14ac:dyDescent="0.15">
      <c r="E1512" s="2"/>
      <c r="F1512" s="2"/>
    </row>
    <row r="1513" spans="5:6" x14ac:dyDescent="0.15">
      <c r="E1513" s="2"/>
      <c r="F1513" s="2"/>
    </row>
    <row r="1514" spans="5:6" x14ac:dyDescent="0.15">
      <c r="E1514" s="2"/>
      <c r="F1514" s="2"/>
    </row>
    <row r="1515" spans="5:6" x14ac:dyDescent="0.15">
      <c r="E1515" s="2"/>
      <c r="F1515" s="2"/>
    </row>
    <row r="1516" spans="5:6" x14ac:dyDescent="0.15">
      <c r="E1516" s="2"/>
      <c r="F1516" s="2"/>
    </row>
    <row r="1517" spans="5:6" x14ac:dyDescent="0.15">
      <c r="E1517" s="2"/>
      <c r="F1517" s="2"/>
    </row>
    <row r="1518" spans="5:6" x14ac:dyDescent="0.15">
      <c r="E1518" s="2"/>
      <c r="F1518" s="2"/>
    </row>
    <row r="1519" spans="5:6" x14ac:dyDescent="0.15">
      <c r="E1519" s="2"/>
      <c r="F1519" s="2"/>
    </row>
    <row r="1520" spans="5:6" x14ac:dyDescent="0.15">
      <c r="E1520" s="2"/>
      <c r="F1520" s="2"/>
    </row>
    <row r="1521" spans="5:6" x14ac:dyDescent="0.15">
      <c r="E1521" s="2"/>
      <c r="F1521" s="2"/>
    </row>
    <row r="1522" spans="5:6" x14ac:dyDescent="0.15">
      <c r="E1522" s="2"/>
      <c r="F1522" s="2"/>
    </row>
    <row r="1523" spans="5:6" x14ac:dyDescent="0.15">
      <c r="E1523" s="2"/>
      <c r="F1523" s="2"/>
    </row>
    <row r="1524" spans="5:6" x14ac:dyDescent="0.15">
      <c r="E1524" s="2"/>
      <c r="F1524" s="2"/>
    </row>
    <row r="1525" spans="5:6" x14ac:dyDescent="0.15">
      <c r="E1525" s="2"/>
      <c r="F1525" s="2"/>
    </row>
    <row r="1526" spans="5:6" x14ac:dyDescent="0.15">
      <c r="E1526" s="2"/>
      <c r="F1526" s="2"/>
    </row>
    <row r="1527" spans="5:6" x14ac:dyDescent="0.15">
      <c r="E1527" s="2"/>
      <c r="F1527" s="2"/>
    </row>
    <row r="1528" spans="5:6" x14ac:dyDescent="0.15">
      <c r="E1528" s="2"/>
      <c r="F1528" s="2"/>
    </row>
    <row r="1529" spans="5:6" x14ac:dyDescent="0.15">
      <c r="E1529" s="2"/>
      <c r="F1529" s="2"/>
    </row>
    <row r="1530" spans="5:6" x14ac:dyDescent="0.15">
      <c r="E1530" s="2"/>
      <c r="F1530" s="2"/>
    </row>
    <row r="1531" spans="5:6" x14ac:dyDescent="0.15">
      <c r="E1531" s="2"/>
      <c r="F1531" s="2"/>
    </row>
    <row r="1532" spans="5:6" x14ac:dyDescent="0.15">
      <c r="E1532" s="2"/>
      <c r="F1532" s="2"/>
    </row>
    <row r="1533" spans="5:6" x14ac:dyDescent="0.15">
      <c r="E1533" s="2"/>
      <c r="F1533" s="2"/>
    </row>
    <row r="1534" spans="5:6" x14ac:dyDescent="0.15">
      <c r="E1534" s="2"/>
      <c r="F1534" s="2"/>
    </row>
    <row r="1535" spans="5:6" x14ac:dyDescent="0.15">
      <c r="E1535" s="2"/>
      <c r="F1535" s="2"/>
    </row>
    <row r="1536" spans="5:6" x14ac:dyDescent="0.15">
      <c r="E1536" s="2"/>
      <c r="F1536" s="2"/>
    </row>
    <row r="1537" spans="5:6" x14ac:dyDescent="0.15">
      <c r="E1537" s="2"/>
      <c r="F1537" s="2"/>
    </row>
    <row r="1538" spans="5:6" x14ac:dyDescent="0.15">
      <c r="E1538" s="2"/>
      <c r="F1538" s="2"/>
    </row>
    <row r="1539" spans="5:6" x14ac:dyDescent="0.15">
      <c r="E1539" s="2"/>
      <c r="F1539" s="2"/>
    </row>
    <row r="1540" spans="5:6" x14ac:dyDescent="0.15">
      <c r="E1540" s="2"/>
      <c r="F1540" s="2"/>
    </row>
    <row r="1541" spans="5:6" x14ac:dyDescent="0.15">
      <c r="E1541" s="2"/>
      <c r="F1541" s="2"/>
    </row>
    <row r="1542" spans="5:6" x14ac:dyDescent="0.15">
      <c r="E1542" s="2"/>
      <c r="F1542" s="2"/>
    </row>
    <row r="1543" spans="5:6" x14ac:dyDescent="0.15">
      <c r="E1543" s="2"/>
      <c r="F1543" s="2"/>
    </row>
    <row r="1544" spans="5:6" x14ac:dyDescent="0.15">
      <c r="E1544" s="2"/>
      <c r="F1544" s="2"/>
    </row>
    <row r="1545" spans="5:6" x14ac:dyDescent="0.15">
      <c r="E1545" s="2"/>
      <c r="F1545" s="2"/>
    </row>
    <row r="1546" spans="5:6" x14ac:dyDescent="0.15">
      <c r="E1546" s="2"/>
      <c r="F1546" s="2"/>
    </row>
    <row r="1547" spans="5:6" x14ac:dyDescent="0.15">
      <c r="E1547" s="2"/>
      <c r="F1547" s="2"/>
    </row>
    <row r="1548" spans="5:6" x14ac:dyDescent="0.15">
      <c r="E1548" s="2"/>
      <c r="F1548" s="2"/>
    </row>
    <row r="1549" spans="5:6" x14ac:dyDescent="0.15">
      <c r="E1549" s="2"/>
      <c r="F1549" s="2"/>
    </row>
    <row r="1550" spans="5:6" x14ac:dyDescent="0.15">
      <c r="E1550" s="2"/>
      <c r="F1550" s="2"/>
    </row>
    <row r="1551" spans="5:6" x14ac:dyDescent="0.15">
      <c r="E1551" s="2"/>
      <c r="F1551" s="2"/>
    </row>
    <row r="1552" spans="5:6" x14ac:dyDescent="0.15">
      <c r="E1552" s="2"/>
      <c r="F1552" s="2"/>
    </row>
    <row r="1553" spans="5:6" x14ac:dyDescent="0.15">
      <c r="E1553" s="2"/>
      <c r="F1553" s="2"/>
    </row>
    <row r="1554" spans="5:6" x14ac:dyDescent="0.15">
      <c r="E1554" s="2"/>
      <c r="F1554" s="2"/>
    </row>
    <row r="1555" spans="5:6" x14ac:dyDescent="0.15">
      <c r="E1555" s="2"/>
      <c r="F1555" s="2"/>
    </row>
    <row r="1556" spans="5:6" x14ac:dyDescent="0.15">
      <c r="E1556" s="2"/>
      <c r="F1556" s="2"/>
    </row>
    <row r="1557" spans="5:6" x14ac:dyDescent="0.15">
      <c r="E1557" s="2"/>
      <c r="F1557" s="2"/>
    </row>
    <row r="1558" spans="5:6" x14ac:dyDescent="0.15">
      <c r="E1558" s="2"/>
      <c r="F1558" s="2"/>
    </row>
    <row r="1559" spans="5:6" x14ac:dyDescent="0.15">
      <c r="E1559" s="2"/>
      <c r="F1559" s="2"/>
    </row>
    <row r="1560" spans="5:6" x14ac:dyDescent="0.15">
      <c r="E1560" s="2"/>
      <c r="F1560" s="2"/>
    </row>
    <row r="1561" spans="5:6" x14ac:dyDescent="0.15">
      <c r="E1561" s="2"/>
      <c r="F1561" s="2"/>
    </row>
    <row r="1562" spans="5:6" x14ac:dyDescent="0.15">
      <c r="E1562" s="2"/>
      <c r="F1562" s="2"/>
    </row>
    <row r="1563" spans="5:6" x14ac:dyDescent="0.15">
      <c r="E1563" s="2"/>
      <c r="F1563" s="2"/>
    </row>
    <row r="1564" spans="5:6" x14ac:dyDescent="0.15">
      <c r="E1564" s="2"/>
      <c r="F1564" s="2"/>
    </row>
    <row r="1565" spans="5:6" x14ac:dyDescent="0.15">
      <c r="E1565" s="2"/>
      <c r="F1565" s="2"/>
    </row>
    <row r="1566" spans="5:6" x14ac:dyDescent="0.15">
      <c r="E1566" s="2"/>
      <c r="F1566" s="2"/>
    </row>
    <row r="1567" spans="5:6" x14ac:dyDescent="0.15">
      <c r="E1567" s="2"/>
      <c r="F1567" s="2"/>
    </row>
    <row r="1568" spans="5:6" x14ac:dyDescent="0.15">
      <c r="E1568" s="2"/>
      <c r="F1568" s="2"/>
    </row>
    <row r="1569" spans="5:6" x14ac:dyDescent="0.15">
      <c r="E1569" s="2"/>
      <c r="F1569" s="2"/>
    </row>
    <row r="1570" spans="5:6" x14ac:dyDescent="0.15">
      <c r="E1570" s="2"/>
      <c r="F1570" s="2"/>
    </row>
    <row r="1571" spans="5:6" x14ac:dyDescent="0.15">
      <c r="E1571" s="2"/>
      <c r="F1571" s="2"/>
    </row>
    <row r="1572" spans="5:6" x14ac:dyDescent="0.15">
      <c r="E1572" s="2"/>
      <c r="F1572" s="2"/>
    </row>
    <row r="1573" spans="5:6" x14ac:dyDescent="0.15">
      <c r="E1573" s="2"/>
      <c r="F1573" s="2"/>
    </row>
    <row r="1574" spans="5:6" x14ac:dyDescent="0.15">
      <c r="E1574" s="2"/>
      <c r="F1574" s="2"/>
    </row>
    <row r="1575" spans="5:6" x14ac:dyDescent="0.15">
      <c r="E1575" s="2"/>
      <c r="F1575" s="2"/>
    </row>
    <row r="1576" spans="5:6" x14ac:dyDescent="0.15">
      <c r="E1576" s="2"/>
      <c r="F1576" s="2"/>
    </row>
    <row r="1577" spans="5:6" x14ac:dyDescent="0.15">
      <c r="E1577" s="2"/>
      <c r="F1577" s="2"/>
    </row>
    <row r="1578" spans="5:6" x14ac:dyDescent="0.15">
      <c r="E1578" s="2"/>
      <c r="F1578" s="2"/>
    </row>
    <row r="1579" spans="5:6" x14ac:dyDescent="0.15">
      <c r="E1579" s="2"/>
      <c r="F1579" s="2"/>
    </row>
    <row r="1580" spans="5:6" x14ac:dyDescent="0.15">
      <c r="E1580" s="2"/>
      <c r="F1580" s="2"/>
    </row>
    <row r="1581" spans="5:6" x14ac:dyDescent="0.15">
      <c r="E1581" s="2"/>
      <c r="F1581" s="2"/>
    </row>
    <row r="1582" spans="5:6" x14ac:dyDescent="0.15">
      <c r="E1582" s="2"/>
      <c r="F1582" s="2"/>
    </row>
    <row r="1583" spans="5:6" x14ac:dyDescent="0.15">
      <c r="E1583" s="2"/>
      <c r="F1583" s="2"/>
    </row>
    <row r="1584" spans="5:6" x14ac:dyDescent="0.15">
      <c r="E1584" s="2"/>
      <c r="F1584" s="2"/>
    </row>
    <row r="1585" spans="5:6" x14ac:dyDescent="0.15">
      <c r="E1585" s="2"/>
      <c r="F1585" s="2"/>
    </row>
    <row r="1586" spans="5:6" x14ac:dyDescent="0.15">
      <c r="E1586" s="2"/>
      <c r="F1586" s="2"/>
    </row>
    <row r="1587" spans="5:6" x14ac:dyDescent="0.15">
      <c r="E1587" s="2"/>
      <c r="F1587" s="2"/>
    </row>
    <row r="1588" spans="5:6" x14ac:dyDescent="0.15">
      <c r="E1588" s="2"/>
      <c r="F1588" s="2"/>
    </row>
    <row r="1589" spans="5:6" x14ac:dyDescent="0.15">
      <c r="E1589" s="2"/>
      <c r="F1589" s="2"/>
    </row>
    <row r="1590" spans="5:6" x14ac:dyDescent="0.15">
      <c r="E1590" s="2"/>
      <c r="F1590" s="2"/>
    </row>
    <row r="1591" spans="5:6" x14ac:dyDescent="0.15">
      <c r="E1591" s="2"/>
      <c r="F1591" s="2"/>
    </row>
    <row r="1592" spans="5:6" x14ac:dyDescent="0.15">
      <c r="E1592" s="2"/>
      <c r="F1592" s="2"/>
    </row>
    <row r="1593" spans="5:6" x14ac:dyDescent="0.15">
      <c r="E1593" s="2"/>
      <c r="F1593" s="2"/>
    </row>
    <row r="1594" spans="5:6" x14ac:dyDescent="0.15">
      <c r="E1594" s="2"/>
      <c r="F1594" s="2"/>
    </row>
    <row r="1595" spans="5:6" x14ac:dyDescent="0.15">
      <c r="E1595" s="2"/>
      <c r="F1595" s="2"/>
    </row>
    <row r="1596" spans="5:6" x14ac:dyDescent="0.15">
      <c r="E1596" s="2"/>
      <c r="F1596" s="2"/>
    </row>
    <row r="1597" spans="5:6" x14ac:dyDescent="0.15">
      <c r="E1597" s="2"/>
      <c r="F1597" s="2"/>
    </row>
    <row r="1598" spans="5:6" x14ac:dyDescent="0.15">
      <c r="E1598" s="2"/>
      <c r="F1598" s="2"/>
    </row>
    <row r="1599" spans="5:6" x14ac:dyDescent="0.15">
      <c r="E1599" s="2"/>
      <c r="F1599" s="2"/>
    </row>
    <row r="1600" spans="5:6" x14ac:dyDescent="0.15">
      <c r="E1600" s="2"/>
      <c r="F1600" s="2"/>
    </row>
    <row r="1601" spans="5:6" x14ac:dyDescent="0.15">
      <c r="E1601" s="2"/>
      <c r="F1601" s="2"/>
    </row>
    <row r="1602" spans="5:6" x14ac:dyDescent="0.15">
      <c r="E1602" s="2"/>
      <c r="F1602" s="2"/>
    </row>
    <row r="1603" spans="5:6" x14ac:dyDescent="0.15">
      <c r="E1603" s="2"/>
      <c r="F1603" s="2"/>
    </row>
    <row r="1604" spans="5:6" x14ac:dyDescent="0.15">
      <c r="E1604" s="2"/>
      <c r="F1604" s="2"/>
    </row>
    <row r="1605" spans="5:6" x14ac:dyDescent="0.15">
      <c r="E1605" s="2"/>
      <c r="F1605" s="2"/>
    </row>
    <row r="1606" spans="5:6" x14ac:dyDescent="0.15">
      <c r="E1606" s="2"/>
      <c r="F1606" s="2"/>
    </row>
    <row r="1607" spans="5:6" x14ac:dyDescent="0.15">
      <c r="E1607" s="2"/>
      <c r="F1607" s="2"/>
    </row>
    <row r="1608" spans="5:6" x14ac:dyDescent="0.15">
      <c r="E1608" s="2"/>
      <c r="F1608" s="2"/>
    </row>
    <row r="1609" spans="5:6" x14ac:dyDescent="0.15">
      <c r="E1609" s="2"/>
      <c r="F1609" s="2"/>
    </row>
    <row r="1610" spans="5:6" x14ac:dyDescent="0.15">
      <c r="E1610" s="2"/>
      <c r="F1610" s="2"/>
    </row>
    <row r="1611" spans="5:6" x14ac:dyDescent="0.15">
      <c r="E1611" s="2"/>
      <c r="F1611" s="2"/>
    </row>
    <row r="1612" spans="5:6" x14ac:dyDescent="0.15">
      <c r="E1612" s="2"/>
      <c r="F1612" s="2"/>
    </row>
    <row r="1613" spans="5:6" x14ac:dyDescent="0.15">
      <c r="E1613" s="2"/>
      <c r="F1613" s="2"/>
    </row>
    <row r="1614" spans="5:6" x14ac:dyDescent="0.15">
      <c r="E1614" s="2"/>
      <c r="F1614" s="2"/>
    </row>
    <row r="1615" spans="5:6" x14ac:dyDescent="0.15">
      <c r="E1615" s="2"/>
      <c r="F1615" s="2"/>
    </row>
    <row r="1616" spans="5:6" x14ac:dyDescent="0.15">
      <c r="E1616" s="2"/>
      <c r="F1616" s="2"/>
    </row>
    <row r="1617" spans="5:6" x14ac:dyDescent="0.15">
      <c r="E1617" s="2"/>
      <c r="F1617" s="2"/>
    </row>
    <row r="1618" spans="5:6" x14ac:dyDescent="0.15">
      <c r="E1618" s="2"/>
      <c r="F1618" s="2"/>
    </row>
    <row r="1619" spans="5:6" x14ac:dyDescent="0.15">
      <c r="E1619" s="2"/>
      <c r="F1619" s="2"/>
    </row>
    <row r="1620" spans="5:6" x14ac:dyDescent="0.15">
      <c r="E1620" s="2"/>
      <c r="F1620" s="2"/>
    </row>
    <row r="1621" spans="5:6" x14ac:dyDescent="0.15">
      <c r="E1621" s="2"/>
      <c r="F1621" s="2"/>
    </row>
    <row r="1622" spans="5:6" x14ac:dyDescent="0.15">
      <c r="E1622" s="2"/>
      <c r="F1622" s="2"/>
    </row>
    <row r="1623" spans="5:6" x14ac:dyDescent="0.15">
      <c r="E1623" s="2"/>
      <c r="F1623" s="2"/>
    </row>
    <row r="1624" spans="5:6" x14ac:dyDescent="0.15">
      <c r="E1624" s="2"/>
      <c r="F1624" s="2"/>
    </row>
    <row r="1625" spans="5:6" x14ac:dyDescent="0.15">
      <c r="E1625" s="2"/>
      <c r="F1625" s="2"/>
    </row>
    <row r="1626" spans="5:6" x14ac:dyDescent="0.15">
      <c r="E1626" s="2"/>
      <c r="F1626" s="2"/>
    </row>
    <row r="1627" spans="5:6" x14ac:dyDescent="0.15">
      <c r="E1627" s="2"/>
      <c r="F1627" s="2"/>
    </row>
    <row r="1628" spans="5:6" x14ac:dyDescent="0.15">
      <c r="E1628" s="2"/>
      <c r="F1628" s="2"/>
    </row>
    <row r="1629" spans="5:6" x14ac:dyDescent="0.15">
      <c r="E1629" s="2"/>
      <c r="F1629" s="2"/>
    </row>
    <row r="1630" spans="5:6" x14ac:dyDescent="0.15">
      <c r="E1630" s="2"/>
      <c r="F1630" s="2"/>
    </row>
    <row r="1631" spans="5:6" x14ac:dyDescent="0.15">
      <c r="E1631" s="2"/>
      <c r="F1631" s="2"/>
    </row>
    <row r="1632" spans="5:6" x14ac:dyDescent="0.15">
      <c r="E1632" s="2"/>
      <c r="F1632" s="2"/>
    </row>
    <row r="1633" spans="5:6" x14ac:dyDescent="0.15">
      <c r="E1633" s="2"/>
      <c r="F1633" s="2"/>
    </row>
    <row r="1634" spans="5:6" x14ac:dyDescent="0.15">
      <c r="E1634" s="2"/>
      <c r="F1634" s="2"/>
    </row>
    <row r="1635" spans="5:6" x14ac:dyDescent="0.15">
      <c r="E1635" s="2"/>
      <c r="F1635" s="2"/>
    </row>
    <row r="1636" spans="5:6" x14ac:dyDescent="0.15">
      <c r="E1636" s="2"/>
      <c r="F1636" s="2"/>
    </row>
    <row r="1637" spans="5:6" x14ac:dyDescent="0.15">
      <c r="E1637" s="2"/>
      <c r="F1637" s="2"/>
    </row>
    <row r="1638" spans="5:6" x14ac:dyDescent="0.15">
      <c r="E1638" s="2"/>
      <c r="F1638" s="2"/>
    </row>
    <row r="1639" spans="5:6" x14ac:dyDescent="0.15">
      <c r="E1639" s="2"/>
      <c r="F1639" s="2"/>
    </row>
    <row r="1640" spans="5:6" x14ac:dyDescent="0.15">
      <c r="E1640" s="2"/>
      <c r="F1640" s="2"/>
    </row>
    <row r="1641" spans="5:6" x14ac:dyDescent="0.15">
      <c r="E1641" s="2"/>
      <c r="F1641" s="2"/>
    </row>
    <row r="1642" spans="5:6" x14ac:dyDescent="0.15">
      <c r="E1642" s="2"/>
      <c r="F1642" s="2"/>
    </row>
    <row r="1643" spans="5:6" x14ac:dyDescent="0.15">
      <c r="E1643" s="2"/>
      <c r="F1643" s="2"/>
    </row>
    <row r="1644" spans="5:6" x14ac:dyDescent="0.15">
      <c r="E1644" s="2"/>
      <c r="F1644" s="2"/>
    </row>
    <row r="1645" spans="5:6" x14ac:dyDescent="0.15">
      <c r="E1645" s="2"/>
      <c r="F1645" s="2"/>
    </row>
    <row r="1646" spans="5:6" x14ac:dyDescent="0.15">
      <c r="E1646" s="2"/>
      <c r="F1646" s="2"/>
    </row>
    <row r="1647" spans="5:6" x14ac:dyDescent="0.15">
      <c r="E1647" s="2"/>
      <c r="F1647" s="2"/>
    </row>
    <row r="1648" spans="5:6" x14ac:dyDescent="0.15">
      <c r="E1648" s="2"/>
      <c r="F1648" s="2"/>
    </row>
    <row r="1649" spans="5:6" x14ac:dyDescent="0.15">
      <c r="E1649" s="2"/>
      <c r="F1649" s="2"/>
    </row>
    <row r="1650" spans="5:6" x14ac:dyDescent="0.15">
      <c r="E1650" s="2"/>
      <c r="F1650" s="2"/>
    </row>
    <row r="1651" spans="5:6" x14ac:dyDescent="0.15">
      <c r="E1651" s="2"/>
      <c r="F1651" s="2"/>
    </row>
    <row r="1652" spans="5:6" x14ac:dyDescent="0.15">
      <c r="E1652" s="2"/>
      <c r="F1652" s="2"/>
    </row>
    <row r="1653" spans="5:6" x14ac:dyDescent="0.15">
      <c r="E1653" s="2"/>
      <c r="F1653" s="2"/>
    </row>
    <row r="1654" spans="5:6" x14ac:dyDescent="0.15">
      <c r="E1654" s="2"/>
      <c r="F1654" s="2"/>
    </row>
    <row r="1655" spans="5:6" x14ac:dyDescent="0.15">
      <c r="E1655" s="2"/>
      <c r="F1655" s="2"/>
    </row>
    <row r="1656" spans="5:6" x14ac:dyDescent="0.15">
      <c r="E1656" s="2"/>
      <c r="F1656" s="2"/>
    </row>
    <row r="1657" spans="5:6" x14ac:dyDescent="0.15">
      <c r="E1657" s="2"/>
      <c r="F1657" s="2"/>
    </row>
    <row r="1658" spans="5:6" x14ac:dyDescent="0.15">
      <c r="E1658" s="2"/>
      <c r="F1658" s="2"/>
    </row>
    <row r="1659" spans="5:6" x14ac:dyDescent="0.15">
      <c r="E1659" s="2"/>
      <c r="F1659" s="2"/>
    </row>
    <row r="1660" spans="5:6" x14ac:dyDescent="0.15">
      <c r="E1660" s="2"/>
      <c r="F1660" s="2"/>
    </row>
    <row r="1661" spans="5:6" x14ac:dyDescent="0.15">
      <c r="E1661" s="2"/>
      <c r="F1661" s="2"/>
    </row>
    <row r="1662" spans="5:6" x14ac:dyDescent="0.15">
      <c r="E1662" s="2"/>
      <c r="F1662" s="2"/>
    </row>
    <row r="1663" spans="5:6" x14ac:dyDescent="0.15">
      <c r="E1663" s="2"/>
      <c r="F1663" s="2"/>
    </row>
    <row r="1664" spans="5:6" x14ac:dyDescent="0.15">
      <c r="E1664" s="2"/>
      <c r="F1664" s="2"/>
    </row>
    <row r="1665" spans="5:6" x14ac:dyDescent="0.15">
      <c r="E1665" s="2"/>
      <c r="F1665" s="2"/>
    </row>
    <row r="1666" spans="5:6" x14ac:dyDescent="0.15">
      <c r="E1666" s="2"/>
      <c r="F1666" s="2"/>
    </row>
    <row r="1667" spans="5:6" x14ac:dyDescent="0.15">
      <c r="E1667" s="2"/>
      <c r="F1667" s="2"/>
    </row>
    <row r="1668" spans="5:6" x14ac:dyDescent="0.15">
      <c r="E1668" s="2"/>
      <c r="F1668" s="2"/>
    </row>
    <row r="1669" spans="5:6" x14ac:dyDescent="0.15">
      <c r="E1669" s="2"/>
      <c r="F1669" s="2"/>
    </row>
    <row r="1670" spans="5:6" x14ac:dyDescent="0.15">
      <c r="E1670" s="2"/>
      <c r="F1670" s="2"/>
    </row>
    <row r="1671" spans="5:6" x14ac:dyDescent="0.15">
      <c r="E1671" s="2"/>
      <c r="F1671" s="2"/>
    </row>
    <row r="1672" spans="5:6" x14ac:dyDescent="0.15">
      <c r="E1672" s="2"/>
      <c r="F1672" s="2"/>
    </row>
    <row r="1673" spans="5:6" x14ac:dyDescent="0.15">
      <c r="E1673" s="2"/>
      <c r="F1673" s="2"/>
    </row>
    <row r="1674" spans="5:6" x14ac:dyDescent="0.15">
      <c r="E1674" s="2"/>
      <c r="F1674" s="2"/>
    </row>
    <row r="1675" spans="5:6" x14ac:dyDescent="0.15">
      <c r="E1675" s="2"/>
      <c r="F1675" s="2"/>
    </row>
    <row r="1676" spans="5:6" x14ac:dyDescent="0.15">
      <c r="E1676" s="2"/>
      <c r="F1676" s="2"/>
    </row>
    <row r="1677" spans="5:6" x14ac:dyDescent="0.15">
      <c r="E1677" s="2"/>
      <c r="F1677" s="2"/>
    </row>
    <row r="1678" spans="5:6" x14ac:dyDescent="0.15">
      <c r="E1678" s="2"/>
      <c r="F1678" s="2"/>
    </row>
    <row r="1679" spans="5:6" x14ac:dyDescent="0.15">
      <c r="E1679" s="2"/>
      <c r="F1679" s="2"/>
    </row>
    <row r="1680" spans="5:6" x14ac:dyDescent="0.15">
      <c r="E1680" s="2"/>
      <c r="F1680" s="2"/>
    </row>
    <row r="1681" spans="5:6" x14ac:dyDescent="0.15">
      <c r="E1681" s="2"/>
      <c r="F1681" s="2"/>
    </row>
    <row r="1682" spans="5:6" x14ac:dyDescent="0.15">
      <c r="E1682" s="2"/>
      <c r="F1682" s="2"/>
    </row>
    <row r="1683" spans="5:6" x14ac:dyDescent="0.15">
      <c r="E1683" s="2"/>
      <c r="F1683" s="2"/>
    </row>
    <row r="1684" spans="5:6" x14ac:dyDescent="0.15">
      <c r="E1684" s="2"/>
      <c r="F1684" s="2"/>
    </row>
    <row r="1685" spans="5:6" x14ac:dyDescent="0.15">
      <c r="E1685" s="2"/>
      <c r="F1685" s="2"/>
    </row>
    <row r="1686" spans="5:6" x14ac:dyDescent="0.15">
      <c r="E1686" s="2"/>
      <c r="F1686" s="2"/>
    </row>
    <row r="1687" spans="5:6" x14ac:dyDescent="0.15">
      <c r="E1687" s="2"/>
      <c r="F1687" s="2"/>
    </row>
    <row r="1688" spans="5:6" x14ac:dyDescent="0.15">
      <c r="E1688" s="2"/>
      <c r="F1688" s="2"/>
    </row>
    <row r="1689" spans="5:6" x14ac:dyDescent="0.15">
      <c r="E1689" s="2"/>
      <c r="F1689" s="2"/>
    </row>
    <row r="1690" spans="5:6" x14ac:dyDescent="0.15">
      <c r="E1690" s="2"/>
      <c r="F1690" s="2"/>
    </row>
    <row r="1691" spans="5:6" x14ac:dyDescent="0.15">
      <c r="E1691" s="2"/>
      <c r="F1691" s="2"/>
    </row>
    <row r="1692" spans="5:6" x14ac:dyDescent="0.15">
      <c r="E1692" s="2"/>
      <c r="F1692" s="2"/>
    </row>
    <row r="1693" spans="5:6" x14ac:dyDescent="0.15">
      <c r="E1693" s="2"/>
      <c r="F1693" s="2"/>
    </row>
    <row r="1694" spans="5:6" x14ac:dyDescent="0.15">
      <c r="E1694" s="2"/>
      <c r="F1694" s="2"/>
    </row>
    <row r="1695" spans="5:6" x14ac:dyDescent="0.15">
      <c r="E1695" s="2"/>
      <c r="F1695" s="2"/>
    </row>
    <row r="1696" spans="5:6" x14ac:dyDescent="0.15">
      <c r="E1696" s="2"/>
      <c r="F1696" s="2"/>
    </row>
    <row r="1697" spans="5:6" x14ac:dyDescent="0.15">
      <c r="E1697" s="2"/>
      <c r="F1697" s="2"/>
    </row>
    <row r="1698" spans="5:6" x14ac:dyDescent="0.15">
      <c r="E1698" s="2"/>
      <c r="F1698" s="2"/>
    </row>
    <row r="1699" spans="5:6" x14ac:dyDescent="0.15">
      <c r="E1699" s="2"/>
      <c r="F1699" s="2"/>
    </row>
    <row r="1700" spans="5:6" x14ac:dyDescent="0.15">
      <c r="E1700" s="2"/>
      <c r="F1700" s="2"/>
    </row>
    <row r="1701" spans="5:6" x14ac:dyDescent="0.15">
      <c r="E1701" s="2"/>
      <c r="F1701" s="2"/>
    </row>
    <row r="1702" spans="5:6" x14ac:dyDescent="0.15">
      <c r="E1702" s="2"/>
      <c r="F1702" s="2"/>
    </row>
    <row r="1703" spans="5:6" x14ac:dyDescent="0.15">
      <c r="E1703" s="2"/>
      <c r="F1703" s="2"/>
    </row>
    <row r="1704" spans="5:6" x14ac:dyDescent="0.15">
      <c r="E1704" s="2"/>
      <c r="F1704" s="2"/>
    </row>
    <row r="1705" spans="5:6" x14ac:dyDescent="0.15">
      <c r="E1705" s="2"/>
      <c r="F1705" s="2"/>
    </row>
    <row r="1706" spans="5:6" x14ac:dyDescent="0.15">
      <c r="E1706" s="2"/>
      <c r="F1706" s="2"/>
    </row>
    <row r="1707" spans="5:6" x14ac:dyDescent="0.15">
      <c r="E1707" s="2"/>
      <c r="F1707" s="2"/>
    </row>
    <row r="1708" spans="5:6" x14ac:dyDescent="0.15">
      <c r="E1708" s="2"/>
      <c r="F1708" s="2"/>
    </row>
    <row r="1709" spans="5:6" x14ac:dyDescent="0.15">
      <c r="E1709" s="2"/>
      <c r="F1709" s="2"/>
    </row>
    <row r="1710" spans="5:6" x14ac:dyDescent="0.15">
      <c r="E1710" s="2"/>
      <c r="F1710" s="2"/>
    </row>
    <row r="1711" spans="5:6" x14ac:dyDescent="0.15">
      <c r="E1711" s="2"/>
      <c r="F1711" s="2"/>
    </row>
    <row r="1712" spans="5:6" x14ac:dyDescent="0.15">
      <c r="E1712" s="2"/>
      <c r="F1712" s="2"/>
    </row>
    <row r="1713" spans="5:6" x14ac:dyDescent="0.15">
      <c r="E1713" s="2"/>
      <c r="F1713" s="2"/>
    </row>
    <row r="1714" spans="5:6" x14ac:dyDescent="0.15">
      <c r="E1714" s="2"/>
      <c r="F1714" s="2"/>
    </row>
    <row r="1715" spans="5:6" x14ac:dyDescent="0.15">
      <c r="E1715" s="2"/>
      <c r="F1715" s="2"/>
    </row>
    <row r="1716" spans="5:6" x14ac:dyDescent="0.15">
      <c r="E1716" s="2"/>
      <c r="F1716" s="2"/>
    </row>
    <row r="1717" spans="5:6" x14ac:dyDescent="0.15">
      <c r="E1717" s="2"/>
      <c r="F1717" s="2"/>
    </row>
    <row r="1718" spans="5:6" x14ac:dyDescent="0.15">
      <c r="E1718" s="2"/>
      <c r="F1718" s="2"/>
    </row>
    <row r="1719" spans="5:6" x14ac:dyDescent="0.15">
      <c r="E1719" s="2"/>
      <c r="F1719" s="2"/>
    </row>
    <row r="1720" spans="5:6" x14ac:dyDescent="0.15">
      <c r="E1720" s="2"/>
      <c r="F1720" s="2"/>
    </row>
    <row r="1721" spans="5:6" x14ac:dyDescent="0.15">
      <c r="E1721" s="2"/>
      <c r="F1721" s="2"/>
    </row>
    <row r="1722" spans="5:6" x14ac:dyDescent="0.15">
      <c r="E1722" s="2"/>
      <c r="F1722" s="2"/>
    </row>
    <row r="1723" spans="5:6" x14ac:dyDescent="0.15">
      <c r="E1723" s="2"/>
      <c r="F1723" s="2"/>
    </row>
    <row r="1724" spans="5:6" x14ac:dyDescent="0.15">
      <c r="E1724" s="2"/>
      <c r="F1724" s="2"/>
    </row>
    <row r="1725" spans="5:6" x14ac:dyDescent="0.15">
      <c r="E1725" s="2"/>
      <c r="F1725" s="2"/>
    </row>
    <row r="1726" spans="5:6" x14ac:dyDescent="0.15">
      <c r="E1726" s="2"/>
      <c r="F1726" s="2"/>
    </row>
    <row r="1727" spans="5:6" x14ac:dyDescent="0.15">
      <c r="E1727" s="2"/>
      <c r="F1727" s="2"/>
    </row>
    <row r="1728" spans="5:6" x14ac:dyDescent="0.15">
      <c r="E1728" s="2"/>
      <c r="F1728" s="2"/>
    </row>
    <row r="1729" spans="5:6" x14ac:dyDescent="0.15">
      <c r="E1729" s="2"/>
      <c r="F1729" s="2"/>
    </row>
    <row r="1730" spans="5:6" x14ac:dyDescent="0.15">
      <c r="E1730" s="2"/>
      <c r="F1730" s="2"/>
    </row>
    <row r="1731" spans="5:6" x14ac:dyDescent="0.15">
      <c r="E1731" s="2"/>
      <c r="F1731" s="2"/>
    </row>
    <row r="1732" spans="5:6" x14ac:dyDescent="0.15">
      <c r="E1732" s="2"/>
      <c r="F1732" s="2"/>
    </row>
    <row r="1733" spans="5:6" x14ac:dyDescent="0.15">
      <c r="E1733" s="2"/>
      <c r="F1733" s="2"/>
    </row>
    <row r="1734" spans="5:6" x14ac:dyDescent="0.15">
      <c r="E1734" s="2"/>
      <c r="F1734" s="2"/>
    </row>
    <row r="1735" spans="5:6" x14ac:dyDescent="0.15">
      <c r="E1735" s="2"/>
      <c r="F1735" s="2"/>
    </row>
    <row r="1736" spans="5:6" x14ac:dyDescent="0.15">
      <c r="E1736" s="2"/>
      <c r="F1736" s="2"/>
    </row>
    <row r="1737" spans="5:6" x14ac:dyDescent="0.15">
      <c r="E1737" s="2"/>
      <c r="F1737" s="2"/>
    </row>
    <row r="1738" spans="5:6" x14ac:dyDescent="0.15">
      <c r="E1738" s="2"/>
      <c r="F1738" s="2"/>
    </row>
    <row r="1739" spans="5:6" x14ac:dyDescent="0.15">
      <c r="E1739" s="2"/>
      <c r="F1739" s="2"/>
    </row>
    <row r="1740" spans="5:6" x14ac:dyDescent="0.15">
      <c r="E1740" s="2"/>
      <c r="F1740" s="2"/>
    </row>
    <row r="1741" spans="5:6" x14ac:dyDescent="0.15">
      <c r="E1741" s="2"/>
      <c r="F1741" s="2"/>
    </row>
    <row r="1742" spans="5:6" x14ac:dyDescent="0.15">
      <c r="E1742" s="2"/>
      <c r="F1742" s="2"/>
    </row>
    <row r="1743" spans="5:6" x14ac:dyDescent="0.15">
      <c r="E1743" s="2"/>
      <c r="F1743" s="2"/>
    </row>
    <row r="1744" spans="5:6" x14ac:dyDescent="0.15">
      <c r="E1744" s="2"/>
      <c r="F1744" s="2"/>
    </row>
    <row r="1745" spans="5:6" x14ac:dyDescent="0.15">
      <c r="E1745" s="2"/>
      <c r="F1745" s="2"/>
    </row>
    <row r="1746" spans="5:6" x14ac:dyDescent="0.15">
      <c r="E1746" s="2"/>
      <c r="F1746" s="2"/>
    </row>
    <row r="1747" spans="5:6" x14ac:dyDescent="0.15">
      <c r="E1747" s="2"/>
      <c r="F1747" s="2"/>
    </row>
    <row r="1748" spans="5:6" x14ac:dyDescent="0.15">
      <c r="E1748" s="2"/>
      <c r="F1748" s="2"/>
    </row>
    <row r="1749" spans="5:6" x14ac:dyDescent="0.15">
      <c r="E1749" s="2"/>
      <c r="F1749" s="2"/>
    </row>
    <row r="1750" spans="5:6" x14ac:dyDescent="0.15">
      <c r="E1750" s="2"/>
      <c r="F1750" s="2"/>
    </row>
    <row r="1751" spans="5:6" x14ac:dyDescent="0.15">
      <c r="E1751" s="2"/>
      <c r="F1751" s="2"/>
    </row>
    <row r="1752" spans="5:6" x14ac:dyDescent="0.15">
      <c r="E1752" s="2"/>
      <c r="F1752" s="2"/>
    </row>
    <row r="1753" spans="5:6" x14ac:dyDescent="0.15">
      <c r="E1753" s="2"/>
      <c r="F1753" s="2"/>
    </row>
    <row r="1754" spans="5:6" x14ac:dyDescent="0.15">
      <c r="E1754" s="2"/>
      <c r="F1754" s="2"/>
    </row>
    <row r="1755" spans="5:6" x14ac:dyDescent="0.15">
      <c r="E1755" s="2"/>
      <c r="F1755" s="2"/>
    </row>
    <row r="1756" spans="5:6" x14ac:dyDescent="0.15">
      <c r="E1756" s="2"/>
      <c r="F1756" s="2"/>
    </row>
    <row r="1757" spans="5:6" x14ac:dyDescent="0.15">
      <c r="E1757" s="2"/>
      <c r="F1757" s="2"/>
    </row>
    <row r="1758" spans="5:6" x14ac:dyDescent="0.15">
      <c r="E1758" s="2"/>
      <c r="F1758" s="2"/>
    </row>
    <row r="1759" spans="5:6" x14ac:dyDescent="0.15">
      <c r="E1759" s="2"/>
      <c r="F1759" s="2"/>
    </row>
    <row r="1760" spans="5:6" x14ac:dyDescent="0.15">
      <c r="E1760" s="2"/>
      <c r="F1760" s="2"/>
    </row>
    <row r="1761" spans="5:6" x14ac:dyDescent="0.15">
      <c r="E1761" s="2"/>
      <c r="F1761" s="2"/>
    </row>
    <row r="1762" spans="5:6" x14ac:dyDescent="0.15">
      <c r="E1762" s="2"/>
      <c r="F1762" s="2"/>
    </row>
    <row r="1763" spans="5:6" x14ac:dyDescent="0.15">
      <c r="E1763" s="2"/>
      <c r="F1763" s="2"/>
    </row>
    <row r="1764" spans="5:6" x14ac:dyDescent="0.15">
      <c r="E1764" s="2"/>
      <c r="F1764" s="2"/>
    </row>
    <row r="1765" spans="5:6" x14ac:dyDescent="0.15">
      <c r="E1765" s="2"/>
      <c r="F1765" s="2"/>
    </row>
    <row r="1766" spans="5:6" x14ac:dyDescent="0.15">
      <c r="E1766" s="2"/>
      <c r="F1766" s="2"/>
    </row>
    <row r="1767" spans="5:6" x14ac:dyDescent="0.15">
      <c r="E1767" s="2"/>
      <c r="F1767" s="2"/>
    </row>
    <row r="1768" spans="5:6" x14ac:dyDescent="0.15">
      <c r="E1768" s="2"/>
      <c r="F1768" s="2"/>
    </row>
    <row r="1769" spans="5:6" x14ac:dyDescent="0.15">
      <c r="E1769" s="2"/>
      <c r="F1769" s="2"/>
    </row>
    <row r="1770" spans="5:6" x14ac:dyDescent="0.15">
      <c r="E1770" s="2"/>
      <c r="F1770" s="2"/>
    </row>
    <row r="1771" spans="5:6" x14ac:dyDescent="0.15">
      <c r="E1771" s="2"/>
      <c r="F1771" s="2"/>
    </row>
    <row r="1772" spans="5:6" x14ac:dyDescent="0.15">
      <c r="E1772" s="2"/>
      <c r="F1772" s="2"/>
    </row>
    <row r="1773" spans="5:6" x14ac:dyDescent="0.15">
      <c r="E1773" s="2"/>
      <c r="F1773" s="2"/>
    </row>
    <row r="1774" spans="5:6" x14ac:dyDescent="0.15">
      <c r="E1774" s="2"/>
      <c r="F1774" s="2"/>
    </row>
    <row r="1775" spans="5:6" x14ac:dyDescent="0.15">
      <c r="E1775" s="2"/>
      <c r="F1775" s="2"/>
    </row>
    <row r="1776" spans="5:6" x14ac:dyDescent="0.15">
      <c r="E1776" s="2"/>
      <c r="F1776" s="2"/>
    </row>
    <row r="1777" spans="5:6" x14ac:dyDescent="0.15">
      <c r="E1777" s="2"/>
      <c r="F1777" s="2"/>
    </row>
    <row r="1778" spans="5:6" x14ac:dyDescent="0.15">
      <c r="E1778" s="2"/>
      <c r="F1778" s="2"/>
    </row>
    <row r="1779" spans="5:6" x14ac:dyDescent="0.15">
      <c r="E1779" s="2"/>
      <c r="F1779" s="2"/>
    </row>
    <row r="1780" spans="5:6" x14ac:dyDescent="0.15">
      <c r="E1780" s="2"/>
      <c r="F1780" s="2"/>
    </row>
    <row r="1781" spans="5:6" x14ac:dyDescent="0.15">
      <c r="E1781" s="2"/>
      <c r="F1781" s="2"/>
    </row>
    <row r="1782" spans="5:6" x14ac:dyDescent="0.15">
      <c r="E1782" s="2"/>
      <c r="F1782" s="2"/>
    </row>
    <row r="1783" spans="5:6" x14ac:dyDescent="0.15">
      <c r="E1783" s="2"/>
      <c r="F1783" s="2"/>
    </row>
    <row r="1784" spans="5:6" x14ac:dyDescent="0.15">
      <c r="E1784" s="2"/>
      <c r="F1784" s="2"/>
    </row>
    <row r="1785" spans="5:6" x14ac:dyDescent="0.15">
      <c r="E1785" s="2"/>
      <c r="F1785" s="2"/>
    </row>
    <row r="1786" spans="5:6" x14ac:dyDescent="0.15">
      <c r="E1786" s="2"/>
      <c r="F1786" s="2"/>
    </row>
    <row r="1787" spans="5:6" x14ac:dyDescent="0.15">
      <c r="E1787" s="2"/>
      <c r="F1787" s="2"/>
    </row>
    <row r="1788" spans="5:6" x14ac:dyDescent="0.15">
      <c r="E1788" s="2"/>
      <c r="F1788" s="2"/>
    </row>
    <row r="1789" spans="5:6" x14ac:dyDescent="0.15">
      <c r="E1789" s="2"/>
      <c r="F1789" s="2"/>
    </row>
    <row r="1790" spans="5:6" x14ac:dyDescent="0.15">
      <c r="E1790" s="2"/>
      <c r="F1790" s="2"/>
    </row>
    <row r="1791" spans="5:6" x14ac:dyDescent="0.15">
      <c r="E1791" s="2"/>
      <c r="F1791" s="2"/>
    </row>
    <row r="1792" spans="5:6" x14ac:dyDescent="0.15">
      <c r="E1792" s="2"/>
      <c r="F1792" s="2"/>
    </row>
    <row r="1793" spans="5:6" x14ac:dyDescent="0.15">
      <c r="E1793" s="2"/>
      <c r="F1793" s="2"/>
    </row>
    <row r="1794" spans="5:6" x14ac:dyDescent="0.15">
      <c r="E1794" s="2"/>
      <c r="F1794" s="2"/>
    </row>
    <row r="1795" spans="5:6" x14ac:dyDescent="0.15">
      <c r="E1795" s="2"/>
      <c r="F1795" s="2"/>
    </row>
    <row r="1796" spans="5:6" x14ac:dyDescent="0.15">
      <c r="E1796" s="2"/>
      <c r="F1796" s="2"/>
    </row>
    <row r="1797" spans="5:6" x14ac:dyDescent="0.15">
      <c r="E1797" s="2"/>
      <c r="F1797" s="2"/>
    </row>
    <row r="1798" spans="5:6" x14ac:dyDescent="0.15">
      <c r="E1798" s="2"/>
      <c r="F1798" s="2"/>
    </row>
    <row r="1799" spans="5:6" x14ac:dyDescent="0.15">
      <c r="E1799" s="2"/>
      <c r="F1799" s="2"/>
    </row>
    <row r="1800" spans="5:6" x14ac:dyDescent="0.15">
      <c r="E1800" s="2"/>
      <c r="F1800" s="2"/>
    </row>
    <row r="1801" spans="5:6" x14ac:dyDescent="0.15">
      <c r="E1801" s="2"/>
      <c r="F1801" s="2"/>
    </row>
    <row r="1802" spans="5:6" x14ac:dyDescent="0.15">
      <c r="E1802" s="2"/>
      <c r="F1802" s="2"/>
    </row>
    <row r="1803" spans="5:6" x14ac:dyDescent="0.15">
      <c r="E1803" s="2"/>
      <c r="F1803" s="2"/>
    </row>
    <row r="1804" spans="5:6" x14ac:dyDescent="0.15">
      <c r="E1804" s="2"/>
      <c r="F1804" s="2"/>
    </row>
    <row r="1805" spans="5:6" x14ac:dyDescent="0.15">
      <c r="E1805" s="2"/>
      <c r="F1805" s="2"/>
    </row>
    <row r="1806" spans="5:6" x14ac:dyDescent="0.15">
      <c r="E1806" s="2"/>
      <c r="F1806" s="2"/>
    </row>
    <row r="1807" spans="5:6" x14ac:dyDescent="0.15">
      <c r="E1807" s="2"/>
      <c r="F1807" s="2"/>
    </row>
    <row r="1808" spans="5:6" x14ac:dyDescent="0.15">
      <c r="E1808" s="2"/>
      <c r="F1808" s="2"/>
    </row>
    <row r="1809" spans="5:6" x14ac:dyDescent="0.15">
      <c r="E1809" s="2"/>
      <c r="F1809" s="2"/>
    </row>
    <row r="1810" spans="5:6" x14ac:dyDescent="0.15">
      <c r="E1810" s="2"/>
      <c r="F1810" s="2"/>
    </row>
    <row r="1811" spans="5:6" x14ac:dyDescent="0.15">
      <c r="E1811" s="2"/>
      <c r="F1811" s="2"/>
    </row>
    <row r="1812" spans="5:6" x14ac:dyDescent="0.15">
      <c r="E1812" s="2"/>
      <c r="F1812" s="2"/>
    </row>
    <row r="1813" spans="5:6" x14ac:dyDescent="0.15">
      <c r="E1813" s="2"/>
      <c r="F1813" s="2"/>
    </row>
    <row r="1814" spans="5:6" x14ac:dyDescent="0.15">
      <c r="E1814" s="2"/>
      <c r="F1814" s="2"/>
    </row>
    <row r="1815" spans="5:6" x14ac:dyDescent="0.15">
      <c r="E1815" s="2"/>
      <c r="F1815" s="2"/>
    </row>
    <row r="1816" spans="5:6" x14ac:dyDescent="0.15">
      <c r="E1816" s="2"/>
      <c r="F1816" s="2"/>
    </row>
    <row r="1817" spans="5:6" x14ac:dyDescent="0.15">
      <c r="E1817" s="2"/>
      <c r="F1817" s="2"/>
    </row>
    <row r="1818" spans="5:6" x14ac:dyDescent="0.15">
      <c r="E1818" s="2"/>
      <c r="F1818" s="2"/>
    </row>
    <row r="1819" spans="5:6" x14ac:dyDescent="0.15">
      <c r="E1819" s="2"/>
      <c r="F1819" s="2"/>
    </row>
    <row r="1820" spans="5:6" x14ac:dyDescent="0.15">
      <c r="E1820" s="2"/>
      <c r="F1820" s="2"/>
    </row>
    <row r="1821" spans="5:6" x14ac:dyDescent="0.15">
      <c r="E1821" s="2"/>
      <c r="F1821" s="2"/>
    </row>
    <row r="1822" spans="5:6" x14ac:dyDescent="0.15">
      <c r="E1822" s="2"/>
      <c r="F1822" s="2"/>
    </row>
    <row r="1823" spans="5:6" x14ac:dyDescent="0.15">
      <c r="E1823" s="2"/>
      <c r="F1823" s="2"/>
    </row>
    <row r="1824" spans="5:6" x14ac:dyDescent="0.15">
      <c r="E1824" s="2"/>
      <c r="F1824" s="2"/>
    </row>
    <row r="1825" spans="5:6" x14ac:dyDescent="0.15">
      <c r="E1825" s="2"/>
      <c r="F1825" s="2"/>
    </row>
    <row r="1826" spans="5:6" x14ac:dyDescent="0.15">
      <c r="E1826" s="2"/>
      <c r="F1826" s="2"/>
    </row>
    <row r="1827" spans="5:6" x14ac:dyDescent="0.15">
      <c r="E1827" s="2"/>
      <c r="F1827" s="2"/>
    </row>
    <row r="1828" spans="5:6" x14ac:dyDescent="0.15">
      <c r="E1828" s="2"/>
      <c r="F1828" s="2"/>
    </row>
    <row r="1829" spans="5:6" x14ac:dyDescent="0.15">
      <c r="E1829" s="2"/>
      <c r="F1829" s="2"/>
    </row>
    <row r="1830" spans="5:6" x14ac:dyDescent="0.15">
      <c r="E1830" s="2"/>
      <c r="F1830" s="2"/>
    </row>
    <row r="1831" spans="5:6" x14ac:dyDescent="0.15">
      <c r="E1831" s="2"/>
      <c r="F1831" s="2"/>
    </row>
    <row r="1832" spans="5:6" x14ac:dyDescent="0.15">
      <c r="E1832" s="2"/>
      <c r="F1832" s="2"/>
    </row>
    <row r="1833" spans="5:6" x14ac:dyDescent="0.15">
      <c r="E1833" s="2"/>
      <c r="F1833" s="2"/>
    </row>
    <row r="1834" spans="5:6" x14ac:dyDescent="0.15">
      <c r="E1834" s="2"/>
      <c r="F1834" s="2"/>
    </row>
    <row r="1835" spans="5:6" x14ac:dyDescent="0.15">
      <c r="E1835" s="2"/>
      <c r="F1835" s="2"/>
    </row>
    <row r="1836" spans="5:6" x14ac:dyDescent="0.15">
      <c r="E1836" s="2"/>
      <c r="F1836" s="2"/>
    </row>
    <row r="1837" spans="5:6" x14ac:dyDescent="0.15">
      <c r="E1837" s="2"/>
      <c r="F1837" s="2"/>
    </row>
    <row r="1838" spans="5:6" x14ac:dyDescent="0.15">
      <c r="E1838" s="2"/>
      <c r="F1838" s="2"/>
    </row>
    <row r="1839" spans="5:6" x14ac:dyDescent="0.15">
      <c r="E1839" s="2"/>
      <c r="F1839" s="2"/>
    </row>
    <row r="1840" spans="5:6" x14ac:dyDescent="0.15">
      <c r="E1840" s="2"/>
      <c r="F1840" s="2"/>
    </row>
    <row r="1841" spans="5:6" x14ac:dyDescent="0.15">
      <c r="E1841" s="2"/>
      <c r="F1841" s="2"/>
    </row>
    <row r="1842" spans="5:6" x14ac:dyDescent="0.15">
      <c r="E1842" s="2"/>
      <c r="F1842" s="2"/>
    </row>
    <row r="1843" spans="5:6" x14ac:dyDescent="0.15">
      <c r="E1843" s="2"/>
      <c r="F1843" s="2"/>
    </row>
    <row r="1844" spans="5:6" x14ac:dyDescent="0.15">
      <c r="E1844" s="2"/>
      <c r="F1844" s="2"/>
    </row>
    <row r="1845" spans="5:6" x14ac:dyDescent="0.15">
      <c r="E1845" s="2"/>
      <c r="F1845" s="2"/>
    </row>
    <row r="1846" spans="5:6" x14ac:dyDescent="0.15">
      <c r="E1846" s="2"/>
      <c r="F1846" s="2"/>
    </row>
    <row r="1847" spans="5:6" x14ac:dyDescent="0.15">
      <c r="E1847" s="2"/>
      <c r="F1847" s="2"/>
    </row>
    <row r="1848" spans="5:6" x14ac:dyDescent="0.15">
      <c r="E1848" s="2"/>
      <c r="F1848" s="2"/>
    </row>
    <row r="1849" spans="5:6" x14ac:dyDescent="0.15">
      <c r="E1849" s="2"/>
      <c r="F1849" s="2"/>
    </row>
    <row r="1850" spans="5:6" x14ac:dyDescent="0.15">
      <c r="E1850" s="2"/>
      <c r="F1850" s="2"/>
    </row>
    <row r="1851" spans="5:6" x14ac:dyDescent="0.15">
      <c r="E1851" s="2"/>
      <c r="F1851" s="2"/>
    </row>
    <row r="1852" spans="5:6" x14ac:dyDescent="0.15">
      <c r="E1852" s="2"/>
      <c r="F1852" s="2"/>
    </row>
    <row r="1853" spans="5:6" x14ac:dyDescent="0.15">
      <c r="E1853" s="2"/>
      <c r="F1853" s="2"/>
    </row>
    <row r="1854" spans="5:6" x14ac:dyDescent="0.15">
      <c r="E1854" s="2"/>
      <c r="F1854" s="2"/>
    </row>
    <row r="1855" spans="5:6" x14ac:dyDescent="0.15">
      <c r="E1855" s="2"/>
      <c r="F1855" s="2"/>
    </row>
    <row r="1856" spans="5:6" x14ac:dyDescent="0.15">
      <c r="E1856" s="2"/>
      <c r="F1856" s="2"/>
    </row>
    <row r="1857" spans="5:6" x14ac:dyDescent="0.15">
      <c r="E1857" s="2"/>
      <c r="F1857" s="2"/>
    </row>
    <row r="1858" spans="5:6" x14ac:dyDescent="0.15">
      <c r="E1858" s="2"/>
      <c r="F1858" s="2"/>
    </row>
    <row r="1859" spans="5:6" x14ac:dyDescent="0.15">
      <c r="E1859" s="2"/>
      <c r="F1859" s="2"/>
    </row>
    <row r="1860" spans="5:6" x14ac:dyDescent="0.15">
      <c r="E1860" s="2"/>
      <c r="F1860" s="2"/>
    </row>
    <row r="1861" spans="5:6" x14ac:dyDescent="0.15">
      <c r="E1861" s="2"/>
      <c r="F1861" s="2"/>
    </row>
    <row r="1862" spans="5:6" x14ac:dyDescent="0.15">
      <c r="E1862" s="2"/>
      <c r="F1862" s="2"/>
    </row>
    <row r="1863" spans="5:6" x14ac:dyDescent="0.15">
      <c r="E1863" s="2"/>
      <c r="F1863" s="2"/>
    </row>
    <row r="1864" spans="5:6" x14ac:dyDescent="0.15">
      <c r="E1864" s="2"/>
      <c r="F1864" s="2"/>
    </row>
    <row r="1865" spans="5:6" x14ac:dyDescent="0.15">
      <c r="E1865" s="2"/>
      <c r="F1865" s="2"/>
    </row>
    <row r="1866" spans="5:6" x14ac:dyDescent="0.15">
      <c r="E1866" s="2"/>
      <c r="F1866" s="2"/>
    </row>
    <row r="1867" spans="5:6" x14ac:dyDescent="0.15">
      <c r="E1867" s="2"/>
      <c r="F1867" s="2"/>
    </row>
    <row r="1868" spans="5:6" x14ac:dyDescent="0.15">
      <c r="E1868" s="2"/>
      <c r="F1868" s="2"/>
    </row>
    <row r="1869" spans="5:6" x14ac:dyDescent="0.15">
      <c r="E1869" s="2"/>
      <c r="F1869" s="2"/>
    </row>
    <row r="1870" spans="5:6" x14ac:dyDescent="0.15">
      <c r="E1870" s="2"/>
      <c r="F1870" s="2"/>
    </row>
    <row r="1871" spans="5:6" x14ac:dyDescent="0.15">
      <c r="E1871" s="2"/>
      <c r="F1871" s="2"/>
    </row>
    <row r="1872" spans="5:6" x14ac:dyDescent="0.15">
      <c r="E1872" s="2"/>
      <c r="F1872" s="2"/>
    </row>
    <row r="1873" spans="5:6" x14ac:dyDescent="0.15">
      <c r="E1873" s="2"/>
      <c r="F1873" s="2"/>
    </row>
    <row r="1874" spans="5:6" x14ac:dyDescent="0.15">
      <c r="E1874" s="2"/>
      <c r="F1874" s="2"/>
    </row>
    <row r="1875" spans="5:6" x14ac:dyDescent="0.15">
      <c r="E1875" s="2"/>
      <c r="F1875" s="2"/>
    </row>
    <row r="1876" spans="5:6" x14ac:dyDescent="0.15">
      <c r="E1876" s="2"/>
      <c r="F1876" s="2"/>
    </row>
    <row r="1877" spans="5:6" x14ac:dyDescent="0.15">
      <c r="E1877" s="2"/>
      <c r="F1877" s="2"/>
    </row>
    <row r="1878" spans="5:6" x14ac:dyDescent="0.15">
      <c r="E1878" s="2"/>
      <c r="F1878" s="2"/>
    </row>
    <row r="1879" spans="5:6" x14ac:dyDescent="0.15">
      <c r="E1879" s="2"/>
      <c r="F1879" s="2"/>
    </row>
    <row r="1880" spans="5:6" x14ac:dyDescent="0.15">
      <c r="E1880" s="2"/>
      <c r="F1880" s="2"/>
    </row>
    <row r="1881" spans="5:6" x14ac:dyDescent="0.15">
      <c r="E1881" s="2"/>
      <c r="F1881" s="2"/>
    </row>
    <row r="1882" spans="5:6" x14ac:dyDescent="0.15">
      <c r="E1882" s="2"/>
      <c r="F1882" s="2"/>
    </row>
    <row r="1883" spans="5:6" x14ac:dyDescent="0.15">
      <c r="E1883" s="2"/>
      <c r="F1883" s="2"/>
    </row>
    <row r="1884" spans="5:6" x14ac:dyDescent="0.15">
      <c r="E1884" s="2"/>
      <c r="F1884" s="2"/>
    </row>
    <row r="1885" spans="5:6" x14ac:dyDescent="0.15">
      <c r="E1885" s="2"/>
      <c r="F1885" s="2"/>
    </row>
    <row r="1886" spans="5:6" x14ac:dyDescent="0.15">
      <c r="E1886" s="2"/>
      <c r="F1886" s="2"/>
    </row>
    <row r="1887" spans="5:6" x14ac:dyDescent="0.15">
      <c r="E1887" s="2"/>
      <c r="F1887" s="2"/>
    </row>
    <row r="1888" spans="5:6" x14ac:dyDescent="0.15">
      <c r="E1888" s="2"/>
      <c r="F1888" s="2"/>
    </row>
    <row r="1889" spans="5:6" x14ac:dyDescent="0.15">
      <c r="E1889" s="2"/>
      <c r="F1889" s="2"/>
    </row>
    <row r="1890" spans="5:6" x14ac:dyDescent="0.15">
      <c r="E1890" s="2"/>
      <c r="F1890" s="2"/>
    </row>
    <row r="1891" spans="5:6" x14ac:dyDescent="0.15">
      <c r="E1891" s="2"/>
      <c r="F1891" s="2"/>
    </row>
    <row r="1892" spans="5:6" x14ac:dyDescent="0.15">
      <c r="E1892" s="2"/>
      <c r="F1892" s="2"/>
    </row>
    <row r="1893" spans="5:6" x14ac:dyDescent="0.15">
      <c r="E1893" s="2"/>
      <c r="F1893" s="2"/>
    </row>
    <row r="1894" spans="5:6" x14ac:dyDescent="0.15">
      <c r="E1894" s="2"/>
      <c r="F1894" s="2"/>
    </row>
    <row r="1895" spans="5:6" x14ac:dyDescent="0.15">
      <c r="E1895" s="2"/>
      <c r="F1895" s="2"/>
    </row>
    <row r="1896" spans="5:6" x14ac:dyDescent="0.15">
      <c r="E1896" s="2"/>
      <c r="F1896" s="2"/>
    </row>
    <row r="1897" spans="5:6" x14ac:dyDescent="0.15">
      <c r="E1897" s="2"/>
      <c r="F1897" s="2"/>
    </row>
    <row r="1898" spans="5:6" x14ac:dyDescent="0.15">
      <c r="E1898" s="2"/>
      <c r="F1898" s="2"/>
    </row>
    <row r="1899" spans="5:6" x14ac:dyDescent="0.15">
      <c r="E1899" s="2"/>
      <c r="F1899" s="2"/>
    </row>
    <row r="1900" spans="5:6" x14ac:dyDescent="0.15">
      <c r="E1900" s="2"/>
      <c r="F1900" s="2"/>
    </row>
    <row r="1901" spans="5:6" x14ac:dyDescent="0.15">
      <c r="E1901" s="2"/>
      <c r="F1901" s="2"/>
    </row>
    <row r="1902" spans="5:6" x14ac:dyDescent="0.15">
      <c r="E1902" s="2"/>
      <c r="F1902" s="2"/>
    </row>
    <row r="1903" spans="5:6" x14ac:dyDescent="0.15">
      <c r="E1903" s="2"/>
      <c r="F1903" s="2"/>
    </row>
    <row r="1904" spans="5:6" x14ac:dyDescent="0.15">
      <c r="E1904" s="2"/>
      <c r="F1904" s="2"/>
    </row>
    <row r="1905" spans="5:6" x14ac:dyDescent="0.15">
      <c r="E1905" s="2"/>
      <c r="F1905" s="2"/>
    </row>
    <row r="1906" spans="5:6" x14ac:dyDescent="0.15">
      <c r="E1906" s="2"/>
      <c r="F1906" s="2"/>
    </row>
    <row r="1907" spans="5:6" x14ac:dyDescent="0.15">
      <c r="E1907" s="2"/>
      <c r="F1907" s="2"/>
    </row>
    <row r="1908" spans="5:6" x14ac:dyDescent="0.15">
      <c r="E1908" s="2"/>
      <c r="F1908" s="2"/>
    </row>
    <row r="1909" spans="5:6" x14ac:dyDescent="0.15">
      <c r="E1909" s="2"/>
      <c r="F1909" s="2"/>
    </row>
    <row r="1910" spans="5:6" x14ac:dyDescent="0.15">
      <c r="E1910" s="2"/>
      <c r="F1910" s="2"/>
    </row>
    <row r="1911" spans="5:6" x14ac:dyDescent="0.15">
      <c r="E1911" s="2"/>
      <c r="F1911" s="2"/>
    </row>
    <row r="1912" spans="5:6" x14ac:dyDescent="0.15">
      <c r="E1912" s="2"/>
      <c r="F1912" s="2"/>
    </row>
    <row r="1913" spans="5:6" x14ac:dyDescent="0.15">
      <c r="E1913" s="2"/>
      <c r="F1913" s="2"/>
    </row>
    <row r="1914" spans="5:6" x14ac:dyDescent="0.15">
      <c r="E1914" s="2"/>
      <c r="F1914" s="2"/>
    </row>
    <row r="1915" spans="5:6" x14ac:dyDescent="0.15">
      <c r="E1915" s="2"/>
      <c r="F1915" s="2"/>
    </row>
    <row r="1916" spans="5:6" x14ac:dyDescent="0.15">
      <c r="E1916" s="2"/>
      <c r="F1916" s="2"/>
    </row>
    <row r="1917" spans="5:6" x14ac:dyDescent="0.15">
      <c r="E1917" s="2"/>
      <c r="F1917" s="2"/>
    </row>
    <row r="1918" spans="5:6" x14ac:dyDescent="0.15">
      <c r="E1918" s="2"/>
      <c r="F1918" s="2"/>
    </row>
    <row r="1919" spans="5:6" x14ac:dyDescent="0.15">
      <c r="E1919" s="2"/>
      <c r="F1919" s="2"/>
    </row>
    <row r="1920" spans="5:6" x14ac:dyDescent="0.15">
      <c r="E1920" s="2"/>
      <c r="F1920" s="2"/>
    </row>
    <row r="1921" spans="5:6" x14ac:dyDescent="0.15">
      <c r="E1921" s="2"/>
      <c r="F1921" s="2"/>
    </row>
    <row r="1922" spans="5:6" x14ac:dyDescent="0.15">
      <c r="E1922" s="2"/>
      <c r="F1922" s="2"/>
    </row>
    <row r="1923" spans="5:6" x14ac:dyDescent="0.15">
      <c r="E1923" s="2"/>
      <c r="F1923" s="2"/>
    </row>
    <row r="1924" spans="5:6" x14ac:dyDescent="0.15">
      <c r="E1924" s="2"/>
      <c r="F1924" s="2"/>
    </row>
    <row r="1925" spans="5:6" x14ac:dyDescent="0.15">
      <c r="E1925" s="2"/>
      <c r="F1925" s="2"/>
    </row>
    <row r="1926" spans="5:6" x14ac:dyDescent="0.15">
      <c r="E1926" s="2"/>
      <c r="F1926" s="2"/>
    </row>
    <row r="1927" spans="5:6" x14ac:dyDescent="0.15">
      <c r="E1927" s="2"/>
      <c r="F1927" s="2"/>
    </row>
    <row r="1928" spans="5:6" x14ac:dyDescent="0.15">
      <c r="E1928" s="2"/>
      <c r="F1928" s="2"/>
    </row>
    <row r="1929" spans="5:6" x14ac:dyDescent="0.15">
      <c r="E1929" s="2"/>
      <c r="F1929" s="2"/>
    </row>
    <row r="1930" spans="5:6" x14ac:dyDescent="0.15">
      <c r="E1930" s="2"/>
      <c r="F1930" s="2"/>
    </row>
    <row r="1931" spans="5:6" x14ac:dyDescent="0.15">
      <c r="E1931" s="2"/>
      <c r="F1931" s="2"/>
    </row>
    <row r="1932" spans="5:6" x14ac:dyDescent="0.15">
      <c r="E1932" s="2"/>
      <c r="F1932" s="2"/>
    </row>
    <row r="1933" spans="5:6" x14ac:dyDescent="0.15">
      <c r="E1933" s="2"/>
      <c r="F1933" s="2"/>
    </row>
    <row r="1934" spans="5:6" x14ac:dyDescent="0.15">
      <c r="E1934" s="2"/>
      <c r="F1934" s="2"/>
    </row>
    <row r="1935" spans="5:6" x14ac:dyDescent="0.15">
      <c r="E1935" s="2"/>
      <c r="F1935" s="2"/>
    </row>
    <row r="1936" spans="5:6" x14ac:dyDescent="0.15">
      <c r="E1936" s="2"/>
      <c r="F1936" s="2"/>
    </row>
    <row r="1937" spans="5:6" x14ac:dyDescent="0.15">
      <c r="E1937" s="2"/>
      <c r="F1937" s="2"/>
    </row>
    <row r="1938" spans="5:6" x14ac:dyDescent="0.15">
      <c r="E1938" s="2"/>
      <c r="F1938" s="2"/>
    </row>
    <row r="1939" spans="5:6" x14ac:dyDescent="0.15">
      <c r="E1939" s="2"/>
      <c r="F1939" s="2"/>
    </row>
    <row r="1940" spans="5:6" x14ac:dyDescent="0.15">
      <c r="E1940" s="2"/>
      <c r="F1940" s="2"/>
    </row>
    <row r="1941" spans="5:6" x14ac:dyDescent="0.15">
      <c r="E1941" s="2"/>
      <c r="F1941" s="2"/>
    </row>
    <row r="1942" spans="5:6" x14ac:dyDescent="0.15">
      <c r="E1942" s="2"/>
      <c r="F1942" s="2"/>
    </row>
    <row r="1943" spans="5:6" x14ac:dyDescent="0.15">
      <c r="E1943" s="2"/>
      <c r="F1943" s="2"/>
    </row>
    <row r="1944" spans="5:6" x14ac:dyDescent="0.15">
      <c r="E1944" s="2"/>
      <c r="F1944" s="2"/>
    </row>
  </sheetData>
  <mergeCells count="52">
    <mergeCell ref="Q3:S3"/>
    <mergeCell ref="B5:B8"/>
    <mergeCell ref="C5:C8"/>
    <mergeCell ref="D11:D12"/>
    <mergeCell ref="F11:H11"/>
    <mergeCell ref="B2:Z2"/>
    <mergeCell ref="C11:C12"/>
    <mergeCell ref="E11:E12"/>
    <mergeCell ref="T11:Z11"/>
    <mergeCell ref="B3:B4"/>
    <mergeCell ref="D23:D24"/>
    <mergeCell ref="E23:E24"/>
    <mergeCell ref="F23:H23"/>
    <mergeCell ref="E3:E4"/>
    <mergeCell ref="D3:D4"/>
    <mergeCell ref="C3:C4"/>
    <mergeCell ref="Y25:Y28"/>
    <mergeCell ref="Z25:Z28"/>
    <mergeCell ref="Q11:S11"/>
    <mergeCell ref="Z13:Z16"/>
    <mergeCell ref="D5:D8"/>
    <mergeCell ref="B10:Z10"/>
    <mergeCell ref="B11:B12"/>
    <mergeCell ref="B13:B16"/>
    <mergeCell ref="Y13:Y16"/>
    <mergeCell ref="C13:C16"/>
    <mergeCell ref="B17:B20"/>
    <mergeCell ref="C17:C20"/>
    <mergeCell ref="B25:B28"/>
    <mergeCell ref="C25:C28"/>
    <mergeCell ref="B22:Z22"/>
    <mergeCell ref="B23:B24"/>
    <mergeCell ref="C23:C24"/>
    <mergeCell ref="Y17:Y20"/>
    <mergeCell ref="Z17:Z20"/>
    <mergeCell ref="D25:D28"/>
    <mergeCell ref="I11:P11"/>
    <mergeCell ref="Y5:Y8"/>
    <mergeCell ref="I23:P23"/>
    <mergeCell ref="Q23:S23"/>
    <mergeCell ref="T23:Z23"/>
    <mergeCell ref="Z5:Z8"/>
    <mergeCell ref="B29:B32"/>
    <mergeCell ref="C29:C32"/>
    <mergeCell ref="D29:D32"/>
    <mergeCell ref="Y29:Y32"/>
    <mergeCell ref="Z29:Z32"/>
    <mergeCell ref="T3:Z3"/>
    <mergeCell ref="I3:P3"/>
    <mergeCell ref="D13:D16"/>
    <mergeCell ref="D17:D20"/>
    <mergeCell ref="F3:H3"/>
  </mergeCells>
  <phoneticPr fontId="2" type="noConversion"/>
  <pageMargins left="0.71" right="0.19" top="0.53" bottom="0.98" header="0.31" footer="0.8"/>
  <pageSetup paperSize="8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B2:Z505"/>
  <sheetViews>
    <sheetView showGridLines="0" tabSelected="1" topLeftCell="A61" zoomScaleNormal="100" zoomScaleSheetLayoutView="85" workbookViewId="0">
      <selection activeCell="Z78" sqref="Z78"/>
    </sheetView>
  </sheetViews>
  <sheetFormatPr defaultRowHeight="15.75" x14ac:dyDescent="0.15"/>
  <cols>
    <col min="1" max="1" width="1.5" style="45" customWidth="1"/>
    <col min="2" max="2" width="1.875" style="45" customWidth="1"/>
    <col min="3" max="3" width="7" style="45" customWidth="1"/>
    <col min="4" max="5" width="6.875" style="45" customWidth="1"/>
    <col min="6" max="6" width="14" style="45" customWidth="1"/>
    <col min="7" max="7" width="10.5" style="45" customWidth="1"/>
    <col min="8" max="9" width="6.875" style="45" customWidth="1"/>
    <col min="10" max="10" width="6.875" style="48" hidden="1" customWidth="1"/>
    <col min="11" max="11" width="6.875" style="45" customWidth="1"/>
    <col min="12" max="13" width="6.875" style="49" customWidth="1"/>
    <col min="14" max="17" width="6.875" style="45" customWidth="1"/>
    <col min="18" max="18" width="6.875" style="49" customWidth="1"/>
    <col min="19" max="21" width="10.625" style="49" customWidth="1"/>
    <col min="22" max="22" width="11.625" style="51" customWidth="1"/>
    <col min="23" max="23" width="12" style="51" customWidth="1"/>
    <col min="24" max="24" width="13" style="45" customWidth="1"/>
    <col min="25" max="25" width="13.75" style="45" customWidth="1"/>
    <col min="26" max="26" width="11.25" style="45" customWidth="1"/>
    <col min="27" max="16384" width="9" style="45"/>
  </cols>
  <sheetData>
    <row r="2" spans="3:26" ht="27" x14ac:dyDescent="0.15">
      <c r="C2" s="99" t="s">
        <v>85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3:26" ht="6.75" customHeight="1" thickBot="1" x14ac:dyDescent="0.2"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44"/>
    </row>
    <row r="4" spans="3:26" ht="20.25" customHeight="1" x14ac:dyDescent="0.15">
      <c r="C4" s="102" t="s">
        <v>26</v>
      </c>
      <c r="D4" s="97" t="s">
        <v>0</v>
      </c>
      <c r="E4" s="97" t="s">
        <v>54</v>
      </c>
      <c r="F4" s="104" t="s">
        <v>86</v>
      </c>
      <c r="G4" s="100" t="s">
        <v>1</v>
      </c>
      <c r="H4" s="100"/>
      <c r="I4" s="100"/>
      <c r="J4" s="100"/>
      <c r="K4" s="95" t="s">
        <v>80</v>
      </c>
      <c r="L4" s="96"/>
      <c r="M4" s="96"/>
      <c r="N4" s="96"/>
      <c r="O4" s="96"/>
      <c r="P4" s="96"/>
      <c r="Q4" s="96"/>
      <c r="R4" s="96"/>
      <c r="S4" s="105" t="s">
        <v>96</v>
      </c>
      <c r="T4" s="106"/>
      <c r="U4" s="107"/>
      <c r="V4" s="100" t="s">
        <v>2</v>
      </c>
      <c r="W4" s="100"/>
      <c r="X4" s="100"/>
      <c r="Y4" s="100"/>
      <c r="Z4" s="101"/>
    </row>
    <row r="5" spans="3:26" ht="50.25" customHeight="1" x14ac:dyDescent="0.15">
      <c r="C5" s="103"/>
      <c r="D5" s="98"/>
      <c r="E5" s="98"/>
      <c r="F5" s="98"/>
      <c r="G5" s="13" t="s">
        <v>23</v>
      </c>
      <c r="H5" s="1" t="s">
        <v>20</v>
      </c>
      <c r="I5" s="1" t="s">
        <v>25</v>
      </c>
      <c r="J5" s="33" t="s">
        <v>27</v>
      </c>
      <c r="K5" s="1" t="s">
        <v>45</v>
      </c>
      <c r="L5" s="42" t="s">
        <v>3</v>
      </c>
      <c r="M5" s="42" t="s">
        <v>4</v>
      </c>
      <c r="N5" s="1" t="s">
        <v>5</v>
      </c>
      <c r="O5" s="1" t="s">
        <v>6</v>
      </c>
      <c r="P5" s="1" t="s">
        <v>7</v>
      </c>
      <c r="Q5" s="1" t="s">
        <v>77</v>
      </c>
      <c r="R5" s="42" t="s">
        <v>79</v>
      </c>
      <c r="S5" s="66">
        <v>1</v>
      </c>
      <c r="T5" s="66">
        <v>2</v>
      </c>
      <c r="U5" s="66">
        <v>3</v>
      </c>
      <c r="V5" s="21" t="s">
        <v>8</v>
      </c>
      <c r="W5" s="21" t="s">
        <v>9</v>
      </c>
      <c r="X5" s="1" t="s">
        <v>82</v>
      </c>
      <c r="Y5" s="52" t="s">
        <v>76</v>
      </c>
      <c r="Z5" s="71" t="s">
        <v>95</v>
      </c>
    </row>
    <row r="6" spans="3:26" ht="24" customHeight="1" x14ac:dyDescent="0.15">
      <c r="C6" s="76">
        <f>D6+P7/100*2</f>
        <v>1.9</v>
      </c>
      <c r="D6" s="78">
        <v>1.5</v>
      </c>
      <c r="E6" s="78">
        <v>1.5</v>
      </c>
      <c r="F6" s="9" t="s">
        <v>74</v>
      </c>
      <c r="G6" s="55">
        <f>C6*100-4</f>
        <v>186</v>
      </c>
      <c r="H6" s="15">
        <v>20</v>
      </c>
      <c r="I6" s="15">
        <f>H6+G6*J6/2</f>
        <v>20</v>
      </c>
      <c r="J6" s="20">
        <v>0</v>
      </c>
      <c r="K6" s="15">
        <f t="shared" ref="K6:K15" si="0">H6+1</f>
        <v>21</v>
      </c>
      <c r="L6" s="15">
        <v>20</v>
      </c>
      <c r="M6" s="15">
        <v>50</v>
      </c>
      <c r="N6" s="15">
        <f>$D$6*100/2+L6+M6</f>
        <v>145</v>
      </c>
      <c r="O6" s="15">
        <f t="shared" ref="O6:O15" si="1">M6-P6</f>
        <v>30</v>
      </c>
      <c r="P6" s="15">
        <v>20</v>
      </c>
      <c r="Q6" s="15">
        <v>15</v>
      </c>
      <c r="R6" s="15">
        <v>60</v>
      </c>
      <c r="S6" s="15">
        <v>140</v>
      </c>
      <c r="T6" s="15">
        <v>140</v>
      </c>
      <c r="U6" s="15">
        <v>150</v>
      </c>
      <c r="V6" s="19">
        <f>(E$6*100*M6+K6*O6+0.5*Q6*Q6)*2/10000</f>
        <v>1.6485000000000001</v>
      </c>
      <c r="W6" s="19">
        <f t="shared" ref="W6:W15" si="2">N6*2*R6/10000</f>
        <v>1.74</v>
      </c>
      <c r="X6" s="41">
        <f>($D$6*100+M6*2+10)/100*0.4*0.2</f>
        <v>0.20800000000000002</v>
      </c>
      <c r="Y6" s="53">
        <f>(2*N6/100+1)*0.5</f>
        <v>1.95</v>
      </c>
      <c r="Z6" s="57">
        <f>(2*E$6*100+2*H6+M6)*2/100*3.95</f>
        <v>30.810000000000002</v>
      </c>
    </row>
    <row r="7" spans="3:26" ht="24" customHeight="1" x14ac:dyDescent="0.15">
      <c r="C7" s="76"/>
      <c r="D7" s="78"/>
      <c r="E7" s="78"/>
      <c r="F7" s="9" t="s">
        <v>89</v>
      </c>
      <c r="G7" s="55">
        <f>C6*100-4</f>
        <v>186</v>
      </c>
      <c r="H7" s="15">
        <v>20</v>
      </c>
      <c r="I7" s="15">
        <f>H7+G7*J7/2</f>
        <v>20</v>
      </c>
      <c r="J7" s="20">
        <v>0</v>
      </c>
      <c r="K7" s="15">
        <f t="shared" si="0"/>
        <v>21</v>
      </c>
      <c r="L7" s="15">
        <v>20</v>
      </c>
      <c r="M7" s="15">
        <v>50</v>
      </c>
      <c r="N7" s="15">
        <f t="shared" ref="N7:N15" si="3">$D$6*100/2+L7+M7</f>
        <v>145</v>
      </c>
      <c r="O7" s="15">
        <f t="shared" si="1"/>
        <v>30</v>
      </c>
      <c r="P7" s="15">
        <v>20</v>
      </c>
      <c r="Q7" s="15">
        <v>15</v>
      </c>
      <c r="R7" s="15">
        <v>60</v>
      </c>
      <c r="S7" s="15">
        <v>100</v>
      </c>
      <c r="T7" s="15">
        <v>100</v>
      </c>
      <c r="U7" s="15">
        <v>120</v>
      </c>
      <c r="V7" s="19">
        <f t="shared" ref="V7:V15" si="4">(E$6*100*M7+K7*O7+0.5*Q7*Q7)*2/10000</f>
        <v>1.6485000000000001</v>
      </c>
      <c r="W7" s="19">
        <f t="shared" si="2"/>
        <v>1.74</v>
      </c>
      <c r="X7" s="41">
        <f t="shared" ref="X7:X15" si="5">($D$6*100+M7*2+10)/100*0.4*0.2</f>
        <v>0.20800000000000002</v>
      </c>
      <c r="Y7" s="53">
        <f t="shared" ref="Y7:Y15" si="6">(2*N7/100+1)*0.5</f>
        <v>1.95</v>
      </c>
      <c r="Z7" s="57">
        <f t="shared" ref="Z7:Z15" si="7">(2*E$6*100+2*H7+M7)*2/100*3.95</f>
        <v>30.810000000000002</v>
      </c>
    </row>
    <row r="8" spans="3:26" ht="24" customHeight="1" x14ac:dyDescent="0.15">
      <c r="C8" s="76"/>
      <c r="D8" s="78"/>
      <c r="E8" s="78"/>
      <c r="F8" s="9" t="s">
        <v>21</v>
      </c>
      <c r="G8" s="55">
        <f>C6*100-4</f>
        <v>186</v>
      </c>
      <c r="H8" s="15">
        <v>30</v>
      </c>
      <c r="I8" s="15">
        <f t="shared" ref="I8:I15" si="8">H8+G8*J8/2</f>
        <v>30</v>
      </c>
      <c r="J8" s="20">
        <v>0</v>
      </c>
      <c r="K8" s="15">
        <f t="shared" si="0"/>
        <v>31</v>
      </c>
      <c r="L8" s="15">
        <v>20</v>
      </c>
      <c r="M8" s="15">
        <v>50</v>
      </c>
      <c r="N8" s="15">
        <f t="shared" si="3"/>
        <v>145</v>
      </c>
      <c r="O8" s="15">
        <f t="shared" si="1"/>
        <v>30</v>
      </c>
      <c r="P8" s="15">
        <v>20</v>
      </c>
      <c r="Q8" s="15">
        <v>15</v>
      </c>
      <c r="R8" s="15">
        <v>60</v>
      </c>
      <c r="S8" s="15">
        <v>100</v>
      </c>
      <c r="T8" s="15">
        <v>100</v>
      </c>
      <c r="U8" s="15">
        <v>140</v>
      </c>
      <c r="V8" s="19">
        <f t="shared" si="4"/>
        <v>1.7084999999999999</v>
      </c>
      <c r="W8" s="19">
        <f t="shared" si="2"/>
        <v>1.74</v>
      </c>
      <c r="X8" s="41">
        <f t="shared" si="5"/>
        <v>0.20800000000000002</v>
      </c>
      <c r="Y8" s="53">
        <f t="shared" si="6"/>
        <v>1.95</v>
      </c>
      <c r="Z8" s="57">
        <f t="shared" si="7"/>
        <v>32.39</v>
      </c>
    </row>
    <row r="9" spans="3:26" ht="24" customHeight="1" x14ac:dyDescent="0.15">
      <c r="C9" s="76"/>
      <c r="D9" s="78"/>
      <c r="E9" s="78"/>
      <c r="F9" s="9" t="s">
        <v>22</v>
      </c>
      <c r="G9" s="55">
        <f>C6*100-4</f>
        <v>186</v>
      </c>
      <c r="H9" s="15">
        <v>30</v>
      </c>
      <c r="I9" s="15">
        <f t="shared" si="8"/>
        <v>30</v>
      </c>
      <c r="J9" s="20">
        <v>0</v>
      </c>
      <c r="K9" s="15">
        <f t="shared" si="0"/>
        <v>31</v>
      </c>
      <c r="L9" s="15">
        <v>20</v>
      </c>
      <c r="M9" s="15">
        <v>50</v>
      </c>
      <c r="N9" s="15">
        <f t="shared" si="3"/>
        <v>145</v>
      </c>
      <c r="O9" s="15">
        <f t="shared" si="1"/>
        <v>30</v>
      </c>
      <c r="P9" s="15">
        <v>20</v>
      </c>
      <c r="Q9" s="15">
        <v>15</v>
      </c>
      <c r="R9" s="15">
        <v>60</v>
      </c>
      <c r="S9" s="15">
        <v>100</v>
      </c>
      <c r="T9" s="15">
        <v>110</v>
      </c>
      <c r="U9" s="15">
        <v>160</v>
      </c>
      <c r="V9" s="19">
        <f t="shared" si="4"/>
        <v>1.7084999999999999</v>
      </c>
      <c r="W9" s="19">
        <f t="shared" si="2"/>
        <v>1.74</v>
      </c>
      <c r="X9" s="41">
        <f t="shared" si="5"/>
        <v>0.20800000000000002</v>
      </c>
      <c r="Y9" s="53">
        <f t="shared" si="6"/>
        <v>1.95</v>
      </c>
      <c r="Z9" s="57">
        <f t="shared" si="7"/>
        <v>32.39</v>
      </c>
    </row>
    <row r="10" spans="3:26" ht="24" customHeight="1" x14ac:dyDescent="0.15">
      <c r="C10" s="76"/>
      <c r="D10" s="78"/>
      <c r="E10" s="78"/>
      <c r="F10" s="9" t="s">
        <v>28</v>
      </c>
      <c r="G10" s="55">
        <f>C6*100-4</f>
        <v>186</v>
      </c>
      <c r="H10" s="15">
        <v>30</v>
      </c>
      <c r="I10" s="15">
        <f t="shared" si="8"/>
        <v>32.79</v>
      </c>
      <c r="J10" s="20">
        <v>0.03</v>
      </c>
      <c r="K10" s="15">
        <f t="shared" si="0"/>
        <v>31</v>
      </c>
      <c r="L10" s="15">
        <v>20</v>
      </c>
      <c r="M10" s="15">
        <v>50</v>
      </c>
      <c r="N10" s="15">
        <f t="shared" si="3"/>
        <v>145</v>
      </c>
      <c r="O10" s="15">
        <f t="shared" si="1"/>
        <v>30</v>
      </c>
      <c r="P10" s="15">
        <v>20</v>
      </c>
      <c r="Q10" s="15">
        <v>15</v>
      </c>
      <c r="R10" s="15">
        <v>60</v>
      </c>
      <c r="S10" s="15">
        <v>110</v>
      </c>
      <c r="T10" s="15">
        <v>140</v>
      </c>
      <c r="U10" s="15">
        <v>190</v>
      </c>
      <c r="V10" s="19">
        <f t="shared" si="4"/>
        <v>1.7084999999999999</v>
      </c>
      <c r="W10" s="19">
        <f t="shared" si="2"/>
        <v>1.74</v>
      </c>
      <c r="X10" s="41">
        <f t="shared" si="5"/>
        <v>0.20800000000000002</v>
      </c>
      <c r="Y10" s="53">
        <f t="shared" si="6"/>
        <v>1.95</v>
      </c>
      <c r="Z10" s="57">
        <f t="shared" si="7"/>
        <v>32.39</v>
      </c>
    </row>
    <row r="11" spans="3:26" ht="24" customHeight="1" x14ac:dyDescent="0.15">
      <c r="C11" s="76"/>
      <c r="D11" s="78"/>
      <c r="E11" s="78"/>
      <c r="F11" s="9" t="s">
        <v>29</v>
      </c>
      <c r="G11" s="55">
        <f>C6*100-4</f>
        <v>186</v>
      </c>
      <c r="H11" s="15">
        <v>30</v>
      </c>
      <c r="I11" s="15">
        <f t="shared" si="8"/>
        <v>32.79</v>
      </c>
      <c r="J11" s="20">
        <v>0.03</v>
      </c>
      <c r="K11" s="15">
        <f t="shared" si="0"/>
        <v>31</v>
      </c>
      <c r="L11" s="15">
        <v>40</v>
      </c>
      <c r="M11" s="15">
        <v>60</v>
      </c>
      <c r="N11" s="15">
        <f t="shared" si="3"/>
        <v>175</v>
      </c>
      <c r="O11" s="15">
        <f t="shared" si="1"/>
        <v>40</v>
      </c>
      <c r="P11" s="15">
        <v>20</v>
      </c>
      <c r="Q11" s="15">
        <v>15</v>
      </c>
      <c r="R11" s="15">
        <v>60</v>
      </c>
      <c r="S11" s="15">
        <v>110</v>
      </c>
      <c r="T11" s="15">
        <v>140</v>
      </c>
      <c r="U11" s="15">
        <v>210</v>
      </c>
      <c r="V11" s="19">
        <f t="shared" si="4"/>
        <v>2.0705</v>
      </c>
      <c r="W11" s="19">
        <f t="shared" si="2"/>
        <v>2.1</v>
      </c>
      <c r="X11" s="41">
        <f t="shared" si="5"/>
        <v>0.22399999999999998</v>
      </c>
      <c r="Y11" s="53">
        <f t="shared" si="6"/>
        <v>2.25</v>
      </c>
      <c r="Z11" s="57">
        <f t="shared" si="7"/>
        <v>33.18</v>
      </c>
    </row>
    <row r="12" spans="3:26" ht="24" customHeight="1" x14ac:dyDescent="0.15">
      <c r="C12" s="76"/>
      <c r="D12" s="78"/>
      <c r="E12" s="78"/>
      <c r="F12" s="9" t="s">
        <v>30</v>
      </c>
      <c r="G12" s="55">
        <f>C6*100-4</f>
        <v>186</v>
      </c>
      <c r="H12" s="15">
        <v>35</v>
      </c>
      <c r="I12" s="15">
        <f t="shared" si="8"/>
        <v>37.79</v>
      </c>
      <c r="J12" s="20">
        <v>0.03</v>
      </c>
      <c r="K12" s="15">
        <f t="shared" si="0"/>
        <v>36</v>
      </c>
      <c r="L12" s="15">
        <v>50</v>
      </c>
      <c r="M12" s="15">
        <v>60</v>
      </c>
      <c r="N12" s="15">
        <f t="shared" si="3"/>
        <v>185</v>
      </c>
      <c r="O12" s="15">
        <f t="shared" si="1"/>
        <v>40</v>
      </c>
      <c r="P12" s="15">
        <v>20</v>
      </c>
      <c r="Q12" s="15">
        <v>15</v>
      </c>
      <c r="R12" s="15">
        <v>60</v>
      </c>
      <c r="S12" s="15">
        <v>130</v>
      </c>
      <c r="T12" s="15">
        <v>170</v>
      </c>
      <c r="U12" s="15">
        <v>260</v>
      </c>
      <c r="V12" s="19">
        <f t="shared" si="4"/>
        <v>2.1105</v>
      </c>
      <c r="W12" s="19">
        <f t="shared" si="2"/>
        <v>2.2200000000000002</v>
      </c>
      <c r="X12" s="41">
        <f t="shared" si="5"/>
        <v>0.22399999999999998</v>
      </c>
      <c r="Y12" s="53">
        <f t="shared" si="6"/>
        <v>2.35</v>
      </c>
      <c r="Z12" s="57">
        <f t="shared" si="7"/>
        <v>33.97</v>
      </c>
    </row>
    <row r="13" spans="3:26" ht="24" customHeight="1" x14ac:dyDescent="0.15">
      <c r="C13" s="76"/>
      <c r="D13" s="78"/>
      <c r="E13" s="78"/>
      <c r="F13" s="9" t="s">
        <v>31</v>
      </c>
      <c r="G13" s="55">
        <f>C6*100-4</f>
        <v>186</v>
      </c>
      <c r="H13" s="15">
        <v>35</v>
      </c>
      <c r="I13" s="15">
        <f t="shared" si="8"/>
        <v>37.79</v>
      </c>
      <c r="J13" s="20">
        <v>0.03</v>
      </c>
      <c r="K13" s="15">
        <f t="shared" si="0"/>
        <v>36</v>
      </c>
      <c r="L13" s="15">
        <v>50</v>
      </c>
      <c r="M13" s="15">
        <v>60</v>
      </c>
      <c r="N13" s="15">
        <f t="shared" si="3"/>
        <v>185</v>
      </c>
      <c r="O13" s="15">
        <f t="shared" si="1"/>
        <v>40</v>
      </c>
      <c r="P13" s="15">
        <v>20</v>
      </c>
      <c r="Q13" s="15">
        <v>15</v>
      </c>
      <c r="R13" s="15">
        <v>70</v>
      </c>
      <c r="S13" s="15">
        <v>180</v>
      </c>
      <c r="T13" s="15">
        <v>230</v>
      </c>
      <c r="U13" s="15">
        <v>320</v>
      </c>
      <c r="V13" s="19">
        <f t="shared" si="4"/>
        <v>2.1105</v>
      </c>
      <c r="W13" s="19">
        <f t="shared" si="2"/>
        <v>2.59</v>
      </c>
      <c r="X13" s="41">
        <f t="shared" si="5"/>
        <v>0.22399999999999998</v>
      </c>
      <c r="Y13" s="53">
        <f t="shared" si="6"/>
        <v>2.35</v>
      </c>
      <c r="Z13" s="57">
        <f t="shared" si="7"/>
        <v>33.97</v>
      </c>
    </row>
    <row r="14" spans="3:26" ht="24" customHeight="1" x14ac:dyDescent="0.15">
      <c r="C14" s="76"/>
      <c r="D14" s="78"/>
      <c r="E14" s="78"/>
      <c r="F14" s="9" t="s">
        <v>32</v>
      </c>
      <c r="G14" s="55">
        <f>C6*100-4</f>
        <v>186</v>
      </c>
      <c r="H14" s="15">
        <v>40</v>
      </c>
      <c r="I14" s="15">
        <f t="shared" si="8"/>
        <v>42.79</v>
      </c>
      <c r="J14" s="20">
        <v>0.03</v>
      </c>
      <c r="K14" s="15">
        <f t="shared" si="0"/>
        <v>41</v>
      </c>
      <c r="L14" s="15">
        <v>50</v>
      </c>
      <c r="M14" s="15">
        <v>60</v>
      </c>
      <c r="N14" s="15">
        <f t="shared" si="3"/>
        <v>185</v>
      </c>
      <c r="O14" s="15">
        <f t="shared" si="1"/>
        <v>40</v>
      </c>
      <c r="P14" s="15">
        <v>20</v>
      </c>
      <c r="Q14" s="15">
        <v>15</v>
      </c>
      <c r="R14" s="15">
        <v>70</v>
      </c>
      <c r="S14" s="15">
        <v>220</v>
      </c>
      <c r="T14" s="15">
        <v>280</v>
      </c>
      <c r="U14" s="15">
        <v>380</v>
      </c>
      <c r="V14" s="19">
        <f t="shared" si="4"/>
        <v>2.1505000000000001</v>
      </c>
      <c r="W14" s="19">
        <f t="shared" si="2"/>
        <v>2.59</v>
      </c>
      <c r="X14" s="41">
        <f t="shared" si="5"/>
        <v>0.22399999999999998</v>
      </c>
      <c r="Y14" s="53">
        <f t="shared" si="6"/>
        <v>2.35</v>
      </c>
      <c r="Z14" s="57">
        <f t="shared" si="7"/>
        <v>34.760000000000005</v>
      </c>
    </row>
    <row r="15" spans="3:26" ht="24" customHeight="1" thickBot="1" x14ac:dyDescent="0.2">
      <c r="C15" s="77"/>
      <c r="D15" s="79"/>
      <c r="E15" s="79"/>
      <c r="F15" s="10" t="s">
        <v>33</v>
      </c>
      <c r="G15" s="58">
        <f>C6*100-4</f>
        <v>186</v>
      </c>
      <c r="H15" s="59">
        <v>40</v>
      </c>
      <c r="I15" s="59">
        <f t="shared" si="8"/>
        <v>42.79</v>
      </c>
      <c r="J15" s="60">
        <v>0.03</v>
      </c>
      <c r="K15" s="59">
        <f t="shared" si="0"/>
        <v>41</v>
      </c>
      <c r="L15" s="59">
        <v>50</v>
      </c>
      <c r="M15" s="59">
        <v>60</v>
      </c>
      <c r="N15" s="59">
        <f t="shared" si="3"/>
        <v>185</v>
      </c>
      <c r="O15" s="59">
        <f t="shared" si="1"/>
        <v>40</v>
      </c>
      <c r="P15" s="59">
        <v>20</v>
      </c>
      <c r="Q15" s="59">
        <v>15</v>
      </c>
      <c r="R15" s="59">
        <v>70</v>
      </c>
      <c r="S15" s="59">
        <v>270</v>
      </c>
      <c r="T15" s="59">
        <v>330</v>
      </c>
      <c r="U15" s="59">
        <v>440</v>
      </c>
      <c r="V15" s="61">
        <f t="shared" si="4"/>
        <v>2.1505000000000001</v>
      </c>
      <c r="W15" s="61">
        <f t="shared" si="2"/>
        <v>2.59</v>
      </c>
      <c r="X15" s="62">
        <f t="shared" si="5"/>
        <v>0.22399999999999998</v>
      </c>
      <c r="Y15" s="63">
        <f t="shared" si="6"/>
        <v>2.35</v>
      </c>
      <c r="Z15" s="57">
        <f t="shared" si="7"/>
        <v>34.760000000000005</v>
      </c>
    </row>
    <row r="17" spans="2:26" ht="30.75" customHeight="1" x14ac:dyDescent="0.15">
      <c r="C17" s="99" t="s">
        <v>83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spans="2:26" ht="6" customHeight="1" thickBot="1" x14ac:dyDescent="0.2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44"/>
    </row>
    <row r="19" spans="2:26" ht="20.100000000000001" customHeight="1" x14ac:dyDescent="0.15">
      <c r="C19" s="102" t="s">
        <v>26</v>
      </c>
      <c r="D19" s="97" t="s">
        <v>0</v>
      </c>
      <c r="E19" s="97" t="s">
        <v>54</v>
      </c>
      <c r="F19" s="104" t="s">
        <v>86</v>
      </c>
      <c r="G19" s="100" t="s">
        <v>1</v>
      </c>
      <c r="H19" s="100"/>
      <c r="I19" s="100"/>
      <c r="J19" s="100"/>
      <c r="K19" s="95" t="s">
        <v>80</v>
      </c>
      <c r="L19" s="96"/>
      <c r="M19" s="96"/>
      <c r="N19" s="96"/>
      <c r="O19" s="96"/>
      <c r="P19" s="96"/>
      <c r="Q19" s="96"/>
      <c r="R19" s="96"/>
      <c r="S19" s="105" t="s">
        <v>87</v>
      </c>
      <c r="T19" s="106"/>
      <c r="U19" s="107"/>
      <c r="V19" s="100" t="s">
        <v>2</v>
      </c>
      <c r="W19" s="100"/>
      <c r="X19" s="100"/>
      <c r="Y19" s="100"/>
      <c r="Z19" s="101"/>
    </row>
    <row r="20" spans="2:26" ht="55.5" customHeight="1" x14ac:dyDescent="0.15">
      <c r="C20" s="103"/>
      <c r="D20" s="98"/>
      <c r="E20" s="98"/>
      <c r="F20" s="98"/>
      <c r="G20" s="13" t="s">
        <v>23</v>
      </c>
      <c r="H20" s="1" t="s">
        <v>20</v>
      </c>
      <c r="I20" s="1" t="s">
        <v>25</v>
      </c>
      <c r="J20" s="33" t="s">
        <v>27</v>
      </c>
      <c r="K20" s="1" t="s">
        <v>45</v>
      </c>
      <c r="L20" s="42" t="s">
        <v>3</v>
      </c>
      <c r="M20" s="42" t="s">
        <v>4</v>
      </c>
      <c r="N20" s="1" t="s">
        <v>5</v>
      </c>
      <c r="O20" s="1" t="s">
        <v>6</v>
      </c>
      <c r="P20" s="1" t="s">
        <v>7</v>
      </c>
      <c r="Q20" s="1" t="s">
        <v>77</v>
      </c>
      <c r="R20" s="42" t="s">
        <v>79</v>
      </c>
      <c r="S20" s="66">
        <v>1</v>
      </c>
      <c r="T20" s="66">
        <v>2</v>
      </c>
      <c r="U20" s="66">
        <v>3</v>
      </c>
      <c r="V20" s="21" t="s">
        <v>8</v>
      </c>
      <c r="W20" s="21" t="s">
        <v>9</v>
      </c>
      <c r="X20" s="1" t="s">
        <v>82</v>
      </c>
      <c r="Y20" s="52" t="s">
        <v>76</v>
      </c>
      <c r="Z20" s="56" t="s">
        <v>81</v>
      </c>
    </row>
    <row r="21" spans="2:26" ht="24" customHeight="1" x14ac:dyDescent="0.15">
      <c r="C21" s="76">
        <f>D21+P22/100*2</f>
        <v>2.4</v>
      </c>
      <c r="D21" s="78">
        <v>2</v>
      </c>
      <c r="E21" s="78">
        <v>2</v>
      </c>
      <c r="F21" s="9" t="s">
        <v>74</v>
      </c>
      <c r="G21" s="26">
        <f>C21*100-4</f>
        <v>236</v>
      </c>
      <c r="H21" s="15">
        <v>25</v>
      </c>
      <c r="I21" s="15">
        <f>H21+G21*J21/2</f>
        <v>25</v>
      </c>
      <c r="J21" s="20">
        <v>0</v>
      </c>
      <c r="K21" s="15">
        <f t="shared" ref="K21:K30" si="9">H21+1</f>
        <v>26</v>
      </c>
      <c r="L21" s="15">
        <v>20</v>
      </c>
      <c r="M21" s="15">
        <v>50</v>
      </c>
      <c r="N21" s="15">
        <f>$D$21*100/2+L21+M21</f>
        <v>170</v>
      </c>
      <c r="O21" s="15">
        <f t="shared" ref="O21:O30" si="10">M21-P21</f>
        <v>30</v>
      </c>
      <c r="P21" s="15">
        <v>20</v>
      </c>
      <c r="Q21" s="15">
        <v>20</v>
      </c>
      <c r="R21" s="15">
        <v>60</v>
      </c>
      <c r="S21" s="15">
        <v>140</v>
      </c>
      <c r="T21" s="15">
        <v>140</v>
      </c>
      <c r="U21" s="15">
        <v>150</v>
      </c>
      <c r="V21" s="19">
        <f>(E$21*100*M21+K21*O21+0.5*Q21*Q21)*2/10000</f>
        <v>2.1960000000000002</v>
      </c>
      <c r="W21" s="19">
        <f t="shared" ref="W21:W30" si="11">N21*2*R21/10000</f>
        <v>2.04</v>
      </c>
      <c r="X21" s="41">
        <f>($D$21*100+M21*2+10)/100*0.4*0.2</f>
        <v>0.24800000000000005</v>
      </c>
      <c r="Y21" s="53">
        <f>(2*N21/100+1)*0.5</f>
        <v>2.2000000000000002</v>
      </c>
      <c r="Z21" s="57">
        <f>(2*E$21*100+2*H21+M21)*2/100*3.95</f>
        <v>39.5</v>
      </c>
    </row>
    <row r="22" spans="2:26" ht="24.75" customHeight="1" x14ac:dyDescent="0.15">
      <c r="C22" s="76"/>
      <c r="D22" s="78"/>
      <c r="E22" s="78"/>
      <c r="F22" s="9" t="s">
        <v>89</v>
      </c>
      <c r="G22" s="26">
        <f>C21*100-4</f>
        <v>236</v>
      </c>
      <c r="H22" s="15">
        <v>25</v>
      </c>
      <c r="I22" s="15">
        <f>H22+G22*J22/2</f>
        <v>25</v>
      </c>
      <c r="J22" s="20">
        <v>0</v>
      </c>
      <c r="K22" s="15">
        <f t="shared" si="9"/>
        <v>26</v>
      </c>
      <c r="L22" s="15">
        <v>20</v>
      </c>
      <c r="M22" s="15">
        <v>50</v>
      </c>
      <c r="N22" s="15">
        <f t="shared" ref="N22:N30" si="12">$D$21*100/2+L22+M22</f>
        <v>170</v>
      </c>
      <c r="O22" s="15">
        <f t="shared" si="10"/>
        <v>30</v>
      </c>
      <c r="P22" s="15">
        <v>20</v>
      </c>
      <c r="Q22" s="15">
        <v>20</v>
      </c>
      <c r="R22" s="15">
        <v>60</v>
      </c>
      <c r="S22" s="15">
        <v>100</v>
      </c>
      <c r="T22" s="15">
        <v>100</v>
      </c>
      <c r="U22" s="15">
        <v>110</v>
      </c>
      <c r="V22" s="19">
        <f t="shared" ref="V22:V30" si="13">(E$21*100*M22+K22*O22+0.5*Q22*Q22)*2/10000</f>
        <v>2.1960000000000002</v>
      </c>
      <c r="W22" s="19">
        <f t="shared" si="11"/>
        <v>2.04</v>
      </c>
      <c r="X22" s="41">
        <f t="shared" ref="X22:X30" si="14">($D$21*100+M22*2+10)/100*0.4*0.2</f>
        <v>0.24800000000000005</v>
      </c>
      <c r="Y22" s="53">
        <f t="shared" ref="Y22:Y30" si="15">(2*N22/100+1)*0.5</f>
        <v>2.2000000000000002</v>
      </c>
      <c r="Z22" s="57">
        <f t="shared" ref="Z22:Z30" si="16">(2*E$21*100+2*H22+M22)*2/100*3.95</f>
        <v>39.5</v>
      </c>
    </row>
    <row r="23" spans="2:26" ht="24.75" customHeight="1" x14ac:dyDescent="0.15">
      <c r="C23" s="76"/>
      <c r="D23" s="78"/>
      <c r="E23" s="78"/>
      <c r="F23" s="9" t="s">
        <v>21</v>
      </c>
      <c r="G23" s="26">
        <f>C21*100-4</f>
        <v>236</v>
      </c>
      <c r="H23" s="15">
        <v>35</v>
      </c>
      <c r="I23" s="15">
        <f t="shared" ref="I23:I30" si="17">H23+G23*J23/2</f>
        <v>35</v>
      </c>
      <c r="J23" s="20">
        <v>0</v>
      </c>
      <c r="K23" s="15">
        <f t="shared" si="9"/>
        <v>36</v>
      </c>
      <c r="L23" s="15">
        <v>20</v>
      </c>
      <c r="M23" s="15">
        <v>60</v>
      </c>
      <c r="N23" s="15">
        <f t="shared" si="12"/>
        <v>180</v>
      </c>
      <c r="O23" s="15">
        <f t="shared" si="10"/>
        <v>40</v>
      </c>
      <c r="P23" s="15">
        <v>20</v>
      </c>
      <c r="Q23" s="15">
        <v>20</v>
      </c>
      <c r="R23" s="15">
        <v>70</v>
      </c>
      <c r="S23" s="15">
        <v>100</v>
      </c>
      <c r="T23" s="15">
        <v>100</v>
      </c>
      <c r="U23" s="15">
        <v>140</v>
      </c>
      <c r="V23" s="19">
        <f t="shared" si="13"/>
        <v>2.7280000000000002</v>
      </c>
      <c r="W23" s="19">
        <f t="shared" si="11"/>
        <v>2.52</v>
      </c>
      <c r="X23" s="41">
        <f t="shared" si="14"/>
        <v>0.26400000000000001</v>
      </c>
      <c r="Y23" s="53">
        <f t="shared" si="15"/>
        <v>2.2999999999999998</v>
      </c>
      <c r="Z23" s="57">
        <f t="shared" si="16"/>
        <v>41.87</v>
      </c>
    </row>
    <row r="24" spans="2:26" ht="24.75" customHeight="1" x14ac:dyDescent="0.15">
      <c r="C24" s="76"/>
      <c r="D24" s="78"/>
      <c r="E24" s="78"/>
      <c r="F24" s="9" t="s">
        <v>22</v>
      </c>
      <c r="G24" s="26">
        <f>C21*100-4</f>
        <v>236</v>
      </c>
      <c r="H24" s="15">
        <v>35</v>
      </c>
      <c r="I24" s="15">
        <f t="shared" si="17"/>
        <v>35</v>
      </c>
      <c r="J24" s="20">
        <v>0</v>
      </c>
      <c r="K24" s="15">
        <f t="shared" si="9"/>
        <v>36</v>
      </c>
      <c r="L24" s="15">
        <v>20</v>
      </c>
      <c r="M24" s="15">
        <v>60</v>
      </c>
      <c r="N24" s="15">
        <f t="shared" si="12"/>
        <v>180</v>
      </c>
      <c r="O24" s="15">
        <f t="shared" si="10"/>
        <v>40</v>
      </c>
      <c r="P24" s="15">
        <v>20</v>
      </c>
      <c r="Q24" s="15">
        <v>20</v>
      </c>
      <c r="R24" s="15">
        <v>80</v>
      </c>
      <c r="S24" s="15">
        <v>100</v>
      </c>
      <c r="T24" s="15">
        <v>110</v>
      </c>
      <c r="U24" s="15">
        <v>160</v>
      </c>
      <c r="V24" s="19">
        <f t="shared" si="13"/>
        <v>2.7280000000000002</v>
      </c>
      <c r="W24" s="19">
        <f t="shared" si="11"/>
        <v>2.88</v>
      </c>
      <c r="X24" s="41">
        <f t="shared" si="14"/>
        <v>0.26400000000000001</v>
      </c>
      <c r="Y24" s="53">
        <f t="shared" si="15"/>
        <v>2.2999999999999998</v>
      </c>
      <c r="Z24" s="57">
        <f t="shared" si="16"/>
        <v>41.87</v>
      </c>
    </row>
    <row r="25" spans="2:26" ht="24.75" customHeight="1" x14ac:dyDescent="0.15">
      <c r="C25" s="76"/>
      <c r="D25" s="78"/>
      <c r="E25" s="78"/>
      <c r="F25" s="9" t="s">
        <v>28</v>
      </c>
      <c r="G25" s="26">
        <f>C21*100-4</f>
        <v>236</v>
      </c>
      <c r="H25" s="15">
        <v>40</v>
      </c>
      <c r="I25" s="15">
        <f t="shared" si="17"/>
        <v>43.54</v>
      </c>
      <c r="J25" s="20">
        <v>0.03</v>
      </c>
      <c r="K25" s="15">
        <f t="shared" si="9"/>
        <v>41</v>
      </c>
      <c r="L25" s="15">
        <v>20</v>
      </c>
      <c r="M25" s="15">
        <v>60</v>
      </c>
      <c r="N25" s="15">
        <f t="shared" si="12"/>
        <v>180</v>
      </c>
      <c r="O25" s="15">
        <f t="shared" si="10"/>
        <v>40</v>
      </c>
      <c r="P25" s="15">
        <v>20</v>
      </c>
      <c r="Q25" s="15">
        <v>20</v>
      </c>
      <c r="R25" s="15">
        <v>80</v>
      </c>
      <c r="S25" s="15">
        <v>100</v>
      </c>
      <c r="T25" s="15">
        <v>120</v>
      </c>
      <c r="U25" s="15">
        <v>180</v>
      </c>
      <c r="V25" s="19">
        <f t="shared" si="13"/>
        <v>2.7679999999999998</v>
      </c>
      <c r="W25" s="19">
        <f t="shared" si="11"/>
        <v>2.88</v>
      </c>
      <c r="X25" s="41">
        <f t="shared" si="14"/>
        <v>0.26400000000000001</v>
      </c>
      <c r="Y25" s="53">
        <f t="shared" si="15"/>
        <v>2.2999999999999998</v>
      </c>
      <c r="Z25" s="57">
        <f t="shared" si="16"/>
        <v>42.660000000000004</v>
      </c>
    </row>
    <row r="26" spans="2:26" ht="24.75" customHeight="1" x14ac:dyDescent="0.15">
      <c r="C26" s="76"/>
      <c r="D26" s="78"/>
      <c r="E26" s="78"/>
      <c r="F26" s="9" t="s">
        <v>29</v>
      </c>
      <c r="G26" s="26">
        <f>C21*100-4</f>
        <v>236</v>
      </c>
      <c r="H26" s="15">
        <v>40</v>
      </c>
      <c r="I26" s="15">
        <f t="shared" si="17"/>
        <v>43.54</v>
      </c>
      <c r="J26" s="20">
        <v>0.03</v>
      </c>
      <c r="K26" s="15">
        <f t="shared" si="9"/>
        <v>41</v>
      </c>
      <c r="L26" s="15">
        <v>20</v>
      </c>
      <c r="M26" s="15">
        <v>70</v>
      </c>
      <c r="N26" s="15">
        <f t="shared" si="12"/>
        <v>190</v>
      </c>
      <c r="O26" s="15">
        <f t="shared" si="10"/>
        <v>50</v>
      </c>
      <c r="P26" s="15">
        <v>20</v>
      </c>
      <c r="Q26" s="15">
        <v>20</v>
      </c>
      <c r="R26" s="15">
        <v>80</v>
      </c>
      <c r="S26" s="15">
        <v>100</v>
      </c>
      <c r="T26" s="15">
        <v>130</v>
      </c>
      <c r="U26" s="15">
        <v>200</v>
      </c>
      <c r="V26" s="19">
        <f t="shared" si="13"/>
        <v>3.25</v>
      </c>
      <c r="W26" s="19">
        <f t="shared" si="11"/>
        <v>3.04</v>
      </c>
      <c r="X26" s="41">
        <f t="shared" si="14"/>
        <v>0.28000000000000003</v>
      </c>
      <c r="Y26" s="53">
        <f t="shared" si="15"/>
        <v>2.4</v>
      </c>
      <c r="Z26" s="57">
        <f t="shared" si="16"/>
        <v>43.45</v>
      </c>
    </row>
    <row r="27" spans="2:26" ht="24.75" customHeight="1" x14ac:dyDescent="0.15">
      <c r="C27" s="76"/>
      <c r="D27" s="78"/>
      <c r="E27" s="78"/>
      <c r="F27" s="9" t="s">
        <v>30</v>
      </c>
      <c r="G27" s="26">
        <f>C21*100-4</f>
        <v>236</v>
      </c>
      <c r="H27" s="15">
        <v>45</v>
      </c>
      <c r="I27" s="15">
        <f t="shared" si="17"/>
        <v>48.54</v>
      </c>
      <c r="J27" s="20">
        <v>0.03</v>
      </c>
      <c r="K27" s="15">
        <f t="shared" si="9"/>
        <v>46</v>
      </c>
      <c r="L27" s="15">
        <v>50</v>
      </c>
      <c r="M27" s="15">
        <v>70</v>
      </c>
      <c r="N27" s="15">
        <f t="shared" si="12"/>
        <v>220</v>
      </c>
      <c r="O27" s="15">
        <f t="shared" si="10"/>
        <v>50</v>
      </c>
      <c r="P27" s="15">
        <v>20</v>
      </c>
      <c r="Q27" s="15">
        <v>20</v>
      </c>
      <c r="R27" s="15">
        <v>90</v>
      </c>
      <c r="S27" s="15">
        <v>100</v>
      </c>
      <c r="T27" s="15">
        <v>140</v>
      </c>
      <c r="U27" s="15">
        <v>230</v>
      </c>
      <c r="V27" s="19">
        <f t="shared" si="13"/>
        <v>3.3</v>
      </c>
      <c r="W27" s="19">
        <f t="shared" si="11"/>
        <v>3.96</v>
      </c>
      <c r="X27" s="41">
        <f t="shared" si="14"/>
        <v>0.28000000000000003</v>
      </c>
      <c r="Y27" s="53">
        <f t="shared" si="15"/>
        <v>2.7</v>
      </c>
      <c r="Z27" s="57">
        <f t="shared" si="16"/>
        <v>44.24</v>
      </c>
    </row>
    <row r="28" spans="2:26" ht="24.75" customHeight="1" x14ac:dyDescent="0.15">
      <c r="C28" s="76"/>
      <c r="D28" s="78"/>
      <c r="E28" s="78"/>
      <c r="F28" s="9" t="s">
        <v>31</v>
      </c>
      <c r="G28" s="26">
        <f>C21*100-4</f>
        <v>236</v>
      </c>
      <c r="H28" s="15">
        <v>45</v>
      </c>
      <c r="I28" s="15">
        <f t="shared" si="17"/>
        <v>48.54</v>
      </c>
      <c r="J28" s="20">
        <v>0.03</v>
      </c>
      <c r="K28" s="15">
        <f t="shared" si="9"/>
        <v>46</v>
      </c>
      <c r="L28" s="15">
        <v>50</v>
      </c>
      <c r="M28" s="15">
        <v>70</v>
      </c>
      <c r="N28" s="15">
        <f t="shared" si="12"/>
        <v>220</v>
      </c>
      <c r="O28" s="15">
        <f t="shared" si="10"/>
        <v>50</v>
      </c>
      <c r="P28" s="15">
        <v>20</v>
      </c>
      <c r="Q28" s="15">
        <v>20</v>
      </c>
      <c r="R28" s="15">
        <v>90</v>
      </c>
      <c r="S28" s="15">
        <v>140</v>
      </c>
      <c r="T28" s="15">
        <v>190</v>
      </c>
      <c r="U28" s="15">
        <v>280</v>
      </c>
      <c r="V28" s="19">
        <f t="shared" si="13"/>
        <v>3.3</v>
      </c>
      <c r="W28" s="19">
        <f t="shared" si="11"/>
        <v>3.96</v>
      </c>
      <c r="X28" s="41">
        <f t="shared" si="14"/>
        <v>0.28000000000000003</v>
      </c>
      <c r="Y28" s="53">
        <f t="shared" si="15"/>
        <v>2.7</v>
      </c>
      <c r="Z28" s="57">
        <f t="shared" si="16"/>
        <v>44.24</v>
      </c>
    </row>
    <row r="29" spans="2:26" ht="24.75" customHeight="1" x14ac:dyDescent="0.15">
      <c r="C29" s="76"/>
      <c r="D29" s="78"/>
      <c r="E29" s="78"/>
      <c r="F29" s="9" t="s">
        <v>32</v>
      </c>
      <c r="G29" s="26">
        <f>C21*100-4</f>
        <v>236</v>
      </c>
      <c r="H29" s="15">
        <v>50</v>
      </c>
      <c r="I29" s="15">
        <f t="shared" si="17"/>
        <v>53.54</v>
      </c>
      <c r="J29" s="20">
        <v>0.03</v>
      </c>
      <c r="K29" s="15">
        <f t="shared" si="9"/>
        <v>51</v>
      </c>
      <c r="L29" s="15">
        <v>50</v>
      </c>
      <c r="M29" s="15">
        <v>80</v>
      </c>
      <c r="N29" s="15">
        <f t="shared" si="12"/>
        <v>230</v>
      </c>
      <c r="O29" s="15">
        <f t="shared" si="10"/>
        <v>60</v>
      </c>
      <c r="P29" s="15">
        <v>20</v>
      </c>
      <c r="Q29" s="15">
        <v>20</v>
      </c>
      <c r="R29" s="15">
        <v>90</v>
      </c>
      <c r="S29" s="15">
        <v>170</v>
      </c>
      <c r="T29" s="15">
        <v>220</v>
      </c>
      <c r="U29" s="15">
        <v>330</v>
      </c>
      <c r="V29" s="19">
        <f t="shared" si="13"/>
        <v>3.8519999999999999</v>
      </c>
      <c r="W29" s="19">
        <f t="shared" si="11"/>
        <v>4.1399999999999997</v>
      </c>
      <c r="X29" s="41">
        <f t="shared" si="14"/>
        <v>0.29600000000000004</v>
      </c>
      <c r="Y29" s="53">
        <f t="shared" si="15"/>
        <v>2.8</v>
      </c>
      <c r="Z29" s="57">
        <f t="shared" si="16"/>
        <v>45.82</v>
      </c>
    </row>
    <row r="30" spans="2:26" ht="24.75" customHeight="1" thickBot="1" x14ac:dyDescent="0.2">
      <c r="C30" s="77"/>
      <c r="D30" s="79"/>
      <c r="E30" s="79"/>
      <c r="F30" s="10" t="s">
        <v>33</v>
      </c>
      <c r="G30" s="27">
        <f>C21*100-4</f>
        <v>236</v>
      </c>
      <c r="H30" s="59">
        <v>50</v>
      </c>
      <c r="I30" s="59">
        <f t="shared" si="17"/>
        <v>53.54</v>
      </c>
      <c r="J30" s="60">
        <v>0.03</v>
      </c>
      <c r="K30" s="59">
        <f t="shared" si="9"/>
        <v>51</v>
      </c>
      <c r="L30" s="59">
        <v>50</v>
      </c>
      <c r="M30" s="59">
        <v>80</v>
      </c>
      <c r="N30" s="59">
        <f t="shared" si="12"/>
        <v>230</v>
      </c>
      <c r="O30" s="59">
        <f t="shared" si="10"/>
        <v>60</v>
      </c>
      <c r="P30" s="59">
        <v>20</v>
      </c>
      <c r="Q30" s="59">
        <v>20</v>
      </c>
      <c r="R30" s="59">
        <v>90</v>
      </c>
      <c r="S30" s="59">
        <v>210</v>
      </c>
      <c r="T30" s="59">
        <v>270</v>
      </c>
      <c r="U30" s="59">
        <v>390</v>
      </c>
      <c r="V30" s="61">
        <f t="shared" si="13"/>
        <v>3.8519999999999999</v>
      </c>
      <c r="W30" s="61">
        <f t="shared" si="11"/>
        <v>4.1399999999999997</v>
      </c>
      <c r="X30" s="62">
        <f t="shared" si="14"/>
        <v>0.29600000000000004</v>
      </c>
      <c r="Y30" s="63">
        <f t="shared" si="15"/>
        <v>2.8</v>
      </c>
      <c r="Z30" s="57">
        <f t="shared" si="16"/>
        <v>45.82</v>
      </c>
    </row>
    <row r="31" spans="2:26" s="44" customFormat="1" ht="16.5" customHeight="1" x14ac:dyDescent="0.15">
      <c r="B31" s="45"/>
      <c r="C31" s="6"/>
      <c r="D31" s="6"/>
      <c r="E31" s="6"/>
      <c r="F31" s="16"/>
      <c r="G31" s="16"/>
      <c r="H31" s="16"/>
      <c r="I31" s="16"/>
      <c r="J31" s="34"/>
      <c r="K31" s="16"/>
      <c r="L31" s="43"/>
      <c r="M31" s="43"/>
      <c r="N31" s="16"/>
      <c r="O31" s="16"/>
      <c r="P31" s="16"/>
      <c r="Q31" s="16"/>
      <c r="R31" s="43"/>
      <c r="S31" s="43"/>
      <c r="T31" s="43"/>
      <c r="U31" s="43"/>
      <c r="V31" s="18"/>
      <c r="W31" s="18"/>
      <c r="X31" s="17"/>
      <c r="Y31" s="45"/>
    </row>
    <row r="32" spans="2:26" ht="30.75" customHeight="1" thickBot="1" x14ac:dyDescent="0.2">
      <c r="C32" s="99" t="s">
        <v>84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spans="3:26" ht="24.75" customHeight="1" x14ac:dyDescent="0.15">
      <c r="C33" s="102" t="s">
        <v>26</v>
      </c>
      <c r="D33" s="97" t="s">
        <v>10</v>
      </c>
      <c r="E33" s="97" t="s">
        <v>54</v>
      </c>
      <c r="F33" s="104" t="s">
        <v>86</v>
      </c>
      <c r="G33" s="100" t="s">
        <v>11</v>
      </c>
      <c r="H33" s="100"/>
      <c r="I33" s="100"/>
      <c r="J33" s="100"/>
      <c r="K33" s="95" t="s">
        <v>80</v>
      </c>
      <c r="L33" s="96"/>
      <c r="M33" s="96"/>
      <c r="N33" s="96"/>
      <c r="O33" s="96"/>
      <c r="P33" s="96"/>
      <c r="Q33" s="96"/>
      <c r="R33" s="96"/>
      <c r="S33" s="105" t="s">
        <v>87</v>
      </c>
      <c r="T33" s="106"/>
      <c r="U33" s="107"/>
      <c r="V33" s="100" t="s">
        <v>12</v>
      </c>
      <c r="W33" s="100"/>
      <c r="X33" s="100"/>
      <c r="Y33" s="100"/>
      <c r="Z33" s="101"/>
    </row>
    <row r="34" spans="3:26" ht="60.75" customHeight="1" x14ac:dyDescent="0.15">
      <c r="C34" s="103"/>
      <c r="D34" s="98"/>
      <c r="E34" s="98"/>
      <c r="F34" s="98"/>
      <c r="G34" s="13" t="s">
        <v>23</v>
      </c>
      <c r="H34" s="1" t="s">
        <v>20</v>
      </c>
      <c r="I34" s="1" t="s">
        <v>25</v>
      </c>
      <c r="J34" s="33" t="s">
        <v>27</v>
      </c>
      <c r="K34" s="1" t="s">
        <v>45</v>
      </c>
      <c r="L34" s="42" t="s">
        <v>13</v>
      </c>
      <c r="M34" s="42" t="s">
        <v>14</v>
      </c>
      <c r="N34" s="1" t="s">
        <v>15</v>
      </c>
      <c r="O34" s="1" t="s">
        <v>16</v>
      </c>
      <c r="P34" s="1" t="s">
        <v>17</v>
      </c>
      <c r="Q34" s="1" t="s">
        <v>77</v>
      </c>
      <c r="R34" s="42" t="s">
        <v>79</v>
      </c>
      <c r="S34" s="66">
        <v>1</v>
      </c>
      <c r="T34" s="66">
        <v>2</v>
      </c>
      <c r="U34" s="66">
        <v>3</v>
      </c>
      <c r="V34" s="21" t="s">
        <v>19</v>
      </c>
      <c r="W34" s="21" t="s">
        <v>18</v>
      </c>
      <c r="X34" s="1" t="s">
        <v>82</v>
      </c>
      <c r="Y34" s="52" t="s">
        <v>76</v>
      </c>
      <c r="Z34" s="56" t="s">
        <v>81</v>
      </c>
    </row>
    <row r="35" spans="3:26" ht="25.5" customHeight="1" x14ac:dyDescent="0.15">
      <c r="C35" s="76">
        <f>D35+P36/100*2</f>
        <v>3.5</v>
      </c>
      <c r="D35" s="78">
        <v>3</v>
      </c>
      <c r="E35" s="78">
        <v>2.5</v>
      </c>
      <c r="F35" s="9" t="s">
        <v>75</v>
      </c>
      <c r="G35" s="54">
        <f>C35*100-4</f>
        <v>346</v>
      </c>
      <c r="H35" s="15">
        <v>35</v>
      </c>
      <c r="I35" s="15">
        <f>H35+G35*J35/2</f>
        <v>35</v>
      </c>
      <c r="J35" s="20">
        <v>0</v>
      </c>
      <c r="K35" s="15">
        <f t="shared" ref="K35:K54" si="18">H35+1</f>
        <v>36</v>
      </c>
      <c r="L35" s="15">
        <v>20</v>
      </c>
      <c r="M35" s="15">
        <v>60</v>
      </c>
      <c r="N35" s="15">
        <f t="shared" ref="N35:N44" si="19">$D$35*100/2+L35+M35</f>
        <v>230</v>
      </c>
      <c r="O35" s="15">
        <f t="shared" ref="O35:O54" si="20">M35-P35</f>
        <v>35</v>
      </c>
      <c r="P35" s="15">
        <v>25</v>
      </c>
      <c r="Q35" s="15">
        <v>25</v>
      </c>
      <c r="R35" s="15">
        <v>80</v>
      </c>
      <c r="S35" s="15">
        <v>140</v>
      </c>
      <c r="T35" s="15">
        <v>150</v>
      </c>
      <c r="U35" s="15">
        <v>150</v>
      </c>
      <c r="V35" s="19">
        <f>(E$35*100*M35+K35*O35+0.5*Q35*Q35)*2/10000</f>
        <v>3.3144999999999998</v>
      </c>
      <c r="W35" s="19">
        <f t="shared" ref="W35:W54" si="21">N35*2*R35/10000</f>
        <v>3.68</v>
      </c>
      <c r="X35" s="41">
        <f t="shared" ref="X35:X44" si="22">($D$35*100+M35*2+10)/100*0.4*0.2</f>
        <v>0.34400000000000003</v>
      </c>
      <c r="Y35" s="53">
        <f>(2*N35/100+1)*0.5</f>
        <v>2.8</v>
      </c>
      <c r="Z35" s="57">
        <f>(2*E$35*100+2*H35+M35)*2/100*3.95</f>
        <v>49.77</v>
      </c>
    </row>
    <row r="36" spans="3:26" ht="24" customHeight="1" x14ac:dyDescent="0.15">
      <c r="C36" s="76"/>
      <c r="D36" s="78"/>
      <c r="E36" s="78"/>
      <c r="F36" s="9" t="s">
        <v>89</v>
      </c>
      <c r="G36" s="54">
        <f>C35*100-4</f>
        <v>346</v>
      </c>
      <c r="H36" s="15">
        <v>35</v>
      </c>
      <c r="I36" s="15">
        <f>H36+G36*J36/2</f>
        <v>35</v>
      </c>
      <c r="J36" s="20">
        <v>0</v>
      </c>
      <c r="K36" s="15">
        <f t="shared" si="18"/>
        <v>36</v>
      </c>
      <c r="L36" s="15">
        <v>20</v>
      </c>
      <c r="M36" s="15">
        <v>60</v>
      </c>
      <c r="N36" s="15">
        <f t="shared" si="19"/>
        <v>230</v>
      </c>
      <c r="O36" s="15">
        <f t="shared" si="20"/>
        <v>35</v>
      </c>
      <c r="P36" s="15">
        <v>25</v>
      </c>
      <c r="Q36" s="15">
        <v>25</v>
      </c>
      <c r="R36" s="15">
        <v>100</v>
      </c>
      <c r="S36" s="15">
        <v>100</v>
      </c>
      <c r="T36" s="15">
        <v>100</v>
      </c>
      <c r="U36" s="15">
        <v>110</v>
      </c>
      <c r="V36" s="19">
        <f t="shared" ref="V36:V44" si="23">(E$35*100*M36+K36*O36+0.5*Q36*Q36)*2/10000</f>
        <v>3.3144999999999998</v>
      </c>
      <c r="W36" s="19">
        <f t="shared" si="21"/>
        <v>4.5999999999999996</v>
      </c>
      <c r="X36" s="41">
        <f t="shared" si="22"/>
        <v>0.34400000000000003</v>
      </c>
      <c r="Y36" s="53">
        <f t="shared" ref="Y36:Y53" si="24">(2*N36/100+1)*0.5</f>
        <v>2.8</v>
      </c>
      <c r="Z36" s="57">
        <f t="shared" ref="Z36:Z44" si="25">(2*E$35*100+2*H36+M36)*2/100*3.95</f>
        <v>49.77</v>
      </c>
    </row>
    <row r="37" spans="3:26" ht="24" customHeight="1" x14ac:dyDescent="0.15">
      <c r="C37" s="76"/>
      <c r="D37" s="78"/>
      <c r="E37" s="78"/>
      <c r="F37" s="9" t="s">
        <v>21</v>
      </c>
      <c r="G37" s="54">
        <f>C35*100-4</f>
        <v>346</v>
      </c>
      <c r="H37" s="15">
        <v>45</v>
      </c>
      <c r="I37" s="15">
        <f t="shared" ref="I37:I44" si="26">H37+G37*J37/2</f>
        <v>45</v>
      </c>
      <c r="J37" s="20">
        <v>0</v>
      </c>
      <c r="K37" s="15">
        <f t="shared" si="18"/>
        <v>46</v>
      </c>
      <c r="L37" s="15">
        <v>20</v>
      </c>
      <c r="M37" s="15">
        <v>70</v>
      </c>
      <c r="N37" s="15">
        <f t="shared" si="19"/>
        <v>240</v>
      </c>
      <c r="O37" s="15">
        <f t="shared" si="20"/>
        <v>45</v>
      </c>
      <c r="P37" s="15">
        <v>25</v>
      </c>
      <c r="Q37" s="15">
        <v>25</v>
      </c>
      <c r="R37" s="15">
        <v>110</v>
      </c>
      <c r="S37" s="15">
        <v>100</v>
      </c>
      <c r="T37" s="15">
        <v>100</v>
      </c>
      <c r="U37" s="15">
        <v>130</v>
      </c>
      <c r="V37" s="19">
        <f t="shared" si="23"/>
        <v>3.9765000000000001</v>
      </c>
      <c r="W37" s="19">
        <f t="shared" si="21"/>
        <v>5.28</v>
      </c>
      <c r="X37" s="41">
        <f t="shared" si="22"/>
        <v>0.36000000000000004</v>
      </c>
      <c r="Y37" s="53">
        <f t="shared" si="24"/>
        <v>2.9</v>
      </c>
      <c r="Z37" s="57">
        <f t="shared" si="25"/>
        <v>52.14</v>
      </c>
    </row>
    <row r="38" spans="3:26" ht="24" customHeight="1" x14ac:dyDescent="0.15">
      <c r="C38" s="76"/>
      <c r="D38" s="78"/>
      <c r="E38" s="78"/>
      <c r="F38" s="9" t="s">
        <v>22</v>
      </c>
      <c r="G38" s="54">
        <f>C35*100-4</f>
        <v>346</v>
      </c>
      <c r="H38" s="15">
        <v>45</v>
      </c>
      <c r="I38" s="15">
        <f t="shared" si="26"/>
        <v>45</v>
      </c>
      <c r="J38" s="20">
        <v>0</v>
      </c>
      <c r="K38" s="15">
        <f t="shared" si="18"/>
        <v>46</v>
      </c>
      <c r="L38" s="15">
        <v>20</v>
      </c>
      <c r="M38" s="15">
        <v>70</v>
      </c>
      <c r="N38" s="15">
        <f t="shared" si="19"/>
        <v>240</v>
      </c>
      <c r="O38" s="15">
        <f t="shared" si="20"/>
        <v>45</v>
      </c>
      <c r="P38" s="15">
        <v>25</v>
      </c>
      <c r="Q38" s="15">
        <v>25</v>
      </c>
      <c r="R38" s="15">
        <v>120</v>
      </c>
      <c r="S38" s="15">
        <v>100</v>
      </c>
      <c r="T38" s="15">
        <v>110</v>
      </c>
      <c r="U38" s="15">
        <v>150</v>
      </c>
      <c r="V38" s="19">
        <f t="shared" si="23"/>
        <v>3.9765000000000001</v>
      </c>
      <c r="W38" s="19">
        <f t="shared" si="21"/>
        <v>5.76</v>
      </c>
      <c r="X38" s="41">
        <f t="shared" si="22"/>
        <v>0.36000000000000004</v>
      </c>
      <c r="Y38" s="53">
        <f t="shared" si="24"/>
        <v>2.9</v>
      </c>
      <c r="Z38" s="57">
        <f t="shared" si="25"/>
        <v>52.14</v>
      </c>
    </row>
    <row r="39" spans="3:26" ht="24" customHeight="1" x14ac:dyDescent="0.15">
      <c r="C39" s="76"/>
      <c r="D39" s="78"/>
      <c r="E39" s="78"/>
      <c r="F39" s="9" t="s">
        <v>28</v>
      </c>
      <c r="G39" s="54">
        <f>C35*100-4</f>
        <v>346</v>
      </c>
      <c r="H39" s="15">
        <v>55</v>
      </c>
      <c r="I39" s="15">
        <f t="shared" si="26"/>
        <v>60.19</v>
      </c>
      <c r="J39" s="20">
        <v>0.03</v>
      </c>
      <c r="K39" s="15">
        <f t="shared" si="18"/>
        <v>56</v>
      </c>
      <c r="L39" s="15">
        <v>20</v>
      </c>
      <c r="M39" s="15">
        <v>80</v>
      </c>
      <c r="N39" s="15">
        <f t="shared" si="19"/>
        <v>250</v>
      </c>
      <c r="O39" s="15">
        <f t="shared" si="20"/>
        <v>55</v>
      </c>
      <c r="P39" s="15">
        <v>25</v>
      </c>
      <c r="Q39" s="15">
        <v>25</v>
      </c>
      <c r="R39" s="15">
        <v>120</v>
      </c>
      <c r="S39" s="15">
        <v>100</v>
      </c>
      <c r="T39" s="15">
        <v>120</v>
      </c>
      <c r="U39" s="15">
        <v>180</v>
      </c>
      <c r="V39" s="19">
        <f t="shared" si="23"/>
        <v>4.6784999999999997</v>
      </c>
      <c r="W39" s="19">
        <f t="shared" si="21"/>
        <v>6</v>
      </c>
      <c r="X39" s="41">
        <f t="shared" si="22"/>
        <v>0.37600000000000006</v>
      </c>
      <c r="Y39" s="53">
        <f t="shared" si="24"/>
        <v>3</v>
      </c>
      <c r="Z39" s="57">
        <f t="shared" si="25"/>
        <v>54.510000000000005</v>
      </c>
    </row>
    <row r="40" spans="3:26" ht="24" customHeight="1" x14ac:dyDescent="0.15">
      <c r="C40" s="76"/>
      <c r="D40" s="78"/>
      <c r="E40" s="78"/>
      <c r="F40" s="9" t="s">
        <v>29</v>
      </c>
      <c r="G40" s="54">
        <f>C35*100-4</f>
        <v>346</v>
      </c>
      <c r="H40" s="15">
        <v>55</v>
      </c>
      <c r="I40" s="15">
        <f t="shared" si="26"/>
        <v>60.19</v>
      </c>
      <c r="J40" s="20">
        <v>0.03</v>
      </c>
      <c r="K40" s="15">
        <f t="shared" si="18"/>
        <v>56</v>
      </c>
      <c r="L40" s="15">
        <v>20</v>
      </c>
      <c r="M40" s="15">
        <v>90</v>
      </c>
      <c r="N40" s="15">
        <f t="shared" si="19"/>
        <v>260</v>
      </c>
      <c r="O40" s="15">
        <f t="shared" si="20"/>
        <v>65</v>
      </c>
      <c r="P40" s="15">
        <v>25</v>
      </c>
      <c r="Q40" s="15">
        <v>25</v>
      </c>
      <c r="R40" s="15">
        <v>120</v>
      </c>
      <c r="S40" s="15">
        <v>100</v>
      </c>
      <c r="T40" s="15">
        <v>130</v>
      </c>
      <c r="U40" s="15">
        <v>200</v>
      </c>
      <c r="V40" s="19">
        <f t="shared" si="23"/>
        <v>5.2904999999999998</v>
      </c>
      <c r="W40" s="19">
        <f t="shared" si="21"/>
        <v>6.24</v>
      </c>
      <c r="X40" s="41">
        <f t="shared" si="22"/>
        <v>0.39200000000000007</v>
      </c>
      <c r="Y40" s="53">
        <f t="shared" si="24"/>
        <v>3.1</v>
      </c>
      <c r="Z40" s="57">
        <f t="shared" si="25"/>
        <v>55.300000000000004</v>
      </c>
    </row>
    <row r="41" spans="3:26" ht="24" customHeight="1" x14ac:dyDescent="0.15">
      <c r="C41" s="76"/>
      <c r="D41" s="78"/>
      <c r="E41" s="78"/>
      <c r="F41" s="9" t="s">
        <v>30</v>
      </c>
      <c r="G41" s="54">
        <f>C35*100-4</f>
        <v>346</v>
      </c>
      <c r="H41" s="15">
        <v>65</v>
      </c>
      <c r="I41" s="15">
        <f t="shared" si="26"/>
        <v>70.19</v>
      </c>
      <c r="J41" s="20">
        <v>0.03</v>
      </c>
      <c r="K41" s="15">
        <f t="shared" si="18"/>
        <v>66</v>
      </c>
      <c r="L41" s="15">
        <v>20</v>
      </c>
      <c r="M41" s="15">
        <v>90</v>
      </c>
      <c r="N41" s="15">
        <f t="shared" si="19"/>
        <v>260</v>
      </c>
      <c r="O41" s="15">
        <f t="shared" si="20"/>
        <v>65</v>
      </c>
      <c r="P41" s="15">
        <v>25</v>
      </c>
      <c r="Q41" s="15">
        <v>25</v>
      </c>
      <c r="R41" s="15">
        <v>130</v>
      </c>
      <c r="S41" s="15">
        <v>100</v>
      </c>
      <c r="T41" s="15">
        <v>140</v>
      </c>
      <c r="U41" s="15">
        <v>220</v>
      </c>
      <c r="V41" s="19">
        <f t="shared" si="23"/>
        <v>5.4204999999999997</v>
      </c>
      <c r="W41" s="19">
        <f t="shared" si="21"/>
        <v>6.76</v>
      </c>
      <c r="X41" s="41">
        <f t="shared" si="22"/>
        <v>0.39200000000000007</v>
      </c>
      <c r="Y41" s="53">
        <f t="shared" si="24"/>
        <v>3.1</v>
      </c>
      <c r="Z41" s="57">
        <f t="shared" si="25"/>
        <v>56.88</v>
      </c>
    </row>
    <row r="42" spans="3:26" ht="24" customHeight="1" x14ac:dyDescent="0.15">
      <c r="C42" s="76"/>
      <c r="D42" s="78"/>
      <c r="E42" s="78"/>
      <c r="F42" s="9" t="s">
        <v>31</v>
      </c>
      <c r="G42" s="54">
        <f>C35*100-4</f>
        <v>346</v>
      </c>
      <c r="H42" s="15">
        <v>65</v>
      </c>
      <c r="I42" s="15">
        <f t="shared" si="26"/>
        <v>70.19</v>
      </c>
      <c r="J42" s="20">
        <v>0.03</v>
      </c>
      <c r="K42" s="15">
        <f t="shared" si="18"/>
        <v>66</v>
      </c>
      <c r="L42" s="15">
        <v>20</v>
      </c>
      <c r="M42" s="15">
        <v>90</v>
      </c>
      <c r="N42" s="15">
        <f t="shared" si="19"/>
        <v>260</v>
      </c>
      <c r="O42" s="15">
        <f t="shared" si="20"/>
        <v>65</v>
      </c>
      <c r="P42" s="15">
        <v>25</v>
      </c>
      <c r="Q42" s="15">
        <v>25</v>
      </c>
      <c r="R42" s="15">
        <v>130</v>
      </c>
      <c r="S42" s="15">
        <v>110</v>
      </c>
      <c r="T42" s="15">
        <v>160</v>
      </c>
      <c r="U42" s="15">
        <v>240</v>
      </c>
      <c r="V42" s="19">
        <f t="shared" si="23"/>
        <v>5.4204999999999997</v>
      </c>
      <c r="W42" s="19">
        <f t="shared" si="21"/>
        <v>6.76</v>
      </c>
      <c r="X42" s="41">
        <f t="shared" si="22"/>
        <v>0.39200000000000007</v>
      </c>
      <c r="Y42" s="53">
        <f t="shared" si="24"/>
        <v>3.1</v>
      </c>
      <c r="Z42" s="57">
        <f t="shared" si="25"/>
        <v>56.88</v>
      </c>
    </row>
    <row r="43" spans="3:26" ht="24" customHeight="1" x14ac:dyDescent="0.15">
      <c r="C43" s="76"/>
      <c r="D43" s="78"/>
      <c r="E43" s="78"/>
      <c r="F43" s="9" t="s">
        <v>32</v>
      </c>
      <c r="G43" s="54">
        <f>C35*100-4</f>
        <v>346</v>
      </c>
      <c r="H43" s="15">
        <v>70</v>
      </c>
      <c r="I43" s="15">
        <f t="shared" si="26"/>
        <v>75.19</v>
      </c>
      <c r="J43" s="20">
        <v>0.03</v>
      </c>
      <c r="K43" s="15">
        <f t="shared" si="18"/>
        <v>71</v>
      </c>
      <c r="L43" s="15">
        <v>20</v>
      </c>
      <c r="M43" s="15">
        <v>100</v>
      </c>
      <c r="N43" s="15">
        <f t="shared" si="19"/>
        <v>270</v>
      </c>
      <c r="O43" s="15">
        <f t="shared" si="20"/>
        <v>75</v>
      </c>
      <c r="P43" s="15">
        <v>25</v>
      </c>
      <c r="Q43" s="15">
        <v>25</v>
      </c>
      <c r="R43" s="15">
        <v>130</v>
      </c>
      <c r="S43" s="15">
        <v>160</v>
      </c>
      <c r="T43" s="15">
        <v>210</v>
      </c>
      <c r="U43" s="15">
        <v>280</v>
      </c>
      <c r="V43" s="19">
        <f t="shared" si="23"/>
        <v>6.1275000000000004</v>
      </c>
      <c r="W43" s="19">
        <f t="shared" si="21"/>
        <v>7.02</v>
      </c>
      <c r="X43" s="41">
        <f t="shared" si="22"/>
        <v>0.40800000000000003</v>
      </c>
      <c r="Y43" s="53">
        <f t="shared" si="24"/>
        <v>3.2</v>
      </c>
      <c r="Z43" s="57">
        <f t="shared" si="25"/>
        <v>58.460000000000008</v>
      </c>
    </row>
    <row r="44" spans="3:26" ht="24" customHeight="1" x14ac:dyDescent="0.15">
      <c r="C44" s="76"/>
      <c r="D44" s="78"/>
      <c r="E44" s="78"/>
      <c r="F44" s="9" t="s">
        <v>33</v>
      </c>
      <c r="G44" s="54">
        <f>C35*100-4</f>
        <v>346</v>
      </c>
      <c r="H44" s="15">
        <v>70</v>
      </c>
      <c r="I44" s="15">
        <f t="shared" si="26"/>
        <v>75.19</v>
      </c>
      <c r="J44" s="20">
        <v>0.03</v>
      </c>
      <c r="K44" s="15">
        <f t="shared" si="18"/>
        <v>71</v>
      </c>
      <c r="L44" s="15">
        <v>40</v>
      </c>
      <c r="M44" s="15">
        <v>100</v>
      </c>
      <c r="N44" s="15">
        <f t="shared" si="19"/>
        <v>290</v>
      </c>
      <c r="O44" s="15">
        <f t="shared" si="20"/>
        <v>75</v>
      </c>
      <c r="P44" s="15">
        <v>25</v>
      </c>
      <c r="Q44" s="15">
        <v>25</v>
      </c>
      <c r="R44" s="15">
        <v>140</v>
      </c>
      <c r="S44" s="15">
        <v>210</v>
      </c>
      <c r="T44" s="15">
        <v>260</v>
      </c>
      <c r="U44" s="15">
        <v>320</v>
      </c>
      <c r="V44" s="19">
        <f t="shared" si="23"/>
        <v>6.1275000000000004</v>
      </c>
      <c r="W44" s="19">
        <f t="shared" si="21"/>
        <v>8.1199999999999992</v>
      </c>
      <c r="X44" s="41">
        <f t="shared" si="22"/>
        <v>0.40800000000000003</v>
      </c>
      <c r="Y44" s="53">
        <f t="shared" si="24"/>
        <v>3.4</v>
      </c>
      <c r="Z44" s="57">
        <f t="shared" si="25"/>
        <v>58.460000000000008</v>
      </c>
    </row>
    <row r="45" spans="3:26" ht="24" customHeight="1" x14ac:dyDescent="0.15">
      <c r="C45" s="76">
        <f>D45+P46/100*2</f>
        <v>3.5</v>
      </c>
      <c r="D45" s="78">
        <v>3</v>
      </c>
      <c r="E45" s="78">
        <v>3</v>
      </c>
      <c r="F45" s="9" t="s">
        <v>75</v>
      </c>
      <c r="G45" s="54">
        <f>C45*100-4</f>
        <v>346</v>
      </c>
      <c r="H45" s="15">
        <v>35</v>
      </c>
      <c r="I45" s="15">
        <f>H45+G45*J45/2</f>
        <v>35</v>
      </c>
      <c r="J45" s="20">
        <v>0</v>
      </c>
      <c r="K45" s="15">
        <f t="shared" si="18"/>
        <v>36</v>
      </c>
      <c r="L45" s="15">
        <v>20</v>
      </c>
      <c r="M45" s="15">
        <v>70</v>
      </c>
      <c r="N45" s="15">
        <f>$D$45*100/2+L45+M45</f>
        <v>240</v>
      </c>
      <c r="O45" s="15">
        <f t="shared" si="20"/>
        <v>45</v>
      </c>
      <c r="P45" s="15">
        <v>25</v>
      </c>
      <c r="Q45" s="15">
        <v>25</v>
      </c>
      <c r="R45" s="15">
        <v>80</v>
      </c>
      <c r="S45" s="15">
        <v>140</v>
      </c>
      <c r="T45" s="15">
        <v>140</v>
      </c>
      <c r="U45" s="15">
        <v>150</v>
      </c>
      <c r="V45" s="19">
        <f>(E$45*100*M45+K45*O45+0.5*Q45*Q45)*2/10000</f>
        <v>4.5865</v>
      </c>
      <c r="W45" s="19">
        <f>N45*2*R45/10000</f>
        <v>3.84</v>
      </c>
      <c r="X45" s="41">
        <f>($D$45*100+M45*2+10)/100*0.4*0.2</f>
        <v>0.36000000000000004</v>
      </c>
      <c r="Y45" s="53">
        <f>(2*N45/100+1)*0.5</f>
        <v>2.9</v>
      </c>
      <c r="Z45" s="57">
        <f>(2*E$45*100+2*H45+M45)*2/100*3.95</f>
        <v>58.460000000000008</v>
      </c>
    </row>
    <row r="46" spans="3:26" ht="24" customHeight="1" x14ac:dyDescent="0.15">
      <c r="C46" s="76"/>
      <c r="D46" s="78"/>
      <c r="E46" s="78"/>
      <c r="F46" s="9" t="s">
        <v>89</v>
      </c>
      <c r="G46" s="54">
        <f>C45*100-4</f>
        <v>346</v>
      </c>
      <c r="H46" s="15">
        <v>35</v>
      </c>
      <c r="I46" s="15">
        <f>H46+G46*J46/2</f>
        <v>35</v>
      </c>
      <c r="J46" s="20">
        <v>0</v>
      </c>
      <c r="K46" s="15">
        <f t="shared" si="18"/>
        <v>36</v>
      </c>
      <c r="L46" s="15">
        <v>20</v>
      </c>
      <c r="M46" s="15">
        <v>70</v>
      </c>
      <c r="N46" s="15">
        <f>$D$45*100/2+L46+M46</f>
        <v>240</v>
      </c>
      <c r="O46" s="15">
        <f t="shared" si="20"/>
        <v>45</v>
      </c>
      <c r="P46" s="15">
        <v>25</v>
      </c>
      <c r="Q46" s="15">
        <v>25</v>
      </c>
      <c r="R46" s="15">
        <v>100</v>
      </c>
      <c r="S46" s="15">
        <v>100</v>
      </c>
      <c r="T46" s="15">
        <v>100</v>
      </c>
      <c r="U46" s="15">
        <v>100</v>
      </c>
      <c r="V46" s="19">
        <f t="shared" ref="V46:V53" si="27">(E$45*100*M46+K46*O46+0.5*Q46*Q46)*2/10000</f>
        <v>4.5865</v>
      </c>
      <c r="W46" s="19">
        <f t="shared" si="21"/>
        <v>4.8</v>
      </c>
      <c r="X46" s="41">
        <f t="shared" ref="X46:X54" si="28">($D$45*100+M46*2+10)/100*0.4*0.2</f>
        <v>0.36000000000000004</v>
      </c>
      <c r="Y46" s="53">
        <f t="shared" si="24"/>
        <v>2.9</v>
      </c>
      <c r="Z46" s="57">
        <f t="shared" ref="Z46:Z54" si="29">(2*E$45*100+2*H46+M46)*2/100*3.95</f>
        <v>58.460000000000008</v>
      </c>
    </row>
    <row r="47" spans="3:26" ht="24" customHeight="1" x14ac:dyDescent="0.15">
      <c r="C47" s="76"/>
      <c r="D47" s="78"/>
      <c r="E47" s="78"/>
      <c r="F47" s="9" t="s">
        <v>21</v>
      </c>
      <c r="G47" s="54">
        <f>C45*100-4</f>
        <v>346</v>
      </c>
      <c r="H47" s="15">
        <v>45</v>
      </c>
      <c r="I47" s="15">
        <f t="shared" ref="I47:I54" si="30">H47+G47*J47/2</f>
        <v>45</v>
      </c>
      <c r="J47" s="20">
        <v>0</v>
      </c>
      <c r="K47" s="15">
        <f t="shared" si="18"/>
        <v>46</v>
      </c>
      <c r="L47" s="15">
        <v>20</v>
      </c>
      <c r="M47" s="15">
        <v>80</v>
      </c>
      <c r="N47" s="15">
        <f>$D$45*100/2+L47+M47</f>
        <v>250</v>
      </c>
      <c r="O47" s="15">
        <f t="shared" si="20"/>
        <v>55</v>
      </c>
      <c r="P47" s="15">
        <v>25</v>
      </c>
      <c r="Q47" s="15">
        <v>25</v>
      </c>
      <c r="R47" s="15">
        <v>110</v>
      </c>
      <c r="S47" s="15">
        <v>100</v>
      </c>
      <c r="T47" s="15">
        <v>100</v>
      </c>
      <c r="U47" s="15">
        <v>130</v>
      </c>
      <c r="V47" s="19">
        <f t="shared" si="27"/>
        <v>5.3685</v>
      </c>
      <c r="W47" s="19">
        <f t="shared" si="21"/>
        <v>5.5</v>
      </c>
      <c r="X47" s="41">
        <f t="shared" si="28"/>
        <v>0.37600000000000006</v>
      </c>
      <c r="Y47" s="53">
        <f t="shared" si="24"/>
        <v>3</v>
      </c>
      <c r="Z47" s="57">
        <f t="shared" si="29"/>
        <v>60.830000000000005</v>
      </c>
    </row>
    <row r="48" spans="3:26" ht="24" customHeight="1" x14ac:dyDescent="0.15">
      <c r="C48" s="76"/>
      <c r="D48" s="78"/>
      <c r="E48" s="78"/>
      <c r="F48" s="9" t="s">
        <v>22</v>
      </c>
      <c r="G48" s="54">
        <f>C45*100-4</f>
        <v>346</v>
      </c>
      <c r="H48" s="15">
        <v>45</v>
      </c>
      <c r="I48" s="15">
        <f t="shared" si="30"/>
        <v>45</v>
      </c>
      <c r="J48" s="20">
        <v>0</v>
      </c>
      <c r="K48" s="15">
        <f t="shared" si="18"/>
        <v>46</v>
      </c>
      <c r="L48" s="15">
        <v>20</v>
      </c>
      <c r="M48" s="15">
        <v>80</v>
      </c>
      <c r="N48" s="15">
        <f t="shared" ref="N48:N54" si="31">$D$45*100/2+L48+M48</f>
        <v>250</v>
      </c>
      <c r="O48" s="15">
        <f t="shared" si="20"/>
        <v>55</v>
      </c>
      <c r="P48" s="15">
        <v>25</v>
      </c>
      <c r="Q48" s="15">
        <v>25</v>
      </c>
      <c r="R48" s="15">
        <v>120</v>
      </c>
      <c r="S48" s="15">
        <v>100</v>
      </c>
      <c r="T48" s="15">
        <v>110</v>
      </c>
      <c r="U48" s="15">
        <v>150</v>
      </c>
      <c r="V48" s="19">
        <f t="shared" si="27"/>
        <v>5.3685</v>
      </c>
      <c r="W48" s="19">
        <f t="shared" si="21"/>
        <v>6</v>
      </c>
      <c r="X48" s="41">
        <f t="shared" si="28"/>
        <v>0.37600000000000006</v>
      </c>
      <c r="Y48" s="53">
        <f t="shared" si="24"/>
        <v>3</v>
      </c>
      <c r="Z48" s="57">
        <f t="shared" si="29"/>
        <v>60.830000000000005</v>
      </c>
    </row>
    <row r="49" spans="3:26" ht="24" customHeight="1" x14ac:dyDescent="0.15">
      <c r="C49" s="76"/>
      <c r="D49" s="78"/>
      <c r="E49" s="78"/>
      <c r="F49" s="9" t="s">
        <v>28</v>
      </c>
      <c r="G49" s="54">
        <f>C45*100-4</f>
        <v>346</v>
      </c>
      <c r="H49" s="15">
        <v>55</v>
      </c>
      <c r="I49" s="15">
        <f t="shared" si="30"/>
        <v>60.19</v>
      </c>
      <c r="J49" s="20">
        <v>0.03</v>
      </c>
      <c r="K49" s="15">
        <f t="shared" si="18"/>
        <v>56</v>
      </c>
      <c r="L49" s="15">
        <v>20</v>
      </c>
      <c r="M49" s="15">
        <v>90</v>
      </c>
      <c r="N49" s="15">
        <f t="shared" si="31"/>
        <v>260</v>
      </c>
      <c r="O49" s="15">
        <f t="shared" si="20"/>
        <v>65</v>
      </c>
      <c r="P49" s="15">
        <v>25</v>
      </c>
      <c r="Q49" s="15">
        <v>25</v>
      </c>
      <c r="R49" s="15">
        <v>120</v>
      </c>
      <c r="S49" s="15">
        <v>100</v>
      </c>
      <c r="T49" s="15">
        <v>120</v>
      </c>
      <c r="U49" s="15">
        <v>180</v>
      </c>
      <c r="V49" s="19">
        <f t="shared" si="27"/>
        <v>6.1905000000000001</v>
      </c>
      <c r="W49" s="19">
        <f t="shared" si="21"/>
        <v>6.24</v>
      </c>
      <c r="X49" s="41">
        <f t="shared" si="28"/>
        <v>0.39200000000000007</v>
      </c>
      <c r="Y49" s="53">
        <f t="shared" si="24"/>
        <v>3.1</v>
      </c>
      <c r="Z49" s="57">
        <f t="shared" si="29"/>
        <v>63.2</v>
      </c>
    </row>
    <row r="50" spans="3:26" ht="24" customHeight="1" x14ac:dyDescent="0.15">
      <c r="C50" s="76"/>
      <c r="D50" s="78"/>
      <c r="E50" s="78"/>
      <c r="F50" s="9" t="s">
        <v>29</v>
      </c>
      <c r="G50" s="54">
        <f>C45*100-4</f>
        <v>346</v>
      </c>
      <c r="H50" s="15">
        <v>55</v>
      </c>
      <c r="I50" s="15">
        <f t="shared" si="30"/>
        <v>60.19</v>
      </c>
      <c r="J50" s="20">
        <v>0.03</v>
      </c>
      <c r="K50" s="15">
        <f t="shared" si="18"/>
        <v>56</v>
      </c>
      <c r="L50" s="15">
        <v>20</v>
      </c>
      <c r="M50" s="15">
        <v>100</v>
      </c>
      <c r="N50" s="15">
        <f t="shared" si="31"/>
        <v>270</v>
      </c>
      <c r="O50" s="15">
        <f t="shared" si="20"/>
        <v>75</v>
      </c>
      <c r="P50" s="15">
        <v>25</v>
      </c>
      <c r="Q50" s="15">
        <v>25</v>
      </c>
      <c r="R50" s="15">
        <v>120</v>
      </c>
      <c r="S50" s="15">
        <v>100</v>
      </c>
      <c r="T50" s="15">
        <v>130</v>
      </c>
      <c r="U50" s="15">
        <v>200</v>
      </c>
      <c r="V50" s="19">
        <f t="shared" si="27"/>
        <v>6.9024999999999999</v>
      </c>
      <c r="W50" s="19">
        <f t="shared" si="21"/>
        <v>6.48</v>
      </c>
      <c r="X50" s="41">
        <f t="shared" si="28"/>
        <v>0.40800000000000003</v>
      </c>
      <c r="Y50" s="53">
        <f t="shared" si="24"/>
        <v>3.2</v>
      </c>
      <c r="Z50" s="57">
        <f t="shared" si="29"/>
        <v>63.99</v>
      </c>
    </row>
    <row r="51" spans="3:26" ht="24" customHeight="1" x14ac:dyDescent="0.15">
      <c r="C51" s="76"/>
      <c r="D51" s="78"/>
      <c r="E51" s="78"/>
      <c r="F51" s="9" t="s">
        <v>30</v>
      </c>
      <c r="G51" s="54">
        <f>C45*100-4</f>
        <v>346</v>
      </c>
      <c r="H51" s="15">
        <v>65</v>
      </c>
      <c r="I51" s="15">
        <f t="shared" si="30"/>
        <v>70.19</v>
      </c>
      <c r="J51" s="20">
        <v>0.03</v>
      </c>
      <c r="K51" s="15">
        <f t="shared" si="18"/>
        <v>66</v>
      </c>
      <c r="L51" s="15">
        <v>20</v>
      </c>
      <c r="M51" s="15">
        <v>100</v>
      </c>
      <c r="N51" s="15">
        <f t="shared" si="31"/>
        <v>270</v>
      </c>
      <c r="O51" s="15">
        <f t="shared" si="20"/>
        <v>75</v>
      </c>
      <c r="P51" s="15">
        <v>25</v>
      </c>
      <c r="Q51" s="15">
        <v>25</v>
      </c>
      <c r="R51" s="15">
        <v>130</v>
      </c>
      <c r="S51" s="15">
        <v>100</v>
      </c>
      <c r="T51" s="15">
        <v>140</v>
      </c>
      <c r="U51" s="15">
        <v>220</v>
      </c>
      <c r="V51" s="19">
        <f t="shared" si="27"/>
        <v>7.0525000000000002</v>
      </c>
      <c r="W51" s="19">
        <f t="shared" si="21"/>
        <v>7.02</v>
      </c>
      <c r="X51" s="41">
        <f t="shared" si="28"/>
        <v>0.40800000000000003</v>
      </c>
      <c r="Y51" s="53">
        <f t="shared" si="24"/>
        <v>3.2</v>
      </c>
      <c r="Z51" s="57">
        <f t="shared" si="29"/>
        <v>65.570000000000007</v>
      </c>
    </row>
    <row r="52" spans="3:26" ht="24" customHeight="1" x14ac:dyDescent="0.15">
      <c r="C52" s="76"/>
      <c r="D52" s="78"/>
      <c r="E52" s="78"/>
      <c r="F52" s="9" t="s">
        <v>31</v>
      </c>
      <c r="G52" s="54">
        <f>C45*100-4</f>
        <v>346</v>
      </c>
      <c r="H52" s="15">
        <v>65</v>
      </c>
      <c r="I52" s="15">
        <f t="shared" si="30"/>
        <v>70.19</v>
      </c>
      <c r="J52" s="20">
        <v>0.03</v>
      </c>
      <c r="K52" s="15">
        <f t="shared" si="18"/>
        <v>66</v>
      </c>
      <c r="L52" s="15">
        <v>20</v>
      </c>
      <c r="M52" s="15">
        <v>110</v>
      </c>
      <c r="N52" s="15">
        <f t="shared" si="31"/>
        <v>280</v>
      </c>
      <c r="O52" s="15">
        <f t="shared" si="20"/>
        <v>85</v>
      </c>
      <c r="P52" s="15">
        <v>25</v>
      </c>
      <c r="Q52" s="15">
        <v>25</v>
      </c>
      <c r="R52" s="15">
        <v>130</v>
      </c>
      <c r="S52" s="15">
        <v>120</v>
      </c>
      <c r="T52" s="15">
        <v>170</v>
      </c>
      <c r="U52" s="15">
        <v>240</v>
      </c>
      <c r="V52" s="19">
        <f t="shared" si="27"/>
        <v>7.7845000000000004</v>
      </c>
      <c r="W52" s="19">
        <f t="shared" si="21"/>
        <v>7.28</v>
      </c>
      <c r="X52" s="41">
        <f t="shared" si="28"/>
        <v>0.42400000000000004</v>
      </c>
      <c r="Y52" s="53">
        <f t="shared" si="24"/>
        <v>3.3</v>
      </c>
      <c r="Z52" s="57">
        <f t="shared" si="29"/>
        <v>66.36</v>
      </c>
    </row>
    <row r="53" spans="3:26" ht="24" customHeight="1" x14ac:dyDescent="0.15">
      <c r="C53" s="76"/>
      <c r="D53" s="78"/>
      <c r="E53" s="78"/>
      <c r="F53" s="9" t="s">
        <v>32</v>
      </c>
      <c r="G53" s="54">
        <f>C45*100-4</f>
        <v>346</v>
      </c>
      <c r="H53" s="15">
        <v>70</v>
      </c>
      <c r="I53" s="15">
        <f t="shared" si="30"/>
        <v>75.19</v>
      </c>
      <c r="J53" s="20">
        <v>0.03</v>
      </c>
      <c r="K53" s="15">
        <f t="shared" si="18"/>
        <v>71</v>
      </c>
      <c r="L53" s="15">
        <v>20</v>
      </c>
      <c r="M53" s="15">
        <v>110</v>
      </c>
      <c r="N53" s="15">
        <f t="shared" si="31"/>
        <v>280</v>
      </c>
      <c r="O53" s="15">
        <f t="shared" si="20"/>
        <v>85</v>
      </c>
      <c r="P53" s="15">
        <v>25</v>
      </c>
      <c r="Q53" s="15">
        <v>25</v>
      </c>
      <c r="R53" s="15">
        <v>130</v>
      </c>
      <c r="S53" s="15">
        <v>170</v>
      </c>
      <c r="T53" s="15">
        <v>220</v>
      </c>
      <c r="U53" s="15">
        <v>280</v>
      </c>
      <c r="V53" s="19">
        <f t="shared" si="27"/>
        <v>7.8695000000000004</v>
      </c>
      <c r="W53" s="19">
        <f t="shared" si="21"/>
        <v>7.28</v>
      </c>
      <c r="X53" s="41">
        <f t="shared" si="28"/>
        <v>0.42400000000000004</v>
      </c>
      <c r="Y53" s="53">
        <f t="shared" si="24"/>
        <v>3.3</v>
      </c>
      <c r="Z53" s="57">
        <f t="shared" si="29"/>
        <v>67.150000000000006</v>
      </c>
    </row>
    <row r="54" spans="3:26" ht="24" customHeight="1" thickBot="1" x14ac:dyDescent="0.2">
      <c r="C54" s="77"/>
      <c r="D54" s="79"/>
      <c r="E54" s="79"/>
      <c r="F54" s="10" t="s">
        <v>33</v>
      </c>
      <c r="G54" s="64">
        <f>C45*100-4</f>
        <v>346</v>
      </c>
      <c r="H54" s="59">
        <v>70</v>
      </c>
      <c r="I54" s="59">
        <f t="shared" si="30"/>
        <v>75.19</v>
      </c>
      <c r="J54" s="60">
        <v>0.03</v>
      </c>
      <c r="K54" s="59">
        <f t="shared" si="18"/>
        <v>71</v>
      </c>
      <c r="L54" s="59">
        <v>40</v>
      </c>
      <c r="M54" s="59">
        <v>110</v>
      </c>
      <c r="N54" s="59">
        <f t="shared" si="31"/>
        <v>300</v>
      </c>
      <c r="O54" s="59">
        <f t="shared" si="20"/>
        <v>85</v>
      </c>
      <c r="P54" s="59">
        <v>25</v>
      </c>
      <c r="Q54" s="59">
        <v>25</v>
      </c>
      <c r="R54" s="59">
        <v>140</v>
      </c>
      <c r="S54" s="59">
        <v>220</v>
      </c>
      <c r="T54" s="59">
        <v>270</v>
      </c>
      <c r="U54" s="59">
        <v>310</v>
      </c>
      <c r="V54" s="61">
        <f>(E$45*100*M54+K54*O54+0.5*Q54*Q54)*2/10000</f>
        <v>7.8695000000000004</v>
      </c>
      <c r="W54" s="61">
        <f t="shared" si="21"/>
        <v>8.4</v>
      </c>
      <c r="X54" s="62">
        <f t="shared" si="28"/>
        <v>0.42400000000000004</v>
      </c>
      <c r="Y54" s="63">
        <f>(2*N54/100+1)*0.5</f>
        <v>3.5</v>
      </c>
      <c r="Z54" s="57">
        <f t="shared" si="29"/>
        <v>67.150000000000006</v>
      </c>
    </row>
    <row r="55" spans="3:26" ht="19.899999999999999" customHeight="1" x14ac:dyDescent="0.15">
      <c r="F55" s="46"/>
      <c r="G55" s="47"/>
      <c r="L55" s="65"/>
      <c r="R55" s="50"/>
    </row>
    <row r="56" spans="3:26" ht="34.5" customHeight="1" thickBot="1" x14ac:dyDescent="0.2">
      <c r="C56" s="99" t="s">
        <v>78</v>
      </c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spans="3:26" ht="24.75" customHeight="1" x14ac:dyDescent="0.15">
      <c r="C57" s="102" t="s">
        <v>26</v>
      </c>
      <c r="D57" s="97" t="s">
        <v>0</v>
      </c>
      <c r="E57" s="97" t="s">
        <v>54</v>
      </c>
      <c r="F57" s="104" t="s">
        <v>86</v>
      </c>
      <c r="G57" s="100" t="s">
        <v>1</v>
      </c>
      <c r="H57" s="100"/>
      <c r="I57" s="100"/>
      <c r="J57" s="100"/>
      <c r="K57" s="95" t="s">
        <v>80</v>
      </c>
      <c r="L57" s="96"/>
      <c r="M57" s="96"/>
      <c r="N57" s="96"/>
      <c r="O57" s="96"/>
      <c r="P57" s="96"/>
      <c r="Q57" s="96"/>
      <c r="R57" s="96"/>
      <c r="S57" s="105" t="s">
        <v>87</v>
      </c>
      <c r="T57" s="106"/>
      <c r="U57" s="107"/>
      <c r="V57" s="100" t="s">
        <v>2</v>
      </c>
      <c r="W57" s="100"/>
      <c r="X57" s="100"/>
      <c r="Y57" s="100"/>
      <c r="Z57" s="101"/>
    </row>
    <row r="58" spans="3:26" ht="60" customHeight="1" x14ac:dyDescent="0.15">
      <c r="C58" s="103"/>
      <c r="D58" s="98"/>
      <c r="E58" s="98"/>
      <c r="F58" s="98"/>
      <c r="G58" s="13" t="s">
        <v>23</v>
      </c>
      <c r="H58" s="1" t="s">
        <v>20</v>
      </c>
      <c r="I58" s="1" t="s">
        <v>25</v>
      </c>
      <c r="J58" s="33" t="s">
        <v>27</v>
      </c>
      <c r="K58" s="1" t="s">
        <v>45</v>
      </c>
      <c r="L58" s="42" t="s">
        <v>3</v>
      </c>
      <c r="M58" s="42" t="s">
        <v>4</v>
      </c>
      <c r="N58" s="1" t="s">
        <v>5</v>
      </c>
      <c r="O58" s="1" t="s">
        <v>6</v>
      </c>
      <c r="P58" s="1" t="s">
        <v>7</v>
      </c>
      <c r="Q58" s="1" t="s">
        <v>77</v>
      </c>
      <c r="R58" s="42" t="s">
        <v>79</v>
      </c>
      <c r="S58" s="66">
        <v>1</v>
      </c>
      <c r="T58" s="66">
        <v>2</v>
      </c>
      <c r="U58" s="66">
        <v>3</v>
      </c>
      <c r="V58" s="21" t="s">
        <v>8</v>
      </c>
      <c r="W58" s="21" t="s">
        <v>9</v>
      </c>
      <c r="X58" s="1" t="s">
        <v>82</v>
      </c>
      <c r="Y58" s="52" t="s">
        <v>76</v>
      </c>
      <c r="Z58" s="56" t="s">
        <v>81</v>
      </c>
    </row>
    <row r="59" spans="3:26" ht="24" customHeight="1" x14ac:dyDescent="0.15">
      <c r="C59" s="76">
        <f>D59+P60/100*2</f>
        <v>4.5999999999999996</v>
      </c>
      <c r="D59" s="78">
        <v>4</v>
      </c>
      <c r="E59" s="78">
        <v>3</v>
      </c>
      <c r="F59" s="9" t="s">
        <v>74</v>
      </c>
      <c r="G59" s="28">
        <f>C59*100-4</f>
        <v>455.99999999999994</v>
      </c>
      <c r="H59" s="15">
        <v>45</v>
      </c>
      <c r="I59" s="15">
        <f>H59+G59*J59/2</f>
        <v>45</v>
      </c>
      <c r="J59" s="20">
        <v>0</v>
      </c>
      <c r="K59" s="15">
        <f t="shared" ref="K59:K78" si="32">H59+1</f>
        <v>46</v>
      </c>
      <c r="L59" s="15">
        <v>20</v>
      </c>
      <c r="M59" s="15">
        <v>70</v>
      </c>
      <c r="N59" s="15">
        <f>$D$59*100/2+L59+M59</f>
        <v>290</v>
      </c>
      <c r="O59" s="15">
        <f t="shared" ref="O59:O78" si="33">M59-P59</f>
        <v>40</v>
      </c>
      <c r="P59" s="15">
        <v>30</v>
      </c>
      <c r="Q59" s="15">
        <v>25</v>
      </c>
      <c r="R59" s="15">
        <v>120</v>
      </c>
      <c r="S59" s="15">
        <v>140</v>
      </c>
      <c r="T59" s="15">
        <v>150</v>
      </c>
      <c r="U59" s="15">
        <v>150</v>
      </c>
      <c r="V59" s="19">
        <f>(E$59*100*M59+K59*O59+0.5*Q59*Q59)*2/10000</f>
        <v>4.6304999999999996</v>
      </c>
      <c r="W59" s="19">
        <f t="shared" ref="W59:W68" si="34">N59*2*R59/10000</f>
        <v>6.96</v>
      </c>
      <c r="X59" s="41">
        <f>($D$59*100+M59*2+10)/100*0.4*0.2</f>
        <v>0.44000000000000006</v>
      </c>
      <c r="Y59" s="53">
        <f>(2*N59/100+1)*0.5</f>
        <v>3.4</v>
      </c>
      <c r="Z59" s="57">
        <f>(2*E$59*100+2*H59+M59)*2/100*3.95</f>
        <v>60.04</v>
      </c>
    </row>
    <row r="60" spans="3:26" ht="24" customHeight="1" x14ac:dyDescent="0.15">
      <c r="C60" s="76"/>
      <c r="D60" s="78"/>
      <c r="E60" s="78"/>
      <c r="F60" s="9" t="s">
        <v>89</v>
      </c>
      <c r="G60" s="28">
        <f>C59*100-4</f>
        <v>455.99999999999994</v>
      </c>
      <c r="H60" s="15">
        <v>45</v>
      </c>
      <c r="I60" s="15">
        <f>H60+G60*J60/2</f>
        <v>45</v>
      </c>
      <c r="J60" s="20">
        <v>0</v>
      </c>
      <c r="K60" s="15">
        <f t="shared" si="32"/>
        <v>46</v>
      </c>
      <c r="L60" s="15">
        <v>20</v>
      </c>
      <c r="M60" s="15">
        <v>80</v>
      </c>
      <c r="N60" s="15">
        <f t="shared" ref="N60:N68" si="35">$D$59*100/2+L60+M60</f>
        <v>300</v>
      </c>
      <c r="O60" s="15">
        <f t="shared" si="33"/>
        <v>50</v>
      </c>
      <c r="P60" s="15">
        <v>30</v>
      </c>
      <c r="Q60" s="15">
        <v>25</v>
      </c>
      <c r="R60" s="15">
        <v>130</v>
      </c>
      <c r="S60" s="15">
        <v>100</v>
      </c>
      <c r="T60" s="15">
        <v>100</v>
      </c>
      <c r="U60" s="15">
        <v>110</v>
      </c>
      <c r="V60" s="19">
        <f t="shared" ref="V60:V68" si="36">(E$59*100*M60+K60*O60+0.5*Q60*Q60)*2/10000</f>
        <v>5.3224999999999998</v>
      </c>
      <c r="W60" s="19">
        <f t="shared" si="34"/>
        <v>7.8</v>
      </c>
      <c r="X60" s="41">
        <f t="shared" ref="X60:X68" si="37">($D$59*100+M60*2+10)/100*0.4*0.2</f>
        <v>0.45600000000000007</v>
      </c>
      <c r="Y60" s="53">
        <f t="shared" ref="Y60:Y68" si="38">(2*N60/100+1)*0.5</f>
        <v>3.5</v>
      </c>
      <c r="Z60" s="57">
        <f t="shared" ref="Z60:Z68" si="39">(2*E$59*100+2*H60+M60)*2/100*3.95</f>
        <v>60.830000000000005</v>
      </c>
    </row>
    <row r="61" spans="3:26" ht="24" customHeight="1" x14ac:dyDescent="0.15">
      <c r="C61" s="76"/>
      <c r="D61" s="78"/>
      <c r="E61" s="78"/>
      <c r="F61" s="9" t="s">
        <v>21</v>
      </c>
      <c r="G61" s="28">
        <f>C59*100-4</f>
        <v>455.99999999999994</v>
      </c>
      <c r="H61" s="15">
        <v>55</v>
      </c>
      <c r="I61" s="15">
        <f t="shared" ref="I61:I68" si="40">H61+G61*J61/2</f>
        <v>55</v>
      </c>
      <c r="J61" s="20">
        <v>0</v>
      </c>
      <c r="K61" s="15">
        <f t="shared" si="32"/>
        <v>56</v>
      </c>
      <c r="L61" s="15">
        <v>20</v>
      </c>
      <c r="M61" s="15">
        <v>80</v>
      </c>
      <c r="N61" s="15">
        <f t="shared" si="35"/>
        <v>300</v>
      </c>
      <c r="O61" s="15">
        <f t="shared" si="33"/>
        <v>50</v>
      </c>
      <c r="P61" s="15">
        <v>30</v>
      </c>
      <c r="Q61" s="15">
        <v>25</v>
      </c>
      <c r="R61" s="15">
        <v>140</v>
      </c>
      <c r="S61" s="15">
        <v>100</v>
      </c>
      <c r="T61" s="15">
        <v>100</v>
      </c>
      <c r="U61" s="15">
        <v>130</v>
      </c>
      <c r="V61" s="19">
        <f t="shared" si="36"/>
        <v>5.4225000000000003</v>
      </c>
      <c r="W61" s="19">
        <f t="shared" si="34"/>
        <v>8.4</v>
      </c>
      <c r="X61" s="41">
        <f t="shared" si="37"/>
        <v>0.45600000000000007</v>
      </c>
      <c r="Y61" s="53">
        <f t="shared" si="38"/>
        <v>3.5</v>
      </c>
      <c r="Z61" s="57">
        <f t="shared" si="39"/>
        <v>62.410000000000004</v>
      </c>
    </row>
    <row r="62" spans="3:26" ht="24" customHeight="1" x14ac:dyDescent="0.15">
      <c r="C62" s="76"/>
      <c r="D62" s="78"/>
      <c r="E62" s="78"/>
      <c r="F62" s="9" t="s">
        <v>22</v>
      </c>
      <c r="G62" s="28">
        <f>C59*100-4</f>
        <v>455.99999999999994</v>
      </c>
      <c r="H62" s="15">
        <v>55</v>
      </c>
      <c r="I62" s="15">
        <f t="shared" si="40"/>
        <v>55</v>
      </c>
      <c r="J62" s="20">
        <v>0</v>
      </c>
      <c r="K62" s="15">
        <f t="shared" si="32"/>
        <v>56</v>
      </c>
      <c r="L62" s="15">
        <v>20</v>
      </c>
      <c r="M62" s="15">
        <v>90</v>
      </c>
      <c r="N62" s="15">
        <f t="shared" si="35"/>
        <v>310</v>
      </c>
      <c r="O62" s="15">
        <f t="shared" si="33"/>
        <v>60</v>
      </c>
      <c r="P62" s="15">
        <v>30</v>
      </c>
      <c r="Q62" s="15">
        <v>25</v>
      </c>
      <c r="R62" s="15">
        <v>150</v>
      </c>
      <c r="S62" s="15">
        <v>100</v>
      </c>
      <c r="T62" s="15">
        <v>110</v>
      </c>
      <c r="U62" s="15">
        <v>150</v>
      </c>
      <c r="V62" s="19">
        <f t="shared" si="36"/>
        <v>6.1345000000000001</v>
      </c>
      <c r="W62" s="19">
        <f t="shared" si="34"/>
        <v>9.3000000000000007</v>
      </c>
      <c r="X62" s="41">
        <f t="shared" si="37"/>
        <v>0.47200000000000009</v>
      </c>
      <c r="Y62" s="53">
        <f t="shared" si="38"/>
        <v>3.6</v>
      </c>
      <c r="Z62" s="57">
        <f t="shared" si="39"/>
        <v>63.2</v>
      </c>
    </row>
    <row r="63" spans="3:26" ht="24" customHeight="1" x14ac:dyDescent="0.15">
      <c r="C63" s="76"/>
      <c r="D63" s="78"/>
      <c r="E63" s="78"/>
      <c r="F63" s="9" t="s">
        <v>28</v>
      </c>
      <c r="G63" s="28">
        <f>C59*100-4</f>
        <v>455.99999999999994</v>
      </c>
      <c r="H63" s="15">
        <v>70</v>
      </c>
      <c r="I63" s="15">
        <f t="shared" si="40"/>
        <v>76.84</v>
      </c>
      <c r="J63" s="20">
        <v>0.03</v>
      </c>
      <c r="K63" s="15">
        <f t="shared" si="32"/>
        <v>71</v>
      </c>
      <c r="L63" s="15">
        <v>20</v>
      </c>
      <c r="M63" s="15">
        <v>100</v>
      </c>
      <c r="N63" s="15">
        <f t="shared" si="35"/>
        <v>320</v>
      </c>
      <c r="O63" s="15">
        <f t="shared" si="33"/>
        <v>70</v>
      </c>
      <c r="P63" s="15">
        <v>30</v>
      </c>
      <c r="Q63" s="15">
        <v>25</v>
      </c>
      <c r="R63" s="15">
        <v>160</v>
      </c>
      <c r="S63" s="15">
        <v>100</v>
      </c>
      <c r="T63" s="15">
        <v>120</v>
      </c>
      <c r="U63" s="15">
        <v>180</v>
      </c>
      <c r="V63" s="19">
        <f t="shared" si="36"/>
        <v>7.0564999999999998</v>
      </c>
      <c r="W63" s="19">
        <f t="shared" si="34"/>
        <v>10.24</v>
      </c>
      <c r="X63" s="41">
        <f t="shared" si="37"/>
        <v>0.48799999999999999</v>
      </c>
      <c r="Y63" s="53">
        <f t="shared" si="38"/>
        <v>3.7</v>
      </c>
      <c r="Z63" s="57">
        <f t="shared" si="39"/>
        <v>66.36</v>
      </c>
    </row>
    <row r="64" spans="3:26" ht="24" customHeight="1" x14ac:dyDescent="0.15">
      <c r="C64" s="76"/>
      <c r="D64" s="78"/>
      <c r="E64" s="78"/>
      <c r="F64" s="9" t="s">
        <v>29</v>
      </c>
      <c r="G64" s="28">
        <f>C59*100-4</f>
        <v>455.99999999999994</v>
      </c>
      <c r="H64" s="15">
        <v>70</v>
      </c>
      <c r="I64" s="15">
        <f t="shared" si="40"/>
        <v>76.84</v>
      </c>
      <c r="J64" s="20">
        <v>0.03</v>
      </c>
      <c r="K64" s="15">
        <f t="shared" si="32"/>
        <v>71</v>
      </c>
      <c r="L64" s="15">
        <v>20</v>
      </c>
      <c r="M64" s="15">
        <v>100</v>
      </c>
      <c r="N64" s="15">
        <f t="shared" si="35"/>
        <v>320</v>
      </c>
      <c r="O64" s="15">
        <f t="shared" si="33"/>
        <v>70</v>
      </c>
      <c r="P64" s="15">
        <v>30</v>
      </c>
      <c r="Q64" s="15">
        <v>25</v>
      </c>
      <c r="R64" s="15">
        <v>160</v>
      </c>
      <c r="S64" s="15">
        <v>100</v>
      </c>
      <c r="T64" s="15">
        <v>130</v>
      </c>
      <c r="U64" s="15">
        <v>200</v>
      </c>
      <c r="V64" s="19">
        <f t="shared" si="36"/>
        <v>7.0564999999999998</v>
      </c>
      <c r="W64" s="19">
        <f t="shared" si="34"/>
        <v>10.24</v>
      </c>
      <c r="X64" s="41">
        <f t="shared" si="37"/>
        <v>0.48799999999999999</v>
      </c>
      <c r="Y64" s="53">
        <f t="shared" si="38"/>
        <v>3.7</v>
      </c>
      <c r="Z64" s="57">
        <f t="shared" si="39"/>
        <v>66.36</v>
      </c>
    </row>
    <row r="65" spans="3:26" ht="24" customHeight="1" x14ac:dyDescent="0.15">
      <c r="C65" s="76"/>
      <c r="D65" s="78"/>
      <c r="E65" s="78"/>
      <c r="F65" s="9" t="s">
        <v>30</v>
      </c>
      <c r="G65" s="28">
        <f>C59*100-4</f>
        <v>455.99999999999994</v>
      </c>
      <c r="H65" s="15">
        <v>80</v>
      </c>
      <c r="I65" s="15">
        <f t="shared" si="40"/>
        <v>86.84</v>
      </c>
      <c r="J65" s="20">
        <v>0.03</v>
      </c>
      <c r="K65" s="15">
        <f t="shared" si="32"/>
        <v>81</v>
      </c>
      <c r="L65" s="15">
        <v>20</v>
      </c>
      <c r="M65" s="15">
        <v>110</v>
      </c>
      <c r="N65" s="15">
        <f t="shared" si="35"/>
        <v>330</v>
      </c>
      <c r="O65" s="15">
        <f t="shared" si="33"/>
        <v>80</v>
      </c>
      <c r="P65" s="15">
        <v>30</v>
      </c>
      <c r="Q65" s="15">
        <v>25</v>
      </c>
      <c r="R65" s="15">
        <v>170</v>
      </c>
      <c r="S65" s="15">
        <v>100</v>
      </c>
      <c r="T65" s="15">
        <v>140</v>
      </c>
      <c r="U65" s="15">
        <v>220</v>
      </c>
      <c r="V65" s="19">
        <f t="shared" si="36"/>
        <v>7.9584999999999999</v>
      </c>
      <c r="W65" s="19">
        <f t="shared" si="34"/>
        <v>11.22</v>
      </c>
      <c r="X65" s="41">
        <f t="shared" si="37"/>
        <v>0.504</v>
      </c>
      <c r="Y65" s="53">
        <f t="shared" si="38"/>
        <v>3.8</v>
      </c>
      <c r="Z65" s="57">
        <f t="shared" si="39"/>
        <v>68.73</v>
      </c>
    </row>
    <row r="66" spans="3:26" ht="24" customHeight="1" x14ac:dyDescent="0.15">
      <c r="C66" s="76"/>
      <c r="D66" s="78"/>
      <c r="E66" s="78"/>
      <c r="F66" s="9" t="s">
        <v>31</v>
      </c>
      <c r="G66" s="28">
        <f>C59*100-4</f>
        <v>455.99999999999994</v>
      </c>
      <c r="H66" s="15">
        <v>80</v>
      </c>
      <c r="I66" s="15">
        <f t="shared" si="40"/>
        <v>86.84</v>
      </c>
      <c r="J66" s="20">
        <v>0.03</v>
      </c>
      <c r="K66" s="15">
        <f t="shared" si="32"/>
        <v>81</v>
      </c>
      <c r="L66" s="15">
        <v>20</v>
      </c>
      <c r="M66" s="15">
        <v>110</v>
      </c>
      <c r="N66" s="15">
        <f t="shared" si="35"/>
        <v>330</v>
      </c>
      <c r="O66" s="15">
        <f t="shared" si="33"/>
        <v>80</v>
      </c>
      <c r="P66" s="15">
        <v>30</v>
      </c>
      <c r="Q66" s="15">
        <v>25</v>
      </c>
      <c r="R66" s="15">
        <v>170</v>
      </c>
      <c r="S66" s="15">
        <v>130</v>
      </c>
      <c r="T66" s="15">
        <v>180</v>
      </c>
      <c r="U66" s="15">
        <v>240</v>
      </c>
      <c r="V66" s="19">
        <f t="shared" si="36"/>
        <v>7.9584999999999999</v>
      </c>
      <c r="W66" s="19">
        <f t="shared" si="34"/>
        <v>11.22</v>
      </c>
      <c r="X66" s="41">
        <f t="shared" si="37"/>
        <v>0.504</v>
      </c>
      <c r="Y66" s="53">
        <f t="shared" si="38"/>
        <v>3.8</v>
      </c>
      <c r="Z66" s="57">
        <f t="shared" si="39"/>
        <v>68.73</v>
      </c>
    </row>
    <row r="67" spans="3:26" ht="24" customHeight="1" x14ac:dyDescent="0.15">
      <c r="C67" s="76"/>
      <c r="D67" s="78"/>
      <c r="E67" s="78"/>
      <c r="F67" s="9" t="s">
        <v>32</v>
      </c>
      <c r="G67" s="28">
        <f>C59*100-4</f>
        <v>455.99999999999994</v>
      </c>
      <c r="H67" s="15">
        <v>90</v>
      </c>
      <c r="I67" s="15">
        <f t="shared" si="40"/>
        <v>96.84</v>
      </c>
      <c r="J67" s="20">
        <v>0.03</v>
      </c>
      <c r="K67" s="15">
        <f t="shared" si="32"/>
        <v>91</v>
      </c>
      <c r="L67" s="15">
        <v>20</v>
      </c>
      <c r="M67" s="15">
        <v>120</v>
      </c>
      <c r="N67" s="15">
        <f t="shared" si="35"/>
        <v>340</v>
      </c>
      <c r="O67" s="15">
        <f t="shared" si="33"/>
        <v>90</v>
      </c>
      <c r="P67" s="15">
        <v>30</v>
      </c>
      <c r="Q67" s="15">
        <v>25</v>
      </c>
      <c r="R67" s="15">
        <v>180</v>
      </c>
      <c r="S67" s="15">
        <v>180</v>
      </c>
      <c r="T67" s="15">
        <v>240</v>
      </c>
      <c r="U67" s="15">
        <v>270</v>
      </c>
      <c r="V67" s="19">
        <f t="shared" si="36"/>
        <v>8.9004999999999992</v>
      </c>
      <c r="W67" s="19">
        <f t="shared" si="34"/>
        <v>12.24</v>
      </c>
      <c r="X67" s="41">
        <f t="shared" si="37"/>
        <v>0.52</v>
      </c>
      <c r="Y67" s="53">
        <f t="shared" si="38"/>
        <v>3.9</v>
      </c>
      <c r="Z67" s="57">
        <f t="shared" si="39"/>
        <v>71.100000000000009</v>
      </c>
    </row>
    <row r="68" spans="3:26" ht="24" customHeight="1" x14ac:dyDescent="0.15">
      <c r="C68" s="76"/>
      <c r="D68" s="78"/>
      <c r="E68" s="78"/>
      <c r="F68" s="9" t="s">
        <v>33</v>
      </c>
      <c r="G68" s="28">
        <f>C59*100-4</f>
        <v>455.99999999999994</v>
      </c>
      <c r="H68" s="15">
        <v>90</v>
      </c>
      <c r="I68" s="15">
        <f t="shared" si="40"/>
        <v>96.84</v>
      </c>
      <c r="J68" s="20">
        <v>0.03</v>
      </c>
      <c r="K68" s="15">
        <f t="shared" si="32"/>
        <v>91</v>
      </c>
      <c r="L68" s="15">
        <v>20</v>
      </c>
      <c r="M68" s="15">
        <v>120</v>
      </c>
      <c r="N68" s="15">
        <f t="shared" si="35"/>
        <v>340</v>
      </c>
      <c r="O68" s="15">
        <f t="shared" si="33"/>
        <v>90</v>
      </c>
      <c r="P68" s="15">
        <v>30</v>
      </c>
      <c r="Q68" s="15">
        <v>25</v>
      </c>
      <c r="R68" s="15">
        <v>180</v>
      </c>
      <c r="S68" s="15">
        <v>230</v>
      </c>
      <c r="T68" s="15">
        <v>280</v>
      </c>
      <c r="U68" s="15">
        <v>320</v>
      </c>
      <c r="V68" s="19">
        <f t="shared" si="36"/>
        <v>8.9004999999999992</v>
      </c>
      <c r="W68" s="19">
        <f t="shared" si="34"/>
        <v>12.24</v>
      </c>
      <c r="X68" s="41">
        <f t="shared" si="37"/>
        <v>0.52</v>
      </c>
      <c r="Y68" s="53">
        <f t="shared" si="38"/>
        <v>3.9</v>
      </c>
      <c r="Z68" s="57">
        <f t="shared" si="39"/>
        <v>71.100000000000009</v>
      </c>
    </row>
    <row r="69" spans="3:26" ht="24" customHeight="1" x14ac:dyDescent="0.15">
      <c r="C69" s="76">
        <f>D69+P70/100*2</f>
        <v>4.5999999999999996</v>
      </c>
      <c r="D69" s="78">
        <v>4</v>
      </c>
      <c r="E69" s="78">
        <v>4</v>
      </c>
      <c r="F69" s="9" t="s">
        <v>74</v>
      </c>
      <c r="G69" s="28">
        <f>C69*100-4</f>
        <v>455.99999999999994</v>
      </c>
      <c r="H69" s="15">
        <v>45</v>
      </c>
      <c r="I69" s="15">
        <f>H69+G69*J69/2</f>
        <v>45</v>
      </c>
      <c r="J69" s="20">
        <v>0</v>
      </c>
      <c r="K69" s="15">
        <f t="shared" si="32"/>
        <v>46</v>
      </c>
      <c r="L69" s="15">
        <v>20</v>
      </c>
      <c r="M69" s="15">
        <v>90</v>
      </c>
      <c r="N69" s="15">
        <f>$D$69*100/2+L69+M69</f>
        <v>310</v>
      </c>
      <c r="O69" s="15">
        <f t="shared" si="33"/>
        <v>60</v>
      </c>
      <c r="P69" s="15">
        <v>30</v>
      </c>
      <c r="Q69" s="15">
        <v>25</v>
      </c>
      <c r="R69" s="15">
        <v>120</v>
      </c>
      <c r="S69" s="15">
        <v>140</v>
      </c>
      <c r="T69" s="15">
        <v>140</v>
      </c>
      <c r="U69" s="15">
        <v>150</v>
      </c>
      <c r="V69" s="19">
        <f>(E$69*100*M69+K69*O69+0.5*Q69*Q69)*2/10000</f>
        <v>7.8144999999999998</v>
      </c>
      <c r="W69" s="19">
        <f>N69*2*R69/10000</f>
        <v>7.44</v>
      </c>
      <c r="X69" s="41">
        <f>($D$69*100+M69*2+10)/100*0.4*0.2</f>
        <v>0.47200000000000009</v>
      </c>
      <c r="Y69" s="53">
        <f>(2*N69/100+1)*0.5</f>
        <v>3.6</v>
      </c>
      <c r="Z69" s="57">
        <f>(2*E$69*100+2*H69+M69)*2/100*3.95</f>
        <v>77.420000000000016</v>
      </c>
    </row>
    <row r="70" spans="3:26" ht="24" customHeight="1" x14ac:dyDescent="0.15">
      <c r="C70" s="76"/>
      <c r="D70" s="78"/>
      <c r="E70" s="78"/>
      <c r="F70" s="9" t="s">
        <v>89</v>
      </c>
      <c r="G70" s="28">
        <f>C69*100-4</f>
        <v>455.99999999999994</v>
      </c>
      <c r="H70" s="15">
        <v>45</v>
      </c>
      <c r="I70" s="15">
        <f>H70+G70*J70/2</f>
        <v>45</v>
      </c>
      <c r="J70" s="20">
        <v>0</v>
      </c>
      <c r="K70" s="15">
        <f t="shared" si="32"/>
        <v>46</v>
      </c>
      <c r="L70" s="15">
        <v>20</v>
      </c>
      <c r="M70" s="15">
        <v>100</v>
      </c>
      <c r="N70" s="15">
        <f>$D$69*100/2+L70+M70</f>
        <v>320</v>
      </c>
      <c r="O70" s="15">
        <f t="shared" si="33"/>
        <v>70</v>
      </c>
      <c r="P70" s="15">
        <v>30</v>
      </c>
      <c r="Q70" s="15">
        <v>25</v>
      </c>
      <c r="R70" s="15">
        <v>130</v>
      </c>
      <c r="S70" s="15">
        <v>100</v>
      </c>
      <c r="T70" s="15">
        <v>100</v>
      </c>
      <c r="U70" s="15">
        <v>100</v>
      </c>
      <c r="V70" s="19">
        <f t="shared" ref="V70:V78" si="41">(E$69*100*M70+K70*O70+0.5*Q70*Q70)*2/10000</f>
        <v>8.7065000000000001</v>
      </c>
      <c r="W70" s="19">
        <f t="shared" ref="W70:W78" si="42">N70*2*R70/10000</f>
        <v>8.32</v>
      </c>
      <c r="X70" s="41">
        <f t="shared" ref="X70:X78" si="43">($D$69*100+M70*2+10)/100*0.4*0.2</f>
        <v>0.48799999999999999</v>
      </c>
      <c r="Y70" s="53">
        <f t="shared" ref="Y70:Y77" si="44">(2*N70/100+1)*0.5</f>
        <v>3.7</v>
      </c>
      <c r="Z70" s="57">
        <f t="shared" ref="Z70:Z78" si="45">(2*E$69*100+2*H70+M70)*2/100*3.95</f>
        <v>78.210000000000008</v>
      </c>
    </row>
    <row r="71" spans="3:26" ht="24" customHeight="1" x14ac:dyDescent="0.15">
      <c r="C71" s="76"/>
      <c r="D71" s="78"/>
      <c r="E71" s="78"/>
      <c r="F71" s="9" t="s">
        <v>88</v>
      </c>
      <c r="G71" s="28">
        <f>C69*100-4</f>
        <v>455.99999999999994</v>
      </c>
      <c r="H71" s="15">
        <v>55</v>
      </c>
      <c r="I71" s="15">
        <f t="shared" ref="I71:I78" si="46">H71+G71*J71/2</f>
        <v>55</v>
      </c>
      <c r="J71" s="20">
        <v>0</v>
      </c>
      <c r="K71" s="15">
        <f t="shared" si="32"/>
        <v>56</v>
      </c>
      <c r="L71" s="15">
        <v>20</v>
      </c>
      <c r="M71" s="15">
        <v>110</v>
      </c>
      <c r="N71" s="15">
        <f>$D$69*100/2+L71+M71</f>
        <v>330</v>
      </c>
      <c r="O71" s="15">
        <f t="shared" si="33"/>
        <v>80</v>
      </c>
      <c r="P71" s="15">
        <v>30</v>
      </c>
      <c r="Q71" s="15">
        <v>25</v>
      </c>
      <c r="R71" s="15">
        <v>140</v>
      </c>
      <c r="S71" s="15">
        <v>100</v>
      </c>
      <c r="T71" s="15">
        <v>100</v>
      </c>
      <c r="U71" s="15">
        <v>120</v>
      </c>
      <c r="V71" s="19">
        <f t="shared" si="41"/>
        <v>9.7584999999999997</v>
      </c>
      <c r="W71" s="19">
        <f t="shared" si="42"/>
        <v>9.24</v>
      </c>
      <c r="X71" s="41">
        <f t="shared" si="43"/>
        <v>0.504</v>
      </c>
      <c r="Y71" s="53">
        <f t="shared" si="44"/>
        <v>3.8</v>
      </c>
      <c r="Z71" s="57">
        <f t="shared" si="45"/>
        <v>80.58</v>
      </c>
    </row>
    <row r="72" spans="3:26" ht="24" customHeight="1" x14ac:dyDescent="0.15">
      <c r="C72" s="76"/>
      <c r="D72" s="78"/>
      <c r="E72" s="78"/>
      <c r="F72" s="9" t="s">
        <v>22</v>
      </c>
      <c r="G72" s="28">
        <f>C69*100-4</f>
        <v>455.99999999999994</v>
      </c>
      <c r="H72" s="15">
        <v>55</v>
      </c>
      <c r="I72" s="15">
        <f t="shared" si="46"/>
        <v>55</v>
      </c>
      <c r="J72" s="20">
        <v>0</v>
      </c>
      <c r="K72" s="15">
        <f t="shared" si="32"/>
        <v>56</v>
      </c>
      <c r="L72" s="15">
        <v>20</v>
      </c>
      <c r="M72" s="15">
        <v>110</v>
      </c>
      <c r="N72" s="15">
        <f>$D$69*100/2+L72+M72</f>
        <v>330</v>
      </c>
      <c r="O72" s="15">
        <f t="shared" si="33"/>
        <v>80</v>
      </c>
      <c r="P72" s="15">
        <v>30</v>
      </c>
      <c r="Q72" s="15">
        <v>25</v>
      </c>
      <c r="R72" s="15">
        <v>160</v>
      </c>
      <c r="S72" s="15">
        <v>100</v>
      </c>
      <c r="T72" s="15">
        <v>110</v>
      </c>
      <c r="U72" s="15">
        <v>150</v>
      </c>
      <c r="V72" s="19">
        <f t="shared" si="41"/>
        <v>9.7584999999999997</v>
      </c>
      <c r="W72" s="19">
        <f t="shared" si="42"/>
        <v>10.56</v>
      </c>
      <c r="X72" s="41">
        <f t="shared" si="43"/>
        <v>0.504</v>
      </c>
      <c r="Y72" s="53">
        <f t="shared" si="44"/>
        <v>3.8</v>
      </c>
      <c r="Z72" s="57">
        <f t="shared" si="45"/>
        <v>80.58</v>
      </c>
    </row>
    <row r="73" spans="3:26" ht="24" customHeight="1" x14ac:dyDescent="0.15">
      <c r="C73" s="76"/>
      <c r="D73" s="78"/>
      <c r="E73" s="78"/>
      <c r="F73" s="9" t="s">
        <v>28</v>
      </c>
      <c r="G73" s="28">
        <f>C69*100-4</f>
        <v>455.99999999999994</v>
      </c>
      <c r="H73" s="15">
        <v>70</v>
      </c>
      <c r="I73" s="15">
        <f t="shared" si="46"/>
        <v>76.84</v>
      </c>
      <c r="J73" s="20">
        <v>0.03</v>
      </c>
      <c r="K73" s="15">
        <f t="shared" si="32"/>
        <v>71</v>
      </c>
      <c r="L73" s="15">
        <v>20</v>
      </c>
      <c r="M73" s="15">
        <v>120</v>
      </c>
      <c r="N73" s="15">
        <f t="shared" ref="N73:N78" si="47">$D$69*100/2+L73+M73</f>
        <v>340</v>
      </c>
      <c r="O73" s="15">
        <f t="shared" si="33"/>
        <v>90</v>
      </c>
      <c r="P73" s="15">
        <v>30</v>
      </c>
      <c r="Q73" s="15">
        <v>25</v>
      </c>
      <c r="R73" s="15">
        <v>170</v>
      </c>
      <c r="S73" s="15">
        <v>100</v>
      </c>
      <c r="T73" s="15">
        <v>120</v>
      </c>
      <c r="U73" s="15">
        <v>180</v>
      </c>
      <c r="V73" s="19">
        <f t="shared" si="41"/>
        <v>10.9405</v>
      </c>
      <c r="W73" s="19">
        <f t="shared" si="42"/>
        <v>11.56</v>
      </c>
      <c r="X73" s="41">
        <f t="shared" si="43"/>
        <v>0.52</v>
      </c>
      <c r="Y73" s="53">
        <f t="shared" si="44"/>
        <v>3.9</v>
      </c>
      <c r="Z73" s="57">
        <f t="shared" si="45"/>
        <v>83.74</v>
      </c>
    </row>
    <row r="74" spans="3:26" ht="24" customHeight="1" x14ac:dyDescent="0.15">
      <c r="C74" s="76"/>
      <c r="D74" s="78"/>
      <c r="E74" s="78"/>
      <c r="F74" s="9" t="s">
        <v>29</v>
      </c>
      <c r="G74" s="28">
        <f>C69*100-4</f>
        <v>455.99999999999994</v>
      </c>
      <c r="H74" s="15">
        <v>70</v>
      </c>
      <c r="I74" s="15">
        <f t="shared" si="46"/>
        <v>76.84</v>
      </c>
      <c r="J74" s="20">
        <v>0.03</v>
      </c>
      <c r="K74" s="15">
        <f t="shared" si="32"/>
        <v>71</v>
      </c>
      <c r="L74" s="15">
        <v>20</v>
      </c>
      <c r="M74" s="15">
        <v>130</v>
      </c>
      <c r="N74" s="15">
        <f t="shared" si="47"/>
        <v>350</v>
      </c>
      <c r="O74" s="15">
        <f t="shared" si="33"/>
        <v>100</v>
      </c>
      <c r="P74" s="15">
        <v>30</v>
      </c>
      <c r="Q74" s="15">
        <v>25</v>
      </c>
      <c r="R74" s="15">
        <v>170</v>
      </c>
      <c r="S74" s="15">
        <v>100</v>
      </c>
      <c r="T74" s="15">
        <v>130</v>
      </c>
      <c r="U74" s="15">
        <v>200</v>
      </c>
      <c r="V74" s="19">
        <f t="shared" si="41"/>
        <v>11.8825</v>
      </c>
      <c r="W74" s="19">
        <f t="shared" si="42"/>
        <v>11.9</v>
      </c>
      <c r="X74" s="41">
        <f t="shared" si="43"/>
        <v>0.53600000000000003</v>
      </c>
      <c r="Y74" s="53">
        <f t="shared" si="44"/>
        <v>4</v>
      </c>
      <c r="Z74" s="57">
        <f t="shared" si="45"/>
        <v>84.53</v>
      </c>
    </row>
    <row r="75" spans="3:26" ht="24" customHeight="1" x14ac:dyDescent="0.15">
      <c r="C75" s="76"/>
      <c r="D75" s="78"/>
      <c r="E75" s="78"/>
      <c r="F75" s="9" t="s">
        <v>30</v>
      </c>
      <c r="G75" s="28">
        <f>C69*100-4</f>
        <v>455.99999999999994</v>
      </c>
      <c r="H75" s="15">
        <v>80</v>
      </c>
      <c r="I75" s="15">
        <f t="shared" si="46"/>
        <v>86.84</v>
      </c>
      <c r="J75" s="20">
        <v>0.03</v>
      </c>
      <c r="K75" s="15">
        <f t="shared" si="32"/>
        <v>81</v>
      </c>
      <c r="L75" s="15">
        <v>20</v>
      </c>
      <c r="M75" s="15">
        <v>130</v>
      </c>
      <c r="N75" s="15">
        <f t="shared" si="47"/>
        <v>350</v>
      </c>
      <c r="O75" s="15">
        <f t="shared" si="33"/>
        <v>100</v>
      </c>
      <c r="P75" s="15">
        <v>30</v>
      </c>
      <c r="Q75" s="15">
        <v>25</v>
      </c>
      <c r="R75" s="15">
        <v>180</v>
      </c>
      <c r="S75" s="15">
        <v>110</v>
      </c>
      <c r="T75" s="15">
        <v>150</v>
      </c>
      <c r="U75" s="15">
        <v>220</v>
      </c>
      <c r="V75" s="19">
        <f t="shared" si="41"/>
        <v>12.0825</v>
      </c>
      <c r="W75" s="19">
        <f t="shared" si="42"/>
        <v>12.6</v>
      </c>
      <c r="X75" s="41">
        <f t="shared" si="43"/>
        <v>0.53600000000000003</v>
      </c>
      <c r="Y75" s="53">
        <f t="shared" si="44"/>
        <v>4</v>
      </c>
      <c r="Z75" s="57">
        <f t="shared" si="45"/>
        <v>86.110000000000014</v>
      </c>
    </row>
    <row r="76" spans="3:26" ht="24" customHeight="1" x14ac:dyDescent="0.15">
      <c r="C76" s="76"/>
      <c r="D76" s="78"/>
      <c r="E76" s="78"/>
      <c r="F76" s="9" t="s">
        <v>31</v>
      </c>
      <c r="G76" s="28">
        <f>C69*100-4</f>
        <v>455.99999999999994</v>
      </c>
      <c r="H76" s="15">
        <v>80</v>
      </c>
      <c r="I76" s="15">
        <f t="shared" si="46"/>
        <v>86.84</v>
      </c>
      <c r="J76" s="20">
        <v>0.03</v>
      </c>
      <c r="K76" s="15">
        <f t="shared" si="32"/>
        <v>81</v>
      </c>
      <c r="L76" s="15">
        <v>20</v>
      </c>
      <c r="M76" s="15">
        <v>140</v>
      </c>
      <c r="N76" s="15">
        <f t="shared" si="47"/>
        <v>360</v>
      </c>
      <c r="O76" s="15">
        <f t="shared" si="33"/>
        <v>110</v>
      </c>
      <c r="P76" s="15">
        <v>30</v>
      </c>
      <c r="Q76" s="15">
        <v>25</v>
      </c>
      <c r="R76" s="15">
        <v>180</v>
      </c>
      <c r="S76" s="15">
        <v>160</v>
      </c>
      <c r="T76" s="15">
        <v>200</v>
      </c>
      <c r="U76" s="15">
        <v>240</v>
      </c>
      <c r="V76" s="19">
        <f t="shared" si="41"/>
        <v>13.044499999999999</v>
      </c>
      <c r="W76" s="19">
        <f t="shared" si="42"/>
        <v>12.96</v>
      </c>
      <c r="X76" s="41">
        <f t="shared" si="43"/>
        <v>0.55200000000000005</v>
      </c>
      <c r="Y76" s="53">
        <f t="shared" si="44"/>
        <v>4.0999999999999996</v>
      </c>
      <c r="Z76" s="57">
        <f t="shared" si="45"/>
        <v>86.9</v>
      </c>
    </row>
    <row r="77" spans="3:26" ht="24" customHeight="1" x14ac:dyDescent="0.15">
      <c r="C77" s="76"/>
      <c r="D77" s="78"/>
      <c r="E77" s="78"/>
      <c r="F77" s="9" t="s">
        <v>32</v>
      </c>
      <c r="G77" s="28">
        <f>C69*100-4</f>
        <v>455.99999999999994</v>
      </c>
      <c r="H77" s="15">
        <v>90</v>
      </c>
      <c r="I77" s="15">
        <f t="shared" si="46"/>
        <v>96.84</v>
      </c>
      <c r="J77" s="20">
        <v>0.03</v>
      </c>
      <c r="K77" s="15">
        <f t="shared" si="32"/>
        <v>91</v>
      </c>
      <c r="L77" s="15">
        <v>20</v>
      </c>
      <c r="M77" s="15">
        <v>150</v>
      </c>
      <c r="N77" s="15">
        <f t="shared" si="47"/>
        <v>370</v>
      </c>
      <c r="O77" s="15">
        <f t="shared" si="33"/>
        <v>120</v>
      </c>
      <c r="P77" s="15">
        <v>30</v>
      </c>
      <c r="Q77" s="15">
        <v>25</v>
      </c>
      <c r="R77" s="15">
        <v>180</v>
      </c>
      <c r="S77" s="15">
        <v>200</v>
      </c>
      <c r="T77" s="15">
        <v>250</v>
      </c>
      <c r="U77" s="15">
        <v>280</v>
      </c>
      <c r="V77" s="19">
        <f t="shared" si="41"/>
        <v>14.246499999999999</v>
      </c>
      <c r="W77" s="19">
        <f t="shared" si="42"/>
        <v>13.32</v>
      </c>
      <c r="X77" s="41">
        <f t="shared" si="43"/>
        <v>0.56799999999999995</v>
      </c>
      <c r="Y77" s="53">
        <f t="shared" si="44"/>
        <v>4.2</v>
      </c>
      <c r="Z77" s="57">
        <f t="shared" si="45"/>
        <v>89.27000000000001</v>
      </c>
    </row>
    <row r="78" spans="3:26" ht="24" customHeight="1" thickBot="1" x14ac:dyDescent="0.2">
      <c r="C78" s="77"/>
      <c r="D78" s="79"/>
      <c r="E78" s="79"/>
      <c r="F78" s="10" t="s">
        <v>33</v>
      </c>
      <c r="G78" s="29">
        <f>C69*100-4</f>
        <v>455.99999999999994</v>
      </c>
      <c r="H78" s="59">
        <v>90</v>
      </c>
      <c r="I78" s="59">
        <f t="shared" si="46"/>
        <v>96.84</v>
      </c>
      <c r="J78" s="60">
        <v>0.03</v>
      </c>
      <c r="K78" s="59">
        <f t="shared" si="32"/>
        <v>91</v>
      </c>
      <c r="L78" s="59">
        <v>20</v>
      </c>
      <c r="M78" s="59">
        <v>150</v>
      </c>
      <c r="N78" s="59">
        <f t="shared" si="47"/>
        <v>370</v>
      </c>
      <c r="O78" s="59">
        <f t="shared" si="33"/>
        <v>120</v>
      </c>
      <c r="P78" s="59">
        <v>30</v>
      </c>
      <c r="Q78" s="59">
        <v>25</v>
      </c>
      <c r="R78" s="59">
        <v>180</v>
      </c>
      <c r="S78" s="59">
        <v>250</v>
      </c>
      <c r="T78" s="59">
        <v>300</v>
      </c>
      <c r="U78" s="59">
        <v>340</v>
      </c>
      <c r="V78" s="61">
        <f t="shared" si="41"/>
        <v>14.246499999999999</v>
      </c>
      <c r="W78" s="61">
        <f t="shared" si="42"/>
        <v>13.32</v>
      </c>
      <c r="X78" s="62">
        <f t="shared" si="43"/>
        <v>0.56799999999999995</v>
      </c>
      <c r="Y78" s="63">
        <f>(2*N78/100+1)*0.5</f>
        <v>4.2</v>
      </c>
      <c r="Z78" s="57">
        <f t="shared" si="45"/>
        <v>89.27000000000001</v>
      </c>
    </row>
    <row r="79" spans="3:26" ht="19.899999999999999" customHeight="1" x14ac:dyDescent="0.15">
      <c r="F79" s="46"/>
      <c r="G79" s="47"/>
      <c r="L79" s="65"/>
      <c r="R79" s="50"/>
    </row>
    <row r="80" spans="3:26" ht="19.899999999999999" customHeight="1" x14ac:dyDescent="0.15">
      <c r="F80" s="46"/>
      <c r="G80" s="47"/>
      <c r="L80" s="65"/>
      <c r="R80" s="50"/>
    </row>
    <row r="81" spans="6:18" ht="19.899999999999999" customHeight="1" x14ac:dyDescent="0.15">
      <c r="F81" s="46"/>
      <c r="G81" s="47"/>
      <c r="L81" s="65"/>
      <c r="R81" s="50"/>
    </row>
    <row r="82" spans="6:18" ht="19.899999999999999" customHeight="1" x14ac:dyDescent="0.15">
      <c r="F82" s="46"/>
      <c r="G82" s="47"/>
      <c r="L82" s="65"/>
      <c r="R82" s="50"/>
    </row>
    <row r="83" spans="6:18" ht="19.899999999999999" customHeight="1" x14ac:dyDescent="0.15">
      <c r="F83" s="46"/>
      <c r="G83" s="47"/>
      <c r="L83" s="65"/>
      <c r="R83" s="50"/>
    </row>
    <row r="84" spans="6:18" ht="19.899999999999999" customHeight="1" x14ac:dyDescent="0.15">
      <c r="F84" s="46"/>
      <c r="G84" s="47"/>
      <c r="L84" s="65"/>
      <c r="R84" s="50"/>
    </row>
    <row r="85" spans="6:18" ht="19.899999999999999" customHeight="1" x14ac:dyDescent="0.15">
      <c r="F85" s="46"/>
      <c r="G85" s="47"/>
      <c r="L85" s="65"/>
      <c r="R85" s="50"/>
    </row>
    <row r="86" spans="6:18" ht="19.899999999999999" customHeight="1" x14ac:dyDescent="0.15">
      <c r="F86" s="46"/>
      <c r="G86" s="47"/>
      <c r="L86" s="65"/>
      <c r="R86" s="50"/>
    </row>
    <row r="87" spans="6:18" ht="19.899999999999999" customHeight="1" x14ac:dyDescent="0.15">
      <c r="F87" s="46"/>
      <c r="G87" s="47"/>
      <c r="L87" s="65"/>
      <c r="R87" s="50"/>
    </row>
    <row r="88" spans="6:18" ht="19.899999999999999" customHeight="1" x14ac:dyDescent="0.15">
      <c r="F88" s="46"/>
      <c r="G88" s="47"/>
      <c r="L88" s="65"/>
      <c r="R88" s="50"/>
    </row>
    <row r="89" spans="6:18" ht="19.899999999999999" customHeight="1" x14ac:dyDescent="0.15">
      <c r="F89" s="46"/>
      <c r="G89" s="47"/>
      <c r="L89" s="65"/>
      <c r="R89" s="50"/>
    </row>
    <row r="90" spans="6:18" ht="19.899999999999999" customHeight="1" x14ac:dyDescent="0.15">
      <c r="F90" s="46"/>
      <c r="G90" s="47"/>
      <c r="L90" s="65"/>
      <c r="R90" s="50"/>
    </row>
    <row r="91" spans="6:18" ht="19.899999999999999" customHeight="1" x14ac:dyDescent="0.15">
      <c r="F91" s="46"/>
      <c r="G91" s="47"/>
      <c r="L91" s="65"/>
      <c r="R91" s="50"/>
    </row>
    <row r="92" spans="6:18" ht="19.899999999999999" customHeight="1" x14ac:dyDescent="0.15">
      <c r="F92" s="46"/>
      <c r="G92" s="47"/>
      <c r="L92" s="65"/>
      <c r="R92" s="50"/>
    </row>
    <row r="93" spans="6:18" ht="19.899999999999999" customHeight="1" x14ac:dyDescent="0.15">
      <c r="F93" s="46"/>
      <c r="G93" s="47"/>
      <c r="L93" s="65"/>
      <c r="R93" s="50"/>
    </row>
    <row r="94" spans="6:18" ht="19.899999999999999" customHeight="1" x14ac:dyDescent="0.15">
      <c r="F94" s="46"/>
      <c r="G94" s="47"/>
      <c r="L94" s="65"/>
      <c r="R94" s="50"/>
    </row>
    <row r="95" spans="6:18" ht="19.899999999999999" customHeight="1" x14ac:dyDescent="0.15">
      <c r="F95" s="46"/>
      <c r="G95" s="47"/>
      <c r="L95" s="65"/>
      <c r="R95" s="50"/>
    </row>
    <row r="96" spans="6:18" ht="19.899999999999999" customHeight="1" x14ac:dyDescent="0.15">
      <c r="F96" s="46"/>
      <c r="G96" s="47"/>
      <c r="L96" s="65"/>
      <c r="R96" s="50"/>
    </row>
    <row r="97" spans="6:18" ht="19.899999999999999" customHeight="1" x14ac:dyDescent="0.15">
      <c r="F97" s="46"/>
      <c r="G97" s="47"/>
      <c r="L97" s="65"/>
      <c r="R97" s="50"/>
    </row>
    <row r="98" spans="6:18" ht="19.899999999999999" customHeight="1" x14ac:dyDescent="0.15">
      <c r="F98" s="46"/>
      <c r="G98" s="47"/>
      <c r="L98" s="65"/>
      <c r="R98" s="50"/>
    </row>
    <row r="99" spans="6:18" ht="19.899999999999999" customHeight="1" x14ac:dyDescent="0.15">
      <c r="F99" s="46"/>
      <c r="G99" s="47"/>
      <c r="L99" s="65"/>
      <c r="R99" s="50"/>
    </row>
    <row r="100" spans="6:18" ht="19.899999999999999" customHeight="1" x14ac:dyDescent="0.15">
      <c r="F100" s="46"/>
      <c r="G100" s="47"/>
      <c r="L100" s="65"/>
      <c r="R100" s="50"/>
    </row>
    <row r="101" spans="6:18" ht="19.899999999999999" customHeight="1" x14ac:dyDescent="0.15">
      <c r="F101" s="46"/>
      <c r="G101" s="47"/>
      <c r="L101" s="65"/>
      <c r="R101" s="50"/>
    </row>
    <row r="102" spans="6:18" ht="19.899999999999999" customHeight="1" x14ac:dyDescent="0.15">
      <c r="F102" s="46"/>
      <c r="G102" s="47"/>
      <c r="L102" s="65"/>
      <c r="R102" s="50"/>
    </row>
    <row r="103" spans="6:18" ht="19.899999999999999" customHeight="1" x14ac:dyDescent="0.15">
      <c r="F103" s="46"/>
      <c r="G103" s="47"/>
      <c r="L103" s="65"/>
      <c r="R103" s="50"/>
    </row>
    <row r="104" spans="6:18" ht="19.899999999999999" customHeight="1" x14ac:dyDescent="0.15">
      <c r="F104" s="46"/>
      <c r="G104" s="47"/>
      <c r="L104" s="65"/>
      <c r="R104" s="50"/>
    </row>
    <row r="105" spans="6:18" ht="19.899999999999999" customHeight="1" x14ac:dyDescent="0.15">
      <c r="F105" s="46"/>
      <c r="G105" s="47"/>
      <c r="L105" s="65"/>
      <c r="R105" s="50"/>
    </row>
    <row r="106" spans="6:18" ht="19.899999999999999" customHeight="1" x14ac:dyDescent="0.15">
      <c r="F106" s="46"/>
      <c r="G106" s="47"/>
      <c r="L106" s="65"/>
      <c r="R106" s="50"/>
    </row>
    <row r="107" spans="6:18" ht="19.899999999999999" customHeight="1" x14ac:dyDescent="0.15">
      <c r="F107" s="46"/>
      <c r="G107" s="47"/>
      <c r="L107" s="65"/>
      <c r="R107" s="50"/>
    </row>
    <row r="108" spans="6:18" ht="19.899999999999999" customHeight="1" x14ac:dyDescent="0.15">
      <c r="F108" s="46"/>
      <c r="G108" s="47"/>
      <c r="L108" s="65"/>
      <c r="R108" s="50"/>
    </row>
    <row r="109" spans="6:18" ht="19.899999999999999" customHeight="1" x14ac:dyDescent="0.15">
      <c r="F109" s="46"/>
      <c r="G109" s="47"/>
      <c r="L109" s="65"/>
      <c r="R109" s="50"/>
    </row>
    <row r="110" spans="6:18" ht="19.899999999999999" customHeight="1" x14ac:dyDescent="0.15">
      <c r="F110" s="46"/>
      <c r="G110" s="47"/>
      <c r="L110" s="65"/>
      <c r="R110" s="50"/>
    </row>
    <row r="111" spans="6:18" ht="19.899999999999999" customHeight="1" x14ac:dyDescent="0.15">
      <c r="F111" s="46"/>
      <c r="G111" s="47"/>
      <c r="L111" s="65"/>
      <c r="R111" s="50"/>
    </row>
    <row r="112" spans="6:18" ht="19.899999999999999" customHeight="1" x14ac:dyDescent="0.15">
      <c r="F112" s="46"/>
      <c r="G112" s="47"/>
      <c r="L112" s="65"/>
      <c r="R112" s="50"/>
    </row>
    <row r="113" spans="6:18" ht="19.899999999999999" customHeight="1" x14ac:dyDescent="0.15">
      <c r="F113" s="46"/>
      <c r="G113" s="47"/>
      <c r="L113" s="65"/>
      <c r="R113" s="50"/>
    </row>
    <row r="114" spans="6:18" ht="19.899999999999999" customHeight="1" x14ac:dyDescent="0.15">
      <c r="F114" s="46"/>
      <c r="G114" s="47"/>
      <c r="L114" s="65"/>
      <c r="R114" s="50"/>
    </row>
    <row r="115" spans="6:18" ht="19.899999999999999" customHeight="1" x14ac:dyDescent="0.15">
      <c r="F115" s="46"/>
      <c r="G115" s="47"/>
      <c r="L115" s="65"/>
      <c r="R115" s="50"/>
    </row>
    <row r="116" spans="6:18" ht="19.899999999999999" customHeight="1" x14ac:dyDescent="0.15">
      <c r="F116" s="46"/>
      <c r="G116" s="47"/>
      <c r="L116" s="65"/>
      <c r="R116" s="50"/>
    </row>
    <row r="117" spans="6:18" ht="19.899999999999999" customHeight="1" x14ac:dyDescent="0.15">
      <c r="F117" s="46"/>
      <c r="G117" s="47"/>
      <c r="L117" s="65"/>
      <c r="R117" s="50"/>
    </row>
    <row r="118" spans="6:18" ht="19.899999999999999" customHeight="1" x14ac:dyDescent="0.15">
      <c r="F118" s="46"/>
      <c r="G118" s="47"/>
      <c r="L118" s="65"/>
      <c r="R118" s="50"/>
    </row>
    <row r="119" spans="6:18" ht="19.899999999999999" customHeight="1" x14ac:dyDescent="0.15">
      <c r="F119" s="46"/>
      <c r="G119" s="47"/>
      <c r="L119" s="65"/>
      <c r="R119" s="50"/>
    </row>
    <row r="120" spans="6:18" ht="19.899999999999999" customHeight="1" x14ac:dyDescent="0.15">
      <c r="F120" s="46"/>
      <c r="G120" s="47"/>
      <c r="L120" s="65"/>
      <c r="R120" s="50"/>
    </row>
    <row r="121" spans="6:18" ht="19.899999999999999" customHeight="1" x14ac:dyDescent="0.15">
      <c r="F121" s="46"/>
      <c r="G121" s="47"/>
      <c r="L121" s="65"/>
      <c r="R121" s="50"/>
    </row>
    <row r="122" spans="6:18" ht="19.899999999999999" customHeight="1" x14ac:dyDescent="0.15">
      <c r="F122" s="46"/>
      <c r="G122" s="47"/>
      <c r="L122" s="65"/>
      <c r="R122" s="50"/>
    </row>
    <row r="123" spans="6:18" ht="19.899999999999999" customHeight="1" x14ac:dyDescent="0.15">
      <c r="F123" s="46"/>
      <c r="G123" s="47"/>
      <c r="L123" s="65"/>
      <c r="R123" s="50"/>
    </row>
    <row r="124" spans="6:18" ht="19.899999999999999" customHeight="1" x14ac:dyDescent="0.15">
      <c r="F124" s="46"/>
      <c r="G124" s="47"/>
      <c r="L124" s="65"/>
      <c r="R124" s="50"/>
    </row>
    <row r="125" spans="6:18" ht="19.899999999999999" customHeight="1" x14ac:dyDescent="0.15">
      <c r="F125" s="46"/>
      <c r="G125" s="47"/>
      <c r="L125" s="65"/>
      <c r="R125" s="50"/>
    </row>
    <row r="126" spans="6:18" ht="19.899999999999999" customHeight="1" x14ac:dyDescent="0.15">
      <c r="F126" s="46"/>
      <c r="G126" s="47"/>
      <c r="L126" s="65"/>
      <c r="R126" s="50"/>
    </row>
    <row r="127" spans="6:18" ht="19.899999999999999" customHeight="1" x14ac:dyDescent="0.15">
      <c r="F127" s="46"/>
      <c r="G127" s="47"/>
      <c r="L127" s="65"/>
      <c r="R127" s="50"/>
    </row>
    <row r="128" spans="6:18" ht="19.899999999999999" customHeight="1" x14ac:dyDescent="0.15">
      <c r="F128" s="46"/>
      <c r="G128" s="47"/>
      <c r="L128" s="65"/>
      <c r="R128" s="50"/>
    </row>
    <row r="129" spans="6:18" ht="19.899999999999999" customHeight="1" x14ac:dyDescent="0.15">
      <c r="F129" s="46"/>
      <c r="G129" s="47"/>
      <c r="L129" s="65"/>
      <c r="R129" s="50"/>
    </row>
    <row r="130" spans="6:18" ht="19.899999999999999" customHeight="1" x14ac:dyDescent="0.15">
      <c r="F130" s="46"/>
      <c r="G130" s="47"/>
      <c r="L130" s="65"/>
      <c r="R130" s="50"/>
    </row>
    <row r="131" spans="6:18" ht="19.899999999999999" customHeight="1" x14ac:dyDescent="0.15">
      <c r="F131" s="46"/>
      <c r="G131" s="47"/>
      <c r="L131" s="65"/>
      <c r="R131" s="50"/>
    </row>
    <row r="132" spans="6:18" ht="19.899999999999999" customHeight="1" x14ac:dyDescent="0.15">
      <c r="F132" s="46"/>
      <c r="G132" s="47"/>
      <c r="L132" s="65"/>
      <c r="R132" s="50"/>
    </row>
    <row r="133" spans="6:18" ht="19.899999999999999" customHeight="1" x14ac:dyDescent="0.15">
      <c r="F133" s="46"/>
      <c r="G133" s="47"/>
      <c r="L133" s="65"/>
      <c r="R133" s="50"/>
    </row>
    <row r="134" spans="6:18" ht="19.899999999999999" customHeight="1" x14ac:dyDescent="0.15">
      <c r="F134" s="46"/>
      <c r="G134" s="47"/>
      <c r="L134" s="65"/>
      <c r="R134" s="50"/>
    </row>
    <row r="135" spans="6:18" ht="19.899999999999999" customHeight="1" x14ac:dyDescent="0.15">
      <c r="F135" s="46"/>
      <c r="G135" s="47"/>
      <c r="L135" s="65"/>
      <c r="R135" s="50"/>
    </row>
    <row r="136" spans="6:18" ht="19.899999999999999" customHeight="1" x14ac:dyDescent="0.15">
      <c r="F136" s="46"/>
      <c r="G136" s="47"/>
      <c r="L136" s="65"/>
      <c r="R136" s="50"/>
    </row>
    <row r="137" spans="6:18" ht="19.899999999999999" customHeight="1" x14ac:dyDescent="0.15">
      <c r="F137" s="46"/>
      <c r="G137" s="47"/>
      <c r="L137" s="65"/>
      <c r="R137" s="50"/>
    </row>
    <row r="138" spans="6:18" ht="19.899999999999999" customHeight="1" x14ac:dyDescent="0.15">
      <c r="F138" s="46"/>
      <c r="G138" s="47"/>
      <c r="L138" s="65"/>
      <c r="R138" s="50"/>
    </row>
    <row r="139" spans="6:18" ht="19.899999999999999" customHeight="1" x14ac:dyDescent="0.15">
      <c r="F139" s="46"/>
      <c r="G139" s="47"/>
      <c r="L139" s="65"/>
      <c r="R139" s="50"/>
    </row>
    <row r="140" spans="6:18" ht="19.899999999999999" customHeight="1" x14ac:dyDescent="0.15">
      <c r="F140" s="46"/>
      <c r="G140" s="47"/>
      <c r="L140" s="65"/>
      <c r="R140" s="50"/>
    </row>
    <row r="141" spans="6:18" ht="19.899999999999999" customHeight="1" x14ac:dyDescent="0.15">
      <c r="F141" s="46"/>
      <c r="G141" s="47"/>
      <c r="L141" s="65"/>
      <c r="R141" s="50"/>
    </row>
    <row r="142" spans="6:18" ht="19.899999999999999" customHeight="1" x14ac:dyDescent="0.15">
      <c r="F142" s="46"/>
      <c r="G142" s="47"/>
      <c r="L142" s="65"/>
      <c r="R142" s="50"/>
    </row>
    <row r="143" spans="6:18" ht="19.899999999999999" customHeight="1" x14ac:dyDescent="0.15">
      <c r="F143" s="46"/>
      <c r="G143" s="47"/>
      <c r="L143" s="65"/>
      <c r="R143" s="50"/>
    </row>
    <row r="144" spans="6:18" ht="19.899999999999999" customHeight="1" x14ac:dyDescent="0.15">
      <c r="F144" s="46"/>
      <c r="G144" s="47"/>
      <c r="L144" s="65"/>
      <c r="R144" s="50"/>
    </row>
    <row r="145" spans="6:18" ht="19.899999999999999" customHeight="1" x14ac:dyDescent="0.15">
      <c r="F145" s="46"/>
      <c r="G145" s="47"/>
      <c r="L145" s="65"/>
      <c r="R145" s="50"/>
    </row>
    <row r="146" spans="6:18" ht="19.899999999999999" customHeight="1" x14ac:dyDescent="0.15">
      <c r="F146" s="46"/>
      <c r="G146" s="47"/>
      <c r="L146" s="65"/>
      <c r="R146" s="50"/>
    </row>
    <row r="147" spans="6:18" ht="19.899999999999999" customHeight="1" x14ac:dyDescent="0.15">
      <c r="F147" s="46"/>
      <c r="G147" s="47"/>
      <c r="L147" s="65"/>
      <c r="R147" s="50"/>
    </row>
    <row r="148" spans="6:18" ht="19.899999999999999" customHeight="1" x14ac:dyDescent="0.15">
      <c r="F148" s="46"/>
      <c r="G148" s="47"/>
      <c r="L148" s="65"/>
      <c r="R148" s="50"/>
    </row>
    <row r="149" spans="6:18" ht="19.899999999999999" customHeight="1" x14ac:dyDescent="0.15">
      <c r="F149" s="46"/>
      <c r="G149" s="47"/>
      <c r="L149" s="65"/>
      <c r="R149" s="50"/>
    </row>
    <row r="150" spans="6:18" ht="19.899999999999999" customHeight="1" x14ac:dyDescent="0.15">
      <c r="F150" s="46"/>
      <c r="G150" s="47"/>
      <c r="L150" s="65"/>
      <c r="R150" s="50"/>
    </row>
    <row r="151" spans="6:18" ht="19.899999999999999" customHeight="1" x14ac:dyDescent="0.15">
      <c r="F151" s="46"/>
      <c r="G151" s="47"/>
      <c r="L151" s="65"/>
      <c r="R151" s="50"/>
    </row>
    <row r="152" spans="6:18" ht="19.899999999999999" customHeight="1" x14ac:dyDescent="0.15">
      <c r="F152" s="46"/>
      <c r="G152" s="47"/>
      <c r="L152" s="65"/>
      <c r="R152" s="50"/>
    </row>
    <row r="153" spans="6:18" ht="19.899999999999999" customHeight="1" x14ac:dyDescent="0.15">
      <c r="F153" s="46"/>
      <c r="G153" s="47"/>
      <c r="L153" s="65"/>
      <c r="R153" s="50"/>
    </row>
    <row r="154" spans="6:18" ht="19.899999999999999" customHeight="1" x14ac:dyDescent="0.15">
      <c r="F154" s="46"/>
      <c r="G154" s="47"/>
      <c r="L154" s="65"/>
      <c r="R154" s="50"/>
    </row>
    <row r="155" spans="6:18" ht="19.899999999999999" customHeight="1" x14ac:dyDescent="0.15">
      <c r="F155" s="46"/>
      <c r="G155" s="47"/>
      <c r="L155" s="65"/>
      <c r="R155" s="50"/>
    </row>
    <row r="156" spans="6:18" ht="19.899999999999999" customHeight="1" x14ac:dyDescent="0.15">
      <c r="F156" s="46"/>
      <c r="G156" s="47"/>
      <c r="L156" s="65"/>
      <c r="R156" s="50"/>
    </row>
    <row r="157" spans="6:18" ht="19.899999999999999" customHeight="1" x14ac:dyDescent="0.15">
      <c r="F157" s="46"/>
      <c r="G157" s="47"/>
      <c r="L157" s="65"/>
      <c r="R157" s="50"/>
    </row>
    <row r="158" spans="6:18" ht="19.899999999999999" customHeight="1" x14ac:dyDescent="0.15">
      <c r="F158" s="46"/>
      <c r="G158" s="47"/>
      <c r="L158" s="65"/>
      <c r="R158" s="50"/>
    </row>
    <row r="159" spans="6:18" ht="19.899999999999999" customHeight="1" x14ac:dyDescent="0.15">
      <c r="F159" s="46"/>
      <c r="G159" s="47"/>
      <c r="L159" s="65"/>
      <c r="R159" s="50"/>
    </row>
    <row r="160" spans="6:18" ht="19.899999999999999" customHeight="1" x14ac:dyDescent="0.15">
      <c r="F160" s="46"/>
      <c r="G160" s="47"/>
      <c r="L160" s="65"/>
      <c r="R160" s="50"/>
    </row>
    <row r="161" spans="6:18" ht="19.899999999999999" customHeight="1" x14ac:dyDescent="0.15">
      <c r="F161" s="46"/>
      <c r="G161" s="47"/>
      <c r="L161" s="65"/>
      <c r="R161" s="50"/>
    </row>
    <row r="162" spans="6:18" ht="19.899999999999999" customHeight="1" x14ac:dyDescent="0.15">
      <c r="F162" s="46"/>
      <c r="G162" s="47"/>
      <c r="L162" s="65"/>
      <c r="R162" s="50"/>
    </row>
    <row r="163" spans="6:18" ht="19.899999999999999" customHeight="1" x14ac:dyDescent="0.15">
      <c r="F163" s="46"/>
      <c r="G163" s="47"/>
      <c r="L163" s="65"/>
      <c r="R163" s="50"/>
    </row>
    <row r="164" spans="6:18" ht="19.899999999999999" customHeight="1" x14ac:dyDescent="0.15">
      <c r="F164" s="46"/>
      <c r="G164" s="47"/>
      <c r="L164" s="65"/>
      <c r="R164" s="50"/>
    </row>
    <row r="165" spans="6:18" ht="19.899999999999999" customHeight="1" x14ac:dyDescent="0.15">
      <c r="F165" s="46"/>
      <c r="G165" s="47"/>
      <c r="L165" s="65"/>
      <c r="R165" s="50"/>
    </row>
    <row r="166" spans="6:18" ht="19.899999999999999" customHeight="1" x14ac:dyDescent="0.15">
      <c r="F166" s="46"/>
      <c r="G166" s="47"/>
      <c r="L166" s="65"/>
      <c r="R166" s="50"/>
    </row>
    <row r="167" spans="6:18" ht="19.899999999999999" customHeight="1" x14ac:dyDescent="0.15">
      <c r="F167" s="46"/>
      <c r="G167" s="47"/>
      <c r="L167" s="65"/>
      <c r="R167" s="50"/>
    </row>
    <row r="168" spans="6:18" ht="19.899999999999999" customHeight="1" x14ac:dyDescent="0.15">
      <c r="F168" s="46"/>
      <c r="G168" s="47"/>
      <c r="L168" s="65"/>
      <c r="R168" s="50"/>
    </row>
    <row r="169" spans="6:18" ht="19.899999999999999" customHeight="1" x14ac:dyDescent="0.15">
      <c r="F169" s="46"/>
      <c r="G169" s="47"/>
      <c r="L169" s="65"/>
      <c r="R169" s="50"/>
    </row>
    <row r="170" spans="6:18" ht="19.899999999999999" customHeight="1" x14ac:dyDescent="0.15">
      <c r="F170" s="46"/>
      <c r="G170" s="47"/>
      <c r="L170" s="65"/>
      <c r="R170" s="50"/>
    </row>
    <row r="171" spans="6:18" ht="19.899999999999999" customHeight="1" x14ac:dyDescent="0.15">
      <c r="F171" s="46"/>
      <c r="G171" s="47"/>
      <c r="L171" s="65"/>
      <c r="R171" s="50"/>
    </row>
    <row r="172" spans="6:18" ht="19.899999999999999" customHeight="1" x14ac:dyDescent="0.15">
      <c r="F172" s="46"/>
      <c r="G172" s="47"/>
      <c r="L172" s="65"/>
      <c r="R172" s="50"/>
    </row>
    <row r="173" spans="6:18" ht="19.899999999999999" customHeight="1" x14ac:dyDescent="0.15">
      <c r="F173" s="46"/>
      <c r="G173" s="47"/>
      <c r="L173" s="65"/>
      <c r="R173" s="50"/>
    </row>
    <row r="174" spans="6:18" ht="19.899999999999999" customHeight="1" x14ac:dyDescent="0.15">
      <c r="F174" s="46"/>
      <c r="G174" s="47"/>
      <c r="L174" s="65"/>
      <c r="R174" s="50"/>
    </row>
    <row r="175" spans="6:18" ht="19.899999999999999" customHeight="1" x14ac:dyDescent="0.15">
      <c r="F175" s="46"/>
      <c r="G175" s="47"/>
      <c r="L175" s="65"/>
      <c r="R175" s="50"/>
    </row>
    <row r="176" spans="6:18" ht="19.899999999999999" customHeight="1" x14ac:dyDescent="0.15">
      <c r="F176" s="46"/>
      <c r="G176" s="47"/>
      <c r="L176" s="65"/>
      <c r="R176" s="50"/>
    </row>
    <row r="177" spans="6:18" ht="19.899999999999999" customHeight="1" x14ac:dyDescent="0.15">
      <c r="F177" s="46"/>
      <c r="G177" s="47"/>
      <c r="L177" s="65"/>
      <c r="R177" s="50"/>
    </row>
    <row r="178" spans="6:18" ht="19.899999999999999" customHeight="1" x14ac:dyDescent="0.15">
      <c r="F178" s="46"/>
      <c r="G178" s="47"/>
      <c r="L178" s="65"/>
      <c r="R178" s="50"/>
    </row>
    <row r="179" spans="6:18" ht="19.899999999999999" customHeight="1" x14ac:dyDescent="0.15">
      <c r="F179" s="46"/>
      <c r="G179" s="47"/>
      <c r="L179" s="65"/>
      <c r="R179" s="50"/>
    </row>
    <row r="180" spans="6:18" ht="19.899999999999999" customHeight="1" x14ac:dyDescent="0.15">
      <c r="F180" s="46"/>
      <c r="G180" s="47"/>
      <c r="L180" s="65"/>
      <c r="R180" s="50"/>
    </row>
    <row r="181" spans="6:18" ht="19.899999999999999" customHeight="1" x14ac:dyDescent="0.15">
      <c r="F181" s="46"/>
      <c r="G181" s="47"/>
      <c r="L181" s="65"/>
      <c r="R181" s="50"/>
    </row>
    <row r="182" spans="6:18" ht="19.899999999999999" customHeight="1" x14ac:dyDescent="0.15">
      <c r="F182" s="46"/>
      <c r="G182" s="47"/>
      <c r="L182" s="65"/>
      <c r="R182" s="50"/>
    </row>
    <row r="183" spans="6:18" ht="19.899999999999999" customHeight="1" x14ac:dyDescent="0.15">
      <c r="F183" s="46"/>
      <c r="G183" s="47"/>
      <c r="L183" s="65"/>
      <c r="R183" s="50"/>
    </row>
    <row r="184" spans="6:18" ht="19.899999999999999" customHeight="1" x14ac:dyDescent="0.15">
      <c r="F184" s="46"/>
      <c r="G184" s="47"/>
      <c r="L184" s="65"/>
      <c r="R184" s="50"/>
    </row>
    <row r="185" spans="6:18" ht="19.899999999999999" customHeight="1" x14ac:dyDescent="0.15">
      <c r="F185" s="46"/>
      <c r="G185" s="47"/>
      <c r="L185" s="65"/>
      <c r="R185" s="50"/>
    </row>
    <row r="186" spans="6:18" ht="19.899999999999999" customHeight="1" x14ac:dyDescent="0.15">
      <c r="F186" s="46"/>
      <c r="G186" s="47"/>
      <c r="L186" s="65"/>
      <c r="R186" s="50"/>
    </row>
    <row r="187" spans="6:18" ht="19.899999999999999" customHeight="1" x14ac:dyDescent="0.15">
      <c r="F187" s="46"/>
      <c r="G187" s="47"/>
      <c r="L187" s="65"/>
      <c r="R187" s="50"/>
    </row>
    <row r="188" spans="6:18" ht="19.899999999999999" customHeight="1" x14ac:dyDescent="0.15">
      <c r="F188" s="46"/>
      <c r="G188" s="47"/>
      <c r="L188" s="65"/>
      <c r="R188" s="50"/>
    </row>
    <row r="189" spans="6:18" ht="19.899999999999999" customHeight="1" x14ac:dyDescent="0.15">
      <c r="F189" s="46"/>
      <c r="G189" s="47"/>
      <c r="L189" s="65"/>
      <c r="R189" s="50"/>
    </row>
    <row r="190" spans="6:18" ht="19.899999999999999" customHeight="1" x14ac:dyDescent="0.15">
      <c r="F190" s="46"/>
      <c r="G190" s="47"/>
      <c r="L190" s="65"/>
      <c r="R190" s="50"/>
    </row>
    <row r="191" spans="6:18" ht="19.899999999999999" customHeight="1" x14ac:dyDescent="0.15">
      <c r="F191" s="46"/>
      <c r="G191" s="47"/>
      <c r="L191" s="65"/>
      <c r="R191" s="50"/>
    </row>
    <row r="192" spans="6:18" ht="19.899999999999999" customHeight="1" x14ac:dyDescent="0.15">
      <c r="F192" s="46"/>
      <c r="G192" s="47"/>
      <c r="L192" s="65"/>
      <c r="R192" s="50"/>
    </row>
    <row r="193" spans="6:18" ht="19.899999999999999" customHeight="1" x14ac:dyDescent="0.15">
      <c r="F193" s="46"/>
      <c r="G193" s="47"/>
      <c r="L193" s="65"/>
      <c r="R193" s="50"/>
    </row>
    <row r="194" spans="6:18" ht="19.899999999999999" customHeight="1" x14ac:dyDescent="0.15">
      <c r="F194" s="46"/>
      <c r="G194" s="47"/>
      <c r="L194" s="65"/>
      <c r="R194" s="50"/>
    </row>
    <row r="195" spans="6:18" ht="19.899999999999999" customHeight="1" x14ac:dyDescent="0.15">
      <c r="F195" s="46"/>
      <c r="G195" s="47"/>
      <c r="L195" s="65"/>
      <c r="R195" s="50"/>
    </row>
    <row r="196" spans="6:18" ht="19.899999999999999" customHeight="1" x14ac:dyDescent="0.15">
      <c r="F196" s="46"/>
      <c r="G196" s="47"/>
      <c r="L196" s="65"/>
      <c r="R196" s="50"/>
    </row>
    <row r="197" spans="6:18" ht="19.899999999999999" customHeight="1" x14ac:dyDescent="0.15">
      <c r="F197" s="46"/>
      <c r="G197" s="47"/>
      <c r="L197" s="65"/>
      <c r="R197" s="50"/>
    </row>
    <row r="198" spans="6:18" ht="19.899999999999999" customHeight="1" x14ac:dyDescent="0.15">
      <c r="F198" s="46"/>
      <c r="G198" s="47"/>
      <c r="L198" s="65"/>
      <c r="R198" s="50"/>
    </row>
    <row r="199" spans="6:18" ht="19.899999999999999" customHeight="1" x14ac:dyDescent="0.15">
      <c r="F199" s="46"/>
      <c r="G199" s="47"/>
      <c r="L199" s="65"/>
      <c r="R199" s="50"/>
    </row>
    <row r="200" spans="6:18" ht="19.899999999999999" customHeight="1" x14ac:dyDescent="0.15">
      <c r="F200" s="46"/>
      <c r="G200" s="47"/>
      <c r="L200" s="65"/>
      <c r="R200" s="50"/>
    </row>
    <row r="201" spans="6:18" ht="19.899999999999999" customHeight="1" x14ac:dyDescent="0.15">
      <c r="F201" s="46"/>
      <c r="G201" s="47"/>
      <c r="L201" s="65"/>
      <c r="R201" s="50"/>
    </row>
    <row r="202" spans="6:18" ht="19.899999999999999" customHeight="1" x14ac:dyDescent="0.15">
      <c r="F202" s="46"/>
      <c r="G202" s="47"/>
      <c r="L202" s="65"/>
      <c r="R202" s="50"/>
    </row>
    <row r="203" spans="6:18" ht="19.899999999999999" customHeight="1" x14ac:dyDescent="0.15">
      <c r="F203" s="46"/>
      <c r="G203" s="47"/>
      <c r="L203" s="65"/>
      <c r="R203" s="50"/>
    </row>
    <row r="204" spans="6:18" ht="19.899999999999999" customHeight="1" x14ac:dyDescent="0.15">
      <c r="F204" s="46"/>
      <c r="G204" s="47"/>
      <c r="L204" s="65"/>
      <c r="R204" s="50"/>
    </row>
    <row r="205" spans="6:18" ht="19.899999999999999" customHeight="1" x14ac:dyDescent="0.15">
      <c r="F205" s="46"/>
      <c r="G205" s="47"/>
      <c r="L205" s="65"/>
      <c r="R205" s="50"/>
    </row>
    <row r="206" spans="6:18" ht="19.899999999999999" customHeight="1" x14ac:dyDescent="0.15">
      <c r="F206" s="46"/>
      <c r="G206" s="47"/>
      <c r="L206" s="65"/>
      <c r="R206" s="50"/>
    </row>
    <row r="207" spans="6:18" ht="19.899999999999999" customHeight="1" x14ac:dyDescent="0.15">
      <c r="F207" s="46"/>
      <c r="G207" s="47"/>
      <c r="L207" s="65"/>
      <c r="R207" s="50"/>
    </row>
    <row r="208" spans="6:18" ht="19.899999999999999" customHeight="1" x14ac:dyDescent="0.15">
      <c r="F208" s="46"/>
      <c r="G208" s="47"/>
      <c r="L208" s="65"/>
      <c r="R208" s="50"/>
    </row>
    <row r="209" spans="6:18" ht="19.899999999999999" customHeight="1" x14ac:dyDescent="0.15">
      <c r="F209" s="46"/>
      <c r="G209" s="47"/>
      <c r="L209" s="65"/>
      <c r="R209" s="50"/>
    </row>
    <row r="210" spans="6:18" ht="19.899999999999999" customHeight="1" x14ac:dyDescent="0.15">
      <c r="F210" s="46"/>
      <c r="G210" s="47"/>
      <c r="L210" s="65"/>
      <c r="R210" s="50"/>
    </row>
    <row r="211" spans="6:18" ht="19.899999999999999" customHeight="1" x14ac:dyDescent="0.15">
      <c r="F211" s="46"/>
      <c r="G211" s="47"/>
      <c r="L211" s="65"/>
      <c r="R211" s="50"/>
    </row>
    <row r="212" spans="6:18" ht="19.899999999999999" customHeight="1" x14ac:dyDescent="0.15">
      <c r="F212" s="46"/>
      <c r="G212" s="47"/>
      <c r="L212" s="65"/>
      <c r="R212" s="50"/>
    </row>
    <row r="213" spans="6:18" ht="19.899999999999999" customHeight="1" x14ac:dyDescent="0.15">
      <c r="F213" s="46"/>
      <c r="G213" s="47"/>
      <c r="L213" s="65"/>
      <c r="R213" s="50"/>
    </row>
    <row r="214" spans="6:18" ht="19.899999999999999" customHeight="1" x14ac:dyDescent="0.15">
      <c r="F214" s="46"/>
      <c r="G214" s="47"/>
      <c r="L214" s="65"/>
      <c r="R214" s="50"/>
    </row>
    <row r="215" spans="6:18" ht="19.899999999999999" customHeight="1" x14ac:dyDescent="0.15">
      <c r="F215" s="46"/>
      <c r="G215" s="47"/>
      <c r="L215" s="65"/>
      <c r="R215" s="50"/>
    </row>
    <row r="216" spans="6:18" ht="19.899999999999999" customHeight="1" x14ac:dyDescent="0.15">
      <c r="F216" s="46"/>
      <c r="G216" s="47"/>
      <c r="L216" s="65"/>
      <c r="R216" s="50"/>
    </row>
    <row r="217" spans="6:18" ht="19.899999999999999" customHeight="1" x14ac:dyDescent="0.15">
      <c r="F217" s="46"/>
      <c r="G217" s="47"/>
      <c r="L217" s="65"/>
      <c r="R217" s="50"/>
    </row>
    <row r="218" spans="6:18" ht="19.899999999999999" customHeight="1" x14ac:dyDescent="0.15">
      <c r="F218" s="46"/>
      <c r="G218" s="47"/>
      <c r="L218" s="65"/>
      <c r="R218" s="50"/>
    </row>
    <row r="219" spans="6:18" ht="19.899999999999999" customHeight="1" x14ac:dyDescent="0.15">
      <c r="F219" s="46"/>
      <c r="G219" s="47"/>
      <c r="L219" s="65"/>
      <c r="R219" s="50"/>
    </row>
    <row r="220" spans="6:18" ht="19.899999999999999" customHeight="1" x14ac:dyDescent="0.15">
      <c r="F220" s="46"/>
      <c r="G220" s="47"/>
      <c r="L220" s="65"/>
      <c r="R220" s="50"/>
    </row>
    <row r="221" spans="6:18" ht="19.899999999999999" customHeight="1" x14ac:dyDescent="0.15">
      <c r="F221" s="46"/>
      <c r="G221" s="47"/>
      <c r="L221" s="65"/>
      <c r="R221" s="50"/>
    </row>
    <row r="222" spans="6:18" ht="19.899999999999999" customHeight="1" x14ac:dyDescent="0.15">
      <c r="F222" s="46"/>
      <c r="G222" s="47"/>
      <c r="L222" s="65"/>
      <c r="R222" s="50"/>
    </row>
    <row r="223" spans="6:18" ht="19.899999999999999" customHeight="1" x14ac:dyDescent="0.15">
      <c r="F223" s="46"/>
      <c r="G223" s="47"/>
      <c r="L223" s="65"/>
      <c r="R223" s="50"/>
    </row>
    <row r="224" spans="6:18" ht="19.899999999999999" customHeight="1" x14ac:dyDescent="0.15">
      <c r="F224" s="46"/>
      <c r="G224" s="47"/>
      <c r="L224" s="65"/>
      <c r="R224" s="50"/>
    </row>
    <row r="225" spans="6:18" ht="19.899999999999999" customHeight="1" x14ac:dyDescent="0.15">
      <c r="F225" s="46"/>
      <c r="G225" s="47"/>
      <c r="L225" s="65"/>
      <c r="R225" s="50"/>
    </row>
    <row r="226" spans="6:18" ht="19.899999999999999" customHeight="1" x14ac:dyDescent="0.15">
      <c r="F226" s="46"/>
      <c r="G226" s="47"/>
      <c r="L226" s="65"/>
      <c r="R226" s="50"/>
    </row>
    <row r="227" spans="6:18" ht="19.899999999999999" customHeight="1" x14ac:dyDescent="0.15">
      <c r="F227" s="46"/>
      <c r="G227" s="47"/>
      <c r="L227" s="65"/>
      <c r="R227" s="50"/>
    </row>
    <row r="228" spans="6:18" ht="19.899999999999999" customHeight="1" x14ac:dyDescent="0.15">
      <c r="F228" s="46"/>
      <c r="G228" s="47"/>
      <c r="L228" s="65"/>
      <c r="R228" s="50"/>
    </row>
    <row r="229" spans="6:18" ht="19.899999999999999" customHeight="1" x14ac:dyDescent="0.15">
      <c r="F229" s="46"/>
      <c r="G229" s="47"/>
      <c r="L229" s="65"/>
      <c r="R229" s="50"/>
    </row>
    <row r="230" spans="6:18" ht="19.899999999999999" customHeight="1" x14ac:dyDescent="0.15">
      <c r="F230" s="46"/>
      <c r="G230" s="47"/>
      <c r="L230" s="65"/>
      <c r="R230" s="50"/>
    </row>
    <row r="231" spans="6:18" ht="19.899999999999999" customHeight="1" x14ac:dyDescent="0.15">
      <c r="F231" s="46"/>
      <c r="G231" s="47"/>
      <c r="L231" s="65"/>
      <c r="R231" s="50"/>
    </row>
    <row r="232" spans="6:18" ht="19.899999999999999" customHeight="1" x14ac:dyDescent="0.15">
      <c r="F232" s="46"/>
      <c r="G232" s="47"/>
      <c r="L232" s="65"/>
      <c r="R232" s="50"/>
    </row>
    <row r="233" spans="6:18" ht="19.899999999999999" customHeight="1" x14ac:dyDescent="0.15">
      <c r="F233" s="46"/>
      <c r="G233" s="47"/>
      <c r="L233" s="65"/>
      <c r="R233" s="50"/>
    </row>
    <row r="234" spans="6:18" ht="19.899999999999999" customHeight="1" x14ac:dyDescent="0.15">
      <c r="F234" s="46"/>
      <c r="G234" s="47"/>
      <c r="L234" s="65"/>
      <c r="R234" s="50"/>
    </row>
    <row r="235" spans="6:18" ht="19.899999999999999" customHeight="1" x14ac:dyDescent="0.15">
      <c r="F235" s="46"/>
      <c r="G235" s="47"/>
      <c r="L235" s="65"/>
      <c r="R235" s="50"/>
    </row>
    <row r="236" spans="6:18" ht="19.899999999999999" customHeight="1" x14ac:dyDescent="0.15">
      <c r="F236" s="46"/>
      <c r="G236" s="47"/>
      <c r="L236" s="65"/>
      <c r="R236" s="50"/>
    </row>
    <row r="237" spans="6:18" ht="19.899999999999999" customHeight="1" x14ac:dyDescent="0.15">
      <c r="F237" s="46"/>
      <c r="G237" s="47"/>
      <c r="L237" s="65"/>
      <c r="R237" s="50"/>
    </row>
    <row r="238" spans="6:18" ht="19.899999999999999" customHeight="1" x14ac:dyDescent="0.15">
      <c r="F238" s="46"/>
      <c r="G238" s="47"/>
      <c r="L238" s="65"/>
      <c r="R238" s="50"/>
    </row>
    <row r="239" spans="6:18" ht="19.899999999999999" customHeight="1" x14ac:dyDescent="0.15">
      <c r="F239" s="46"/>
      <c r="G239" s="47"/>
      <c r="L239" s="65"/>
      <c r="R239" s="50"/>
    </row>
    <row r="240" spans="6:18" ht="19.899999999999999" customHeight="1" x14ac:dyDescent="0.15">
      <c r="F240" s="46"/>
      <c r="G240" s="47"/>
      <c r="L240" s="65"/>
      <c r="R240" s="50"/>
    </row>
    <row r="241" spans="6:18" ht="19.899999999999999" customHeight="1" x14ac:dyDescent="0.15">
      <c r="F241" s="46"/>
      <c r="G241" s="47"/>
      <c r="L241" s="65"/>
      <c r="R241" s="50"/>
    </row>
    <row r="242" spans="6:18" ht="19.899999999999999" customHeight="1" x14ac:dyDescent="0.15">
      <c r="F242" s="46"/>
      <c r="G242" s="47"/>
      <c r="L242" s="65"/>
      <c r="R242" s="50"/>
    </row>
    <row r="243" spans="6:18" ht="19.899999999999999" customHeight="1" x14ac:dyDescent="0.15">
      <c r="F243" s="46"/>
      <c r="G243" s="47"/>
      <c r="L243" s="65"/>
      <c r="R243" s="50"/>
    </row>
    <row r="244" spans="6:18" ht="19.899999999999999" customHeight="1" x14ac:dyDescent="0.15">
      <c r="F244" s="46"/>
      <c r="G244" s="47"/>
      <c r="L244" s="65"/>
      <c r="R244" s="50"/>
    </row>
    <row r="245" spans="6:18" ht="19.899999999999999" customHeight="1" x14ac:dyDescent="0.15">
      <c r="F245" s="46"/>
      <c r="G245" s="47"/>
      <c r="L245" s="65"/>
      <c r="R245" s="50"/>
    </row>
    <row r="246" spans="6:18" ht="19.899999999999999" customHeight="1" x14ac:dyDescent="0.15">
      <c r="F246" s="46"/>
      <c r="G246" s="47"/>
      <c r="L246" s="65"/>
      <c r="R246" s="50"/>
    </row>
    <row r="247" spans="6:18" ht="19.899999999999999" customHeight="1" x14ac:dyDescent="0.15">
      <c r="F247" s="46"/>
      <c r="G247" s="47"/>
      <c r="L247" s="65"/>
      <c r="R247" s="50"/>
    </row>
    <row r="248" spans="6:18" ht="19.899999999999999" customHeight="1" x14ac:dyDescent="0.15">
      <c r="F248" s="46"/>
      <c r="G248" s="47"/>
      <c r="L248" s="65"/>
      <c r="R248" s="50"/>
    </row>
    <row r="249" spans="6:18" ht="19.899999999999999" customHeight="1" x14ac:dyDescent="0.15">
      <c r="F249" s="46"/>
      <c r="G249" s="47"/>
      <c r="L249" s="65"/>
      <c r="R249" s="50"/>
    </row>
    <row r="250" spans="6:18" ht="19.899999999999999" customHeight="1" x14ac:dyDescent="0.15">
      <c r="F250" s="46"/>
      <c r="G250" s="47"/>
      <c r="L250" s="65"/>
      <c r="R250" s="50"/>
    </row>
    <row r="251" spans="6:18" ht="19.899999999999999" customHeight="1" x14ac:dyDescent="0.15">
      <c r="F251" s="46"/>
      <c r="G251" s="47"/>
      <c r="L251" s="65"/>
      <c r="R251" s="50"/>
    </row>
    <row r="252" spans="6:18" ht="19.899999999999999" customHeight="1" x14ac:dyDescent="0.15">
      <c r="F252" s="46"/>
      <c r="G252" s="47"/>
      <c r="L252" s="65"/>
      <c r="R252" s="50"/>
    </row>
    <row r="253" spans="6:18" ht="19.899999999999999" customHeight="1" x14ac:dyDescent="0.15">
      <c r="F253" s="46"/>
      <c r="G253" s="47"/>
      <c r="L253" s="65"/>
      <c r="R253" s="50"/>
    </row>
    <row r="254" spans="6:18" ht="19.899999999999999" customHeight="1" x14ac:dyDescent="0.15">
      <c r="F254" s="46"/>
      <c r="G254" s="47"/>
      <c r="L254" s="65"/>
      <c r="R254" s="50"/>
    </row>
    <row r="255" spans="6:18" ht="19.899999999999999" customHeight="1" x14ac:dyDescent="0.15">
      <c r="F255" s="46"/>
      <c r="G255" s="47"/>
      <c r="L255" s="65"/>
      <c r="R255" s="50"/>
    </row>
    <row r="256" spans="6:18" ht="19.899999999999999" customHeight="1" x14ac:dyDescent="0.15">
      <c r="F256" s="46"/>
      <c r="G256" s="47"/>
      <c r="L256" s="65"/>
      <c r="R256" s="50"/>
    </row>
    <row r="257" spans="6:18" ht="19.899999999999999" customHeight="1" x14ac:dyDescent="0.15">
      <c r="F257" s="46"/>
      <c r="G257" s="47"/>
      <c r="L257" s="65"/>
      <c r="R257" s="50"/>
    </row>
    <row r="258" spans="6:18" ht="19.899999999999999" customHeight="1" x14ac:dyDescent="0.15">
      <c r="F258" s="46"/>
      <c r="G258" s="47"/>
      <c r="L258" s="65"/>
      <c r="R258" s="50"/>
    </row>
    <row r="259" spans="6:18" ht="19.899999999999999" customHeight="1" x14ac:dyDescent="0.15">
      <c r="F259" s="46"/>
      <c r="G259" s="47"/>
      <c r="L259" s="65"/>
      <c r="R259" s="50"/>
    </row>
    <row r="260" spans="6:18" ht="19.899999999999999" customHeight="1" x14ac:dyDescent="0.15">
      <c r="F260" s="46"/>
      <c r="G260" s="47"/>
      <c r="L260" s="65"/>
      <c r="R260" s="50"/>
    </row>
    <row r="261" spans="6:18" ht="19.899999999999999" customHeight="1" x14ac:dyDescent="0.15">
      <c r="F261" s="46"/>
      <c r="G261" s="47"/>
      <c r="L261" s="65"/>
      <c r="R261" s="50"/>
    </row>
    <row r="262" spans="6:18" ht="19.899999999999999" customHeight="1" x14ac:dyDescent="0.15">
      <c r="F262" s="46"/>
      <c r="G262" s="47"/>
      <c r="L262" s="65"/>
      <c r="R262" s="50"/>
    </row>
    <row r="263" spans="6:18" ht="19.899999999999999" customHeight="1" x14ac:dyDescent="0.15">
      <c r="F263" s="46"/>
      <c r="G263" s="47"/>
      <c r="L263" s="65"/>
      <c r="R263" s="50"/>
    </row>
    <row r="264" spans="6:18" x14ac:dyDescent="0.15">
      <c r="F264" s="46"/>
      <c r="G264" s="47"/>
      <c r="L264" s="65"/>
      <c r="R264" s="50"/>
    </row>
    <row r="265" spans="6:18" x14ac:dyDescent="0.15">
      <c r="F265" s="46"/>
      <c r="G265" s="47"/>
      <c r="L265" s="65"/>
      <c r="R265" s="50"/>
    </row>
    <row r="266" spans="6:18" x14ac:dyDescent="0.15">
      <c r="F266" s="46"/>
      <c r="G266" s="47"/>
      <c r="L266" s="65"/>
      <c r="R266" s="50"/>
    </row>
    <row r="267" spans="6:18" x14ac:dyDescent="0.15">
      <c r="F267" s="46"/>
      <c r="G267" s="47"/>
      <c r="L267" s="65"/>
      <c r="R267" s="50"/>
    </row>
    <row r="268" spans="6:18" x14ac:dyDescent="0.15">
      <c r="F268" s="46"/>
      <c r="G268" s="47"/>
      <c r="L268" s="65"/>
      <c r="R268" s="50"/>
    </row>
    <row r="269" spans="6:18" x14ac:dyDescent="0.15">
      <c r="F269" s="46"/>
      <c r="G269" s="47"/>
      <c r="L269" s="65"/>
      <c r="R269" s="50"/>
    </row>
    <row r="270" spans="6:18" x14ac:dyDescent="0.15">
      <c r="F270" s="46"/>
      <c r="G270" s="47"/>
      <c r="L270" s="65"/>
      <c r="R270" s="50"/>
    </row>
    <row r="271" spans="6:18" x14ac:dyDescent="0.15">
      <c r="F271" s="46"/>
      <c r="G271" s="47"/>
      <c r="L271" s="65"/>
      <c r="R271" s="50"/>
    </row>
    <row r="272" spans="6:18" x14ac:dyDescent="0.15">
      <c r="F272" s="46"/>
      <c r="G272" s="47"/>
      <c r="L272" s="65"/>
      <c r="R272" s="50"/>
    </row>
    <row r="273" spans="6:18" x14ac:dyDescent="0.15">
      <c r="F273" s="46"/>
      <c r="G273" s="47"/>
      <c r="L273" s="65"/>
      <c r="R273" s="50"/>
    </row>
    <row r="274" spans="6:18" x14ac:dyDescent="0.15">
      <c r="F274" s="46"/>
      <c r="G274" s="47"/>
      <c r="L274" s="65"/>
      <c r="R274" s="50"/>
    </row>
    <row r="275" spans="6:18" x14ac:dyDescent="0.15">
      <c r="F275" s="46"/>
      <c r="G275" s="47"/>
      <c r="L275" s="65"/>
      <c r="R275" s="50"/>
    </row>
    <row r="276" spans="6:18" x14ac:dyDescent="0.15">
      <c r="F276" s="46"/>
      <c r="G276" s="47"/>
      <c r="L276" s="65"/>
      <c r="R276" s="50"/>
    </row>
    <row r="277" spans="6:18" x14ac:dyDescent="0.15">
      <c r="F277" s="46"/>
      <c r="G277" s="47"/>
      <c r="L277" s="65"/>
      <c r="R277" s="50"/>
    </row>
    <row r="278" spans="6:18" x14ac:dyDescent="0.15">
      <c r="F278" s="46"/>
      <c r="G278" s="47"/>
      <c r="L278" s="65"/>
      <c r="R278" s="50"/>
    </row>
    <row r="279" spans="6:18" x14ac:dyDescent="0.15">
      <c r="F279" s="46"/>
      <c r="G279" s="47"/>
      <c r="L279" s="65"/>
      <c r="R279" s="50"/>
    </row>
    <row r="280" spans="6:18" x14ac:dyDescent="0.15">
      <c r="F280" s="46"/>
      <c r="G280" s="47"/>
      <c r="L280" s="65"/>
      <c r="R280" s="50"/>
    </row>
    <row r="281" spans="6:18" x14ac:dyDescent="0.15">
      <c r="F281" s="46"/>
      <c r="G281" s="47"/>
      <c r="L281" s="65"/>
      <c r="R281" s="50"/>
    </row>
    <row r="282" spans="6:18" x14ac:dyDescent="0.15">
      <c r="F282" s="46"/>
      <c r="G282" s="47"/>
      <c r="L282" s="65"/>
      <c r="R282" s="50"/>
    </row>
    <row r="283" spans="6:18" x14ac:dyDescent="0.15">
      <c r="F283" s="46"/>
      <c r="G283" s="47"/>
      <c r="L283" s="65"/>
      <c r="R283" s="50"/>
    </row>
    <row r="284" spans="6:18" x14ac:dyDescent="0.15">
      <c r="F284" s="46"/>
      <c r="G284" s="47"/>
      <c r="L284" s="65"/>
      <c r="R284" s="50"/>
    </row>
    <row r="285" spans="6:18" x14ac:dyDescent="0.15">
      <c r="F285" s="46"/>
      <c r="G285" s="47"/>
      <c r="L285" s="65"/>
      <c r="R285" s="50"/>
    </row>
    <row r="286" spans="6:18" x14ac:dyDescent="0.15">
      <c r="F286" s="46"/>
      <c r="G286" s="47"/>
      <c r="L286" s="65"/>
      <c r="R286" s="50"/>
    </row>
    <row r="287" spans="6:18" x14ac:dyDescent="0.15">
      <c r="F287" s="46"/>
      <c r="G287" s="47"/>
      <c r="L287" s="65"/>
      <c r="R287" s="50"/>
    </row>
    <row r="288" spans="6:18" x14ac:dyDescent="0.15">
      <c r="F288" s="46"/>
      <c r="G288" s="47"/>
      <c r="L288" s="65"/>
      <c r="R288" s="50"/>
    </row>
    <row r="289" spans="6:18" x14ac:dyDescent="0.15">
      <c r="F289" s="46"/>
      <c r="G289" s="47"/>
      <c r="L289" s="65"/>
      <c r="R289" s="50"/>
    </row>
    <row r="290" spans="6:18" x14ac:dyDescent="0.15">
      <c r="F290" s="46"/>
      <c r="G290" s="47"/>
      <c r="L290" s="65"/>
      <c r="R290" s="50"/>
    </row>
    <row r="291" spans="6:18" x14ac:dyDescent="0.15">
      <c r="F291" s="46"/>
      <c r="G291" s="47"/>
      <c r="L291" s="65"/>
      <c r="R291" s="50"/>
    </row>
    <row r="292" spans="6:18" x14ac:dyDescent="0.15">
      <c r="F292" s="46"/>
      <c r="G292" s="47"/>
      <c r="L292" s="65"/>
    </row>
    <row r="293" spans="6:18" x14ac:dyDescent="0.15">
      <c r="F293" s="46"/>
      <c r="G293" s="47"/>
      <c r="L293" s="65"/>
    </row>
    <row r="294" spans="6:18" x14ac:dyDescent="0.15">
      <c r="F294" s="46"/>
      <c r="G294" s="47"/>
      <c r="L294" s="65"/>
    </row>
    <row r="295" spans="6:18" x14ac:dyDescent="0.15">
      <c r="F295" s="46"/>
      <c r="G295" s="47"/>
      <c r="L295" s="65"/>
    </row>
    <row r="296" spans="6:18" x14ac:dyDescent="0.15">
      <c r="F296" s="46"/>
      <c r="G296" s="47"/>
      <c r="L296" s="65"/>
    </row>
    <row r="297" spans="6:18" x14ac:dyDescent="0.15">
      <c r="F297" s="46"/>
      <c r="G297" s="47"/>
      <c r="L297" s="65"/>
    </row>
    <row r="298" spans="6:18" x14ac:dyDescent="0.15">
      <c r="F298" s="46"/>
      <c r="G298" s="47"/>
      <c r="L298" s="65"/>
    </row>
    <row r="299" spans="6:18" x14ac:dyDescent="0.15">
      <c r="F299" s="46"/>
      <c r="G299" s="47"/>
      <c r="L299" s="65"/>
    </row>
    <row r="300" spans="6:18" x14ac:dyDescent="0.15">
      <c r="F300" s="46"/>
      <c r="G300" s="47"/>
      <c r="L300" s="65"/>
    </row>
    <row r="301" spans="6:18" x14ac:dyDescent="0.15">
      <c r="F301" s="46"/>
      <c r="G301" s="47"/>
      <c r="L301" s="65"/>
    </row>
    <row r="302" spans="6:18" x14ac:dyDescent="0.15">
      <c r="F302" s="46"/>
      <c r="G302" s="47"/>
      <c r="L302" s="65"/>
    </row>
    <row r="303" spans="6:18" x14ac:dyDescent="0.15">
      <c r="F303" s="46"/>
      <c r="G303" s="47"/>
      <c r="L303" s="65"/>
    </row>
    <row r="304" spans="6:18" x14ac:dyDescent="0.15">
      <c r="F304" s="46"/>
      <c r="G304" s="47"/>
      <c r="L304" s="65"/>
    </row>
    <row r="305" spans="6:12" x14ac:dyDescent="0.15">
      <c r="F305" s="46"/>
      <c r="G305" s="47"/>
      <c r="L305" s="65"/>
    </row>
    <row r="306" spans="6:12" x14ac:dyDescent="0.15">
      <c r="F306" s="46"/>
      <c r="G306" s="47"/>
      <c r="L306" s="65"/>
    </row>
    <row r="307" spans="6:12" x14ac:dyDescent="0.15">
      <c r="F307" s="46"/>
      <c r="G307" s="47"/>
      <c r="L307" s="65"/>
    </row>
    <row r="308" spans="6:12" x14ac:dyDescent="0.15">
      <c r="F308" s="46"/>
      <c r="G308" s="47"/>
      <c r="L308" s="65"/>
    </row>
    <row r="309" spans="6:12" x14ac:dyDescent="0.15">
      <c r="F309" s="46"/>
      <c r="G309" s="47"/>
      <c r="L309" s="65"/>
    </row>
    <row r="310" spans="6:12" x14ac:dyDescent="0.15">
      <c r="F310" s="46"/>
      <c r="G310" s="47"/>
      <c r="L310" s="65"/>
    </row>
    <row r="311" spans="6:12" x14ac:dyDescent="0.15">
      <c r="F311" s="46"/>
      <c r="G311" s="47"/>
      <c r="L311" s="65"/>
    </row>
    <row r="312" spans="6:12" x14ac:dyDescent="0.15">
      <c r="F312" s="46"/>
      <c r="G312" s="47"/>
      <c r="L312" s="65"/>
    </row>
    <row r="313" spans="6:12" x14ac:dyDescent="0.15">
      <c r="F313" s="46"/>
      <c r="G313" s="47"/>
      <c r="L313" s="65"/>
    </row>
    <row r="314" spans="6:12" x14ac:dyDescent="0.15">
      <c r="F314" s="46"/>
      <c r="G314" s="47"/>
      <c r="L314" s="65"/>
    </row>
    <row r="315" spans="6:12" x14ac:dyDescent="0.15">
      <c r="F315" s="46"/>
      <c r="G315" s="47"/>
      <c r="L315" s="65"/>
    </row>
    <row r="316" spans="6:12" x14ac:dyDescent="0.15">
      <c r="F316" s="46"/>
      <c r="G316" s="47"/>
      <c r="L316" s="65"/>
    </row>
    <row r="317" spans="6:12" x14ac:dyDescent="0.15">
      <c r="F317" s="46"/>
      <c r="G317" s="47"/>
      <c r="L317" s="65"/>
    </row>
    <row r="318" spans="6:12" x14ac:dyDescent="0.15">
      <c r="F318" s="46"/>
      <c r="G318" s="47"/>
      <c r="L318" s="65"/>
    </row>
    <row r="319" spans="6:12" x14ac:dyDescent="0.15">
      <c r="F319" s="46"/>
      <c r="G319" s="47"/>
      <c r="L319" s="65"/>
    </row>
    <row r="320" spans="6:12" x14ac:dyDescent="0.15">
      <c r="F320" s="46"/>
      <c r="G320" s="47"/>
      <c r="L320" s="65"/>
    </row>
    <row r="321" spans="6:12" x14ac:dyDescent="0.15">
      <c r="F321" s="46"/>
      <c r="G321" s="47"/>
      <c r="L321" s="65"/>
    </row>
    <row r="322" spans="6:12" x14ac:dyDescent="0.15">
      <c r="F322" s="46"/>
      <c r="G322" s="47"/>
      <c r="L322" s="65"/>
    </row>
    <row r="323" spans="6:12" x14ac:dyDescent="0.15">
      <c r="F323" s="46"/>
      <c r="G323" s="47"/>
      <c r="L323" s="65"/>
    </row>
    <row r="324" spans="6:12" x14ac:dyDescent="0.15">
      <c r="F324" s="46"/>
      <c r="G324" s="47"/>
      <c r="L324" s="65"/>
    </row>
    <row r="325" spans="6:12" x14ac:dyDescent="0.15">
      <c r="F325" s="46"/>
      <c r="G325" s="47"/>
      <c r="L325" s="65"/>
    </row>
    <row r="326" spans="6:12" x14ac:dyDescent="0.15">
      <c r="F326" s="46"/>
      <c r="G326" s="47"/>
      <c r="L326" s="65"/>
    </row>
    <row r="327" spans="6:12" x14ac:dyDescent="0.15">
      <c r="F327" s="46"/>
      <c r="G327" s="47"/>
      <c r="L327" s="65"/>
    </row>
    <row r="328" spans="6:12" x14ac:dyDescent="0.15">
      <c r="F328" s="46"/>
      <c r="G328" s="47"/>
      <c r="L328" s="65"/>
    </row>
    <row r="329" spans="6:12" x14ac:dyDescent="0.15">
      <c r="F329" s="46"/>
      <c r="G329" s="47"/>
      <c r="L329" s="65"/>
    </row>
    <row r="330" spans="6:12" x14ac:dyDescent="0.15">
      <c r="F330" s="46"/>
      <c r="G330" s="47"/>
      <c r="L330" s="65"/>
    </row>
    <row r="331" spans="6:12" x14ac:dyDescent="0.15">
      <c r="F331" s="46"/>
      <c r="G331" s="47"/>
      <c r="L331" s="65"/>
    </row>
    <row r="332" spans="6:12" x14ac:dyDescent="0.15">
      <c r="F332" s="46"/>
      <c r="G332" s="47"/>
      <c r="L332" s="65"/>
    </row>
    <row r="333" spans="6:12" x14ac:dyDescent="0.15">
      <c r="F333" s="46"/>
      <c r="G333" s="47"/>
      <c r="L333" s="65"/>
    </row>
    <row r="334" spans="6:12" x14ac:dyDescent="0.15">
      <c r="F334" s="46"/>
      <c r="G334" s="47"/>
      <c r="L334" s="65"/>
    </row>
    <row r="335" spans="6:12" x14ac:dyDescent="0.15">
      <c r="F335" s="46"/>
      <c r="G335" s="47"/>
      <c r="L335" s="65"/>
    </row>
    <row r="336" spans="6:12" x14ac:dyDescent="0.15">
      <c r="F336" s="46"/>
      <c r="G336" s="47"/>
      <c r="L336" s="65"/>
    </row>
    <row r="337" spans="6:12" x14ac:dyDescent="0.15">
      <c r="F337" s="46"/>
      <c r="G337" s="47"/>
      <c r="L337" s="65"/>
    </row>
    <row r="338" spans="6:12" x14ac:dyDescent="0.15">
      <c r="F338" s="46"/>
      <c r="G338" s="47"/>
      <c r="L338" s="65"/>
    </row>
    <row r="339" spans="6:12" x14ac:dyDescent="0.15">
      <c r="F339" s="46"/>
      <c r="G339" s="47"/>
      <c r="L339" s="65"/>
    </row>
    <row r="340" spans="6:12" x14ac:dyDescent="0.15">
      <c r="F340" s="46"/>
      <c r="G340" s="47"/>
      <c r="L340" s="65"/>
    </row>
    <row r="341" spans="6:12" x14ac:dyDescent="0.15">
      <c r="F341" s="46"/>
      <c r="G341" s="47"/>
      <c r="L341" s="65"/>
    </row>
    <row r="342" spans="6:12" x14ac:dyDescent="0.15">
      <c r="F342" s="46"/>
      <c r="G342" s="47"/>
      <c r="L342" s="65"/>
    </row>
    <row r="343" spans="6:12" x14ac:dyDescent="0.15">
      <c r="F343" s="46"/>
      <c r="G343" s="47"/>
      <c r="L343" s="65"/>
    </row>
    <row r="344" spans="6:12" x14ac:dyDescent="0.15">
      <c r="F344" s="46"/>
      <c r="G344" s="47"/>
      <c r="L344" s="65"/>
    </row>
    <row r="345" spans="6:12" x14ac:dyDescent="0.15">
      <c r="F345" s="46"/>
      <c r="G345" s="47"/>
      <c r="L345" s="65"/>
    </row>
    <row r="346" spans="6:12" x14ac:dyDescent="0.15">
      <c r="F346" s="46"/>
      <c r="G346" s="47"/>
      <c r="L346" s="65"/>
    </row>
    <row r="347" spans="6:12" x14ac:dyDescent="0.15">
      <c r="F347" s="46"/>
      <c r="G347" s="47"/>
      <c r="L347" s="65"/>
    </row>
    <row r="348" spans="6:12" x14ac:dyDescent="0.15">
      <c r="F348" s="46"/>
      <c r="G348" s="47"/>
      <c r="L348" s="65"/>
    </row>
    <row r="349" spans="6:12" x14ac:dyDescent="0.15">
      <c r="F349" s="46"/>
      <c r="G349" s="47"/>
      <c r="L349" s="65"/>
    </row>
    <row r="350" spans="6:12" x14ac:dyDescent="0.15">
      <c r="F350" s="46"/>
      <c r="G350" s="47"/>
      <c r="L350" s="65"/>
    </row>
    <row r="351" spans="6:12" x14ac:dyDescent="0.15">
      <c r="F351" s="46"/>
      <c r="G351" s="47"/>
      <c r="L351" s="65"/>
    </row>
    <row r="352" spans="6:12" x14ac:dyDescent="0.15">
      <c r="F352" s="46"/>
      <c r="G352" s="47"/>
      <c r="L352" s="65"/>
    </row>
    <row r="353" spans="6:12" x14ac:dyDescent="0.15">
      <c r="F353" s="46"/>
      <c r="G353" s="47"/>
      <c r="L353" s="65"/>
    </row>
    <row r="354" spans="6:12" x14ac:dyDescent="0.15">
      <c r="F354" s="46"/>
      <c r="G354" s="47"/>
      <c r="L354" s="65"/>
    </row>
    <row r="355" spans="6:12" x14ac:dyDescent="0.15">
      <c r="F355" s="46"/>
      <c r="G355" s="47"/>
      <c r="L355" s="65"/>
    </row>
    <row r="356" spans="6:12" x14ac:dyDescent="0.15">
      <c r="F356" s="46"/>
      <c r="G356" s="47"/>
      <c r="L356" s="65"/>
    </row>
    <row r="357" spans="6:12" x14ac:dyDescent="0.15">
      <c r="F357" s="46"/>
      <c r="G357" s="47"/>
      <c r="L357" s="65"/>
    </row>
    <row r="358" spans="6:12" x14ac:dyDescent="0.15">
      <c r="F358" s="46"/>
      <c r="G358" s="47"/>
      <c r="L358" s="65"/>
    </row>
    <row r="359" spans="6:12" x14ac:dyDescent="0.15">
      <c r="F359" s="46"/>
      <c r="G359" s="47"/>
      <c r="L359" s="65"/>
    </row>
    <row r="360" spans="6:12" x14ac:dyDescent="0.15">
      <c r="F360" s="46"/>
      <c r="G360" s="47"/>
      <c r="L360" s="65"/>
    </row>
    <row r="361" spans="6:12" x14ac:dyDescent="0.15">
      <c r="F361" s="46"/>
      <c r="G361" s="47"/>
      <c r="L361" s="65"/>
    </row>
    <row r="362" spans="6:12" x14ac:dyDescent="0.15">
      <c r="F362" s="46"/>
      <c r="G362" s="47"/>
      <c r="L362" s="65"/>
    </row>
    <row r="363" spans="6:12" x14ac:dyDescent="0.15">
      <c r="F363" s="46"/>
      <c r="G363" s="47"/>
      <c r="L363" s="65"/>
    </row>
    <row r="364" spans="6:12" x14ac:dyDescent="0.15">
      <c r="F364" s="46"/>
      <c r="G364" s="47"/>
      <c r="L364" s="65"/>
    </row>
    <row r="365" spans="6:12" x14ac:dyDescent="0.15">
      <c r="F365" s="46"/>
      <c r="G365" s="47"/>
      <c r="L365" s="65"/>
    </row>
    <row r="366" spans="6:12" x14ac:dyDescent="0.15">
      <c r="F366" s="46"/>
      <c r="G366" s="47"/>
      <c r="L366" s="65"/>
    </row>
    <row r="367" spans="6:12" x14ac:dyDescent="0.15">
      <c r="F367" s="46"/>
      <c r="G367" s="47"/>
      <c r="L367" s="65"/>
    </row>
    <row r="368" spans="6:12" x14ac:dyDescent="0.15">
      <c r="F368" s="46"/>
      <c r="G368" s="47"/>
      <c r="L368" s="65"/>
    </row>
    <row r="369" spans="6:12" x14ac:dyDescent="0.15">
      <c r="F369" s="46"/>
      <c r="G369" s="47"/>
      <c r="L369" s="65"/>
    </row>
    <row r="370" spans="6:12" x14ac:dyDescent="0.15">
      <c r="F370" s="46"/>
      <c r="G370" s="47"/>
      <c r="L370" s="65"/>
    </row>
    <row r="371" spans="6:12" x14ac:dyDescent="0.15">
      <c r="F371" s="46"/>
      <c r="G371" s="47"/>
      <c r="L371" s="65"/>
    </row>
    <row r="372" spans="6:12" x14ac:dyDescent="0.15">
      <c r="F372" s="46"/>
      <c r="G372" s="47"/>
      <c r="L372" s="65"/>
    </row>
    <row r="373" spans="6:12" x14ac:dyDescent="0.15">
      <c r="F373" s="46"/>
      <c r="G373" s="47"/>
      <c r="L373" s="65"/>
    </row>
    <row r="374" spans="6:12" x14ac:dyDescent="0.15">
      <c r="F374" s="46"/>
      <c r="G374" s="47"/>
      <c r="L374" s="65"/>
    </row>
    <row r="375" spans="6:12" x14ac:dyDescent="0.15">
      <c r="F375" s="46"/>
      <c r="G375" s="47"/>
      <c r="L375" s="65"/>
    </row>
    <row r="376" spans="6:12" x14ac:dyDescent="0.15">
      <c r="F376" s="46"/>
      <c r="G376" s="47"/>
      <c r="L376" s="65"/>
    </row>
    <row r="377" spans="6:12" x14ac:dyDescent="0.15">
      <c r="F377" s="46"/>
      <c r="G377" s="47"/>
      <c r="L377" s="65"/>
    </row>
    <row r="378" spans="6:12" x14ac:dyDescent="0.15">
      <c r="F378" s="46"/>
      <c r="G378" s="47"/>
      <c r="L378" s="65"/>
    </row>
    <row r="379" spans="6:12" x14ac:dyDescent="0.15">
      <c r="F379" s="46"/>
      <c r="G379" s="47"/>
      <c r="L379" s="65"/>
    </row>
    <row r="380" spans="6:12" x14ac:dyDescent="0.15">
      <c r="F380" s="46"/>
      <c r="G380" s="47"/>
      <c r="L380" s="65"/>
    </row>
    <row r="381" spans="6:12" x14ac:dyDescent="0.15">
      <c r="F381" s="46"/>
      <c r="G381" s="47"/>
      <c r="L381" s="65"/>
    </row>
    <row r="382" spans="6:12" x14ac:dyDescent="0.15">
      <c r="F382" s="46"/>
      <c r="G382" s="47"/>
      <c r="L382" s="65"/>
    </row>
    <row r="383" spans="6:12" x14ac:dyDescent="0.15">
      <c r="F383" s="46"/>
      <c r="G383" s="47"/>
      <c r="L383" s="65"/>
    </row>
    <row r="384" spans="6:12" x14ac:dyDescent="0.15">
      <c r="F384" s="46"/>
      <c r="G384" s="47"/>
      <c r="L384" s="65"/>
    </row>
    <row r="385" spans="6:12" x14ac:dyDescent="0.15">
      <c r="F385" s="46"/>
      <c r="G385" s="47"/>
      <c r="L385" s="65"/>
    </row>
    <row r="386" spans="6:12" x14ac:dyDescent="0.15">
      <c r="F386" s="46"/>
      <c r="G386" s="47"/>
      <c r="L386" s="65"/>
    </row>
    <row r="387" spans="6:12" x14ac:dyDescent="0.15">
      <c r="F387" s="46"/>
      <c r="G387" s="47"/>
      <c r="L387" s="65"/>
    </row>
    <row r="388" spans="6:12" x14ac:dyDescent="0.15">
      <c r="F388" s="46"/>
      <c r="G388" s="47"/>
      <c r="L388" s="65"/>
    </row>
    <row r="389" spans="6:12" x14ac:dyDescent="0.15">
      <c r="F389" s="46"/>
      <c r="G389" s="47"/>
      <c r="L389" s="65"/>
    </row>
    <row r="390" spans="6:12" x14ac:dyDescent="0.15">
      <c r="F390" s="46"/>
      <c r="G390" s="47"/>
      <c r="L390" s="65"/>
    </row>
    <row r="391" spans="6:12" x14ac:dyDescent="0.15">
      <c r="F391" s="46"/>
      <c r="G391" s="47"/>
      <c r="L391" s="65"/>
    </row>
    <row r="392" spans="6:12" x14ac:dyDescent="0.15">
      <c r="F392" s="46"/>
      <c r="G392" s="47"/>
      <c r="L392" s="65"/>
    </row>
    <row r="393" spans="6:12" x14ac:dyDescent="0.15">
      <c r="F393" s="46"/>
      <c r="G393" s="47"/>
      <c r="L393" s="65"/>
    </row>
    <row r="394" spans="6:12" x14ac:dyDescent="0.15">
      <c r="F394" s="46"/>
      <c r="G394" s="47"/>
      <c r="L394" s="65"/>
    </row>
    <row r="395" spans="6:12" x14ac:dyDescent="0.15">
      <c r="F395" s="46"/>
      <c r="G395" s="47"/>
      <c r="L395" s="65"/>
    </row>
    <row r="396" spans="6:12" x14ac:dyDescent="0.15">
      <c r="F396" s="46"/>
      <c r="G396" s="47"/>
      <c r="L396" s="65"/>
    </row>
    <row r="397" spans="6:12" x14ac:dyDescent="0.15">
      <c r="F397" s="46"/>
      <c r="G397" s="47"/>
      <c r="L397" s="65"/>
    </row>
    <row r="398" spans="6:12" x14ac:dyDescent="0.15">
      <c r="F398" s="46"/>
      <c r="G398" s="47"/>
      <c r="L398" s="65"/>
    </row>
    <row r="399" spans="6:12" x14ac:dyDescent="0.15">
      <c r="F399" s="46"/>
      <c r="G399" s="47"/>
      <c r="L399" s="65"/>
    </row>
    <row r="400" spans="6:12" x14ac:dyDescent="0.15">
      <c r="F400" s="46"/>
      <c r="G400" s="47"/>
      <c r="L400" s="65"/>
    </row>
    <row r="401" spans="6:12" x14ac:dyDescent="0.15">
      <c r="F401" s="46"/>
      <c r="G401" s="47"/>
      <c r="L401" s="65"/>
    </row>
    <row r="402" spans="6:12" x14ac:dyDescent="0.15">
      <c r="F402" s="46"/>
      <c r="G402" s="47"/>
      <c r="L402" s="65"/>
    </row>
    <row r="403" spans="6:12" x14ac:dyDescent="0.15">
      <c r="F403" s="46"/>
      <c r="G403" s="47"/>
      <c r="L403" s="65"/>
    </row>
    <row r="404" spans="6:12" x14ac:dyDescent="0.15">
      <c r="F404" s="46"/>
      <c r="G404" s="47"/>
      <c r="L404" s="65"/>
    </row>
    <row r="405" spans="6:12" x14ac:dyDescent="0.15">
      <c r="F405" s="46"/>
      <c r="G405" s="47"/>
      <c r="L405" s="65"/>
    </row>
    <row r="406" spans="6:12" x14ac:dyDescent="0.15">
      <c r="F406" s="46"/>
      <c r="G406" s="47"/>
      <c r="L406" s="65"/>
    </row>
    <row r="407" spans="6:12" x14ac:dyDescent="0.15">
      <c r="F407" s="46"/>
      <c r="G407" s="47"/>
      <c r="L407" s="65"/>
    </row>
    <row r="408" spans="6:12" x14ac:dyDescent="0.15">
      <c r="F408" s="46"/>
      <c r="G408" s="47"/>
      <c r="L408" s="65"/>
    </row>
    <row r="409" spans="6:12" x14ac:dyDescent="0.15">
      <c r="F409" s="46"/>
      <c r="G409" s="47"/>
      <c r="L409" s="65"/>
    </row>
    <row r="410" spans="6:12" x14ac:dyDescent="0.15">
      <c r="F410" s="46"/>
      <c r="G410" s="47"/>
      <c r="L410" s="65"/>
    </row>
    <row r="411" spans="6:12" x14ac:dyDescent="0.15">
      <c r="F411" s="46"/>
      <c r="G411" s="47"/>
      <c r="L411" s="65"/>
    </row>
    <row r="412" spans="6:12" x14ac:dyDescent="0.15">
      <c r="F412" s="46"/>
      <c r="G412" s="47"/>
      <c r="L412" s="65"/>
    </row>
    <row r="413" spans="6:12" x14ac:dyDescent="0.15">
      <c r="F413" s="46"/>
      <c r="G413" s="47"/>
      <c r="L413" s="65"/>
    </row>
    <row r="414" spans="6:12" x14ac:dyDescent="0.15">
      <c r="F414" s="46"/>
      <c r="G414" s="47"/>
      <c r="L414" s="65"/>
    </row>
    <row r="415" spans="6:12" x14ac:dyDescent="0.15">
      <c r="F415" s="46"/>
      <c r="G415" s="47"/>
      <c r="L415" s="65"/>
    </row>
    <row r="416" spans="6:12" x14ac:dyDescent="0.15">
      <c r="F416" s="46"/>
      <c r="G416" s="47"/>
      <c r="L416" s="65"/>
    </row>
    <row r="417" spans="6:12" x14ac:dyDescent="0.15">
      <c r="F417" s="46"/>
      <c r="G417" s="47"/>
      <c r="L417" s="65"/>
    </row>
    <row r="418" spans="6:12" x14ac:dyDescent="0.15">
      <c r="F418" s="46"/>
      <c r="G418" s="47"/>
      <c r="L418" s="65"/>
    </row>
    <row r="419" spans="6:12" x14ac:dyDescent="0.15">
      <c r="F419" s="46"/>
      <c r="G419" s="47"/>
      <c r="L419" s="65"/>
    </row>
    <row r="420" spans="6:12" x14ac:dyDescent="0.15">
      <c r="F420" s="46"/>
      <c r="G420" s="47"/>
      <c r="L420" s="65"/>
    </row>
    <row r="421" spans="6:12" x14ac:dyDescent="0.15">
      <c r="F421" s="46"/>
      <c r="G421" s="47"/>
      <c r="L421" s="65"/>
    </row>
    <row r="422" spans="6:12" x14ac:dyDescent="0.15">
      <c r="F422" s="46"/>
      <c r="G422" s="47"/>
      <c r="L422" s="65"/>
    </row>
    <row r="423" spans="6:12" x14ac:dyDescent="0.15">
      <c r="F423" s="46"/>
      <c r="G423" s="47"/>
      <c r="L423" s="65"/>
    </row>
    <row r="424" spans="6:12" x14ac:dyDescent="0.15">
      <c r="F424" s="46"/>
      <c r="G424" s="47"/>
      <c r="L424" s="65"/>
    </row>
    <row r="425" spans="6:12" x14ac:dyDescent="0.15">
      <c r="F425" s="46"/>
      <c r="G425" s="47"/>
      <c r="L425" s="65"/>
    </row>
    <row r="426" spans="6:12" x14ac:dyDescent="0.15">
      <c r="F426" s="46"/>
      <c r="G426" s="47"/>
      <c r="L426" s="65"/>
    </row>
    <row r="427" spans="6:12" x14ac:dyDescent="0.15">
      <c r="F427" s="46"/>
      <c r="G427" s="47"/>
      <c r="L427" s="65"/>
    </row>
    <row r="428" spans="6:12" x14ac:dyDescent="0.15">
      <c r="F428" s="46"/>
      <c r="G428" s="47"/>
      <c r="L428" s="65"/>
    </row>
    <row r="429" spans="6:12" x14ac:dyDescent="0.15">
      <c r="F429" s="46"/>
      <c r="G429" s="47"/>
      <c r="L429" s="65"/>
    </row>
    <row r="430" spans="6:12" x14ac:dyDescent="0.15">
      <c r="F430" s="46"/>
      <c r="G430" s="47"/>
      <c r="L430" s="65"/>
    </row>
    <row r="431" spans="6:12" x14ac:dyDescent="0.15">
      <c r="F431" s="46"/>
      <c r="G431" s="47"/>
      <c r="L431" s="65"/>
    </row>
    <row r="432" spans="6:12" x14ac:dyDescent="0.15">
      <c r="F432" s="46"/>
      <c r="G432" s="47"/>
      <c r="L432" s="65"/>
    </row>
    <row r="433" spans="6:12" x14ac:dyDescent="0.15">
      <c r="F433" s="46"/>
      <c r="G433" s="47"/>
      <c r="L433" s="65"/>
    </row>
    <row r="434" spans="6:12" x14ac:dyDescent="0.15">
      <c r="F434" s="46"/>
      <c r="G434" s="47"/>
      <c r="L434" s="65"/>
    </row>
    <row r="435" spans="6:12" x14ac:dyDescent="0.15">
      <c r="F435" s="46"/>
      <c r="G435" s="47"/>
      <c r="L435" s="65"/>
    </row>
    <row r="436" spans="6:12" x14ac:dyDescent="0.15">
      <c r="F436" s="46"/>
      <c r="G436" s="47"/>
      <c r="L436" s="65"/>
    </row>
    <row r="437" spans="6:12" x14ac:dyDescent="0.15">
      <c r="F437" s="46"/>
      <c r="G437" s="47"/>
      <c r="L437" s="65"/>
    </row>
    <row r="438" spans="6:12" x14ac:dyDescent="0.15">
      <c r="F438" s="46"/>
      <c r="G438" s="47"/>
      <c r="L438" s="65"/>
    </row>
    <row r="439" spans="6:12" x14ac:dyDescent="0.15">
      <c r="F439" s="46"/>
      <c r="G439" s="47"/>
      <c r="L439" s="65"/>
    </row>
    <row r="440" spans="6:12" x14ac:dyDescent="0.15">
      <c r="F440" s="46"/>
      <c r="G440" s="47"/>
      <c r="L440" s="65"/>
    </row>
    <row r="441" spans="6:12" x14ac:dyDescent="0.15">
      <c r="F441" s="46"/>
      <c r="G441" s="47"/>
      <c r="L441" s="65"/>
    </row>
    <row r="442" spans="6:12" x14ac:dyDescent="0.15">
      <c r="F442" s="46"/>
      <c r="G442" s="47"/>
      <c r="L442" s="65"/>
    </row>
    <row r="443" spans="6:12" x14ac:dyDescent="0.15">
      <c r="F443" s="46"/>
      <c r="G443" s="47"/>
      <c r="L443" s="65"/>
    </row>
    <row r="444" spans="6:12" x14ac:dyDescent="0.15">
      <c r="F444" s="46"/>
      <c r="G444" s="47"/>
      <c r="L444" s="65"/>
    </row>
    <row r="445" spans="6:12" x14ac:dyDescent="0.15">
      <c r="F445" s="46"/>
      <c r="G445" s="47"/>
      <c r="L445" s="65"/>
    </row>
    <row r="446" spans="6:12" x14ac:dyDescent="0.15">
      <c r="F446" s="46"/>
      <c r="G446" s="47"/>
      <c r="L446" s="65"/>
    </row>
    <row r="447" spans="6:12" x14ac:dyDescent="0.15">
      <c r="F447" s="46"/>
      <c r="G447" s="47"/>
      <c r="L447" s="65"/>
    </row>
    <row r="448" spans="6:12" x14ac:dyDescent="0.15">
      <c r="F448" s="46"/>
      <c r="G448" s="47"/>
      <c r="L448" s="65"/>
    </row>
    <row r="449" spans="6:12" x14ac:dyDescent="0.15">
      <c r="F449" s="46"/>
      <c r="G449" s="47"/>
      <c r="L449" s="65"/>
    </row>
    <row r="450" spans="6:12" x14ac:dyDescent="0.15">
      <c r="F450" s="46"/>
      <c r="G450" s="47"/>
      <c r="L450" s="65"/>
    </row>
    <row r="451" spans="6:12" x14ac:dyDescent="0.15">
      <c r="F451" s="46"/>
      <c r="G451" s="47"/>
      <c r="L451" s="65"/>
    </row>
    <row r="452" spans="6:12" x14ac:dyDescent="0.15">
      <c r="F452" s="46"/>
      <c r="G452" s="47"/>
      <c r="L452" s="65"/>
    </row>
    <row r="453" spans="6:12" x14ac:dyDescent="0.15">
      <c r="F453" s="46"/>
      <c r="G453" s="47"/>
      <c r="L453" s="65"/>
    </row>
    <row r="454" spans="6:12" x14ac:dyDescent="0.15">
      <c r="F454" s="46"/>
      <c r="G454" s="47"/>
      <c r="L454" s="65"/>
    </row>
    <row r="455" spans="6:12" x14ac:dyDescent="0.15">
      <c r="F455" s="46"/>
      <c r="G455" s="47"/>
      <c r="L455" s="65"/>
    </row>
    <row r="456" spans="6:12" x14ac:dyDescent="0.15">
      <c r="F456" s="46"/>
      <c r="G456" s="47"/>
      <c r="L456" s="65"/>
    </row>
    <row r="457" spans="6:12" x14ac:dyDescent="0.15">
      <c r="F457" s="46"/>
      <c r="G457" s="47"/>
      <c r="L457" s="65"/>
    </row>
    <row r="458" spans="6:12" x14ac:dyDescent="0.15">
      <c r="F458" s="46"/>
      <c r="G458" s="47"/>
      <c r="L458" s="65"/>
    </row>
    <row r="459" spans="6:12" x14ac:dyDescent="0.15">
      <c r="F459" s="46"/>
      <c r="G459" s="47"/>
      <c r="L459" s="65"/>
    </row>
    <row r="460" spans="6:12" x14ac:dyDescent="0.15">
      <c r="F460" s="46"/>
      <c r="G460" s="47"/>
      <c r="L460" s="65"/>
    </row>
    <row r="461" spans="6:12" x14ac:dyDescent="0.15">
      <c r="F461" s="46"/>
      <c r="G461" s="47"/>
      <c r="L461" s="65"/>
    </row>
    <row r="462" spans="6:12" x14ac:dyDescent="0.15">
      <c r="F462" s="46"/>
      <c r="G462" s="47"/>
      <c r="L462" s="65"/>
    </row>
    <row r="463" spans="6:12" x14ac:dyDescent="0.15">
      <c r="F463" s="46"/>
      <c r="G463" s="47"/>
      <c r="L463" s="65"/>
    </row>
    <row r="464" spans="6:12" x14ac:dyDescent="0.15">
      <c r="F464" s="46"/>
      <c r="G464" s="47"/>
      <c r="L464" s="65"/>
    </row>
    <row r="465" spans="6:12" x14ac:dyDescent="0.15">
      <c r="F465" s="46"/>
      <c r="G465" s="47"/>
      <c r="L465" s="65"/>
    </row>
    <row r="466" spans="6:12" x14ac:dyDescent="0.15">
      <c r="F466" s="46"/>
      <c r="G466" s="47"/>
      <c r="L466" s="65"/>
    </row>
    <row r="467" spans="6:12" x14ac:dyDescent="0.15">
      <c r="F467" s="46"/>
      <c r="G467" s="47"/>
      <c r="L467" s="65"/>
    </row>
    <row r="468" spans="6:12" x14ac:dyDescent="0.15">
      <c r="F468" s="46"/>
      <c r="G468" s="47"/>
      <c r="L468" s="65"/>
    </row>
    <row r="469" spans="6:12" x14ac:dyDescent="0.15">
      <c r="F469" s="46"/>
      <c r="G469" s="47"/>
      <c r="L469" s="65"/>
    </row>
    <row r="470" spans="6:12" x14ac:dyDescent="0.15">
      <c r="F470" s="46"/>
      <c r="G470" s="47"/>
      <c r="L470" s="65"/>
    </row>
    <row r="471" spans="6:12" x14ac:dyDescent="0.15">
      <c r="F471" s="46"/>
      <c r="G471" s="47"/>
      <c r="L471" s="65"/>
    </row>
    <row r="472" spans="6:12" x14ac:dyDescent="0.15">
      <c r="F472" s="46"/>
      <c r="G472" s="47"/>
      <c r="L472" s="65"/>
    </row>
    <row r="473" spans="6:12" x14ac:dyDescent="0.15">
      <c r="F473" s="46"/>
      <c r="G473" s="47"/>
      <c r="L473" s="65"/>
    </row>
    <row r="474" spans="6:12" x14ac:dyDescent="0.15">
      <c r="F474" s="46"/>
      <c r="G474" s="47"/>
      <c r="L474" s="65"/>
    </row>
    <row r="475" spans="6:12" x14ac:dyDescent="0.15">
      <c r="F475" s="46"/>
      <c r="G475" s="47"/>
      <c r="L475" s="65"/>
    </row>
    <row r="476" spans="6:12" x14ac:dyDescent="0.15">
      <c r="F476" s="46"/>
      <c r="G476" s="47"/>
      <c r="L476" s="65"/>
    </row>
    <row r="477" spans="6:12" x14ac:dyDescent="0.15">
      <c r="F477" s="46"/>
      <c r="G477" s="47"/>
      <c r="L477" s="65"/>
    </row>
    <row r="478" spans="6:12" x14ac:dyDescent="0.15">
      <c r="F478" s="46"/>
      <c r="G478" s="47"/>
      <c r="L478" s="65"/>
    </row>
    <row r="479" spans="6:12" x14ac:dyDescent="0.15">
      <c r="F479" s="46"/>
      <c r="G479" s="47"/>
      <c r="L479" s="65"/>
    </row>
    <row r="480" spans="6:12" x14ac:dyDescent="0.15">
      <c r="F480" s="46"/>
      <c r="G480" s="47"/>
      <c r="L480" s="65"/>
    </row>
    <row r="481" spans="6:12" x14ac:dyDescent="0.15">
      <c r="F481" s="46"/>
      <c r="G481" s="47"/>
      <c r="L481" s="65"/>
    </row>
    <row r="482" spans="6:12" x14ac:dyDescent="0.15">
      <c r="F482" s="46"/>
      <c r="G482" s="47"/>
      <c r="L482" s="65"/>
    </row>
    <row r="483" spans="6:12" x14ac:dyDescent="0.15">
      <c r="F483" s="46"/>
      <c r="G483" s="47"/>
      <c r="L483" s="65"/>
    </row>
    <row r="484" spans="6:12" x14ac:dyDescent="0.15">
      <c r="F484" s="46"/>
      <c r="G484" s="47"/>
      <c r="L484" s="65"/>
    </row>
    <row r="485" spans="6:12" x14ac:dyDescent="0.15">
      <c r="F485" s="46"/>
      <c r="G485" s="47"/>
      <c r="L485" s="65"/>
    </row>
    <row r="486" spans="6:12" x14ac:dyDescent="0.15">
      <c r="F486" s="46"/>
      <c r="G486" s="47"/>
      <c r="L486" s="65"/>
    </row>
    <row r="487" spans="6:12" x14ac:dyDescent="0.15">
      <c r="F487" s="46"/>
      <c r="G487" s="47"/>
      <c r="L487" s="65"/>
    </row>
    <row r="488" spans="6:12" x14ac:dyDescent="0.15">
      <c r="F488" s="46"/>
      <c r="G488" s="47"/>
      <c r="L488" s="65"/>
    </row>
    <row r="489" spans="6:12" x14ac:dyDescent="0.15">
      <c r="F489" s="46"/>
      <c r="G489" s="47"/>
      <c r="L489" s="65"/>
    </row>
    <row r="490" spans="6:12" x14ac:dyDescent="0.15">
      <c r="F490" s="46"/>
      <c r="G490" s="47"/>
      <c r="L490" s="65"/>
    </row>
    <row r="491" spans="6:12" x14ac:dyDescent="0.15">
      <c r="F491" s="46"/>
      <c r="G491" s="47"/>
      <c r="L491" s="65"/>
    </row>
    <row r="492" spans="6:12" x14ac:dyDescent="0.15">
      <c r="F492" s="46"/>
      <c r="G492" s="47"/>
      <c r="L492" s="65"/>
    </row>
    <row r="493" spans="6:12" x14ac:dyDescent="0.15">
      <c r="F493" s="46"/>
      <c r="G493" s="47"/>
      <c r="L493" s="65"/>
    </row>
    <row r="494" spans="6:12" x14ac:dyDescent="0.15">
      <c r="F494" s="46"/>
      <c r="G494" s="47"/>
      <c r="L494" s="65"/>
    </row>
    <row r="495" spans="6:12" x14ac:dyDescent="0.15">
      <c r="F495" s="46"/>
      <c r="G495" s="47"/>
      <c r="L495" s="65"/>
    </row>
    <row r="496" spans="6:12" x14ac:dyDescent="0.15">
      <c r="F496" s="46"/>
      <c r="G496" s="47"/>
      <c r="L496" s="65"/>
    </row>
    <row r="497" spans="6:12" x14ac:dyDescent="0.15">
      <c r="F497" s="46"/>
      <c r="G497" s="47"/>
      <c r="L497" s="65"/>
    </row>
    <row r="498" spans="6:12" x14ac:dyDescent="0.15">
      <c r="F498" s="46"/>
      <c r="G498" s="47"/>
      <c r="L498" s="65"/>
    </row>
    <row r="499" spans="6:12" x14ac:dyDescent="0.15">
      <c r="F499" s="46"/>
      <c r="G499" s="47"/>
      <c r="L499" s="65"/>
    </row>
    <row r="500" spans="6:12" x14ac:dyDescent="0.15">
      <c r="F500" s="46"/>
      <c r="G500" s="47"/>
      <c r="L500" s="65"/>
    </row>
    <row r="501" spans="6:12" x14ac:dyDescent="0.15">
      <c r="F501" s="46"/>
      <c r="G501" s="47"/>
      <c r="L501" s="65"/>
    </row>
    <row r="502" spans="6:12" x14ac:dyDescent="0.15">
      <c r="F502" s="46"/>
      <c r="G502" s="47"/>
      <c r="L502" s="65"/>
    </row>
    <row r="503" spans="6:12" x14ac:dyDescent="0.15">
      <c r="F503" s="46"/>
      <c r="G503" s="47"/>
      <c r="L503" s="65"/>
    </row>
    <row r="504" spans="6:12" x14ac:dyDescent="0.15">
      <c r="F504" s="46"/>
      <c r="G504" s="47"/>
      <c r="L504" s="65"/>
    </row>
    <row r="505" spans="6:12" x14ac:dyDescent="0.15">
      <c r="F505" s="46"/>
      <c r="G505" s="47"/>
      <c r="L505" s="65"/>
    </row>
  </sheetData>
  <mergeCells count="56">
    <mergeCell ref="C6:C15"/>
    <mergeCell ref="D6:D15"/>
    <mergeCell ref="E6:E15"/>
    <mergeCell ref="C45:C54"/>
    <mergeCell ref="D45:D54"/>
    <mergeCell ref="E45:E54"/>
    <mergeCell ref="D33:D34"/>
    <mergeCell ref="C17:Z17"/>
    <mergeCell ref="C35:C44"/>
    <mergeCell ref="D35:D44"/>
    <mergeCell ref="C2:Z2"/>
    <mergeCell ref="C3:W3"/>
    <mergeCell ref="C4:C5"/>
    <mergeCell ref="D4:D5"/>
    <mergeCell ref="E4:E5"/>
    <mergeCell ref="F4:F5"/>
    <mergeCell ref="G4:J4"/>
    <mergeCell ref="K4:R4"/>
    <mergeCell ref="V4:Z4"/>
    <mergeCell ref="S4:U4"/>
    <mergeCell ref="E35:E44"/>
    <mergeCell ref="C69:C78"/>
    <mergeCell ref="D69:D78"/>
    <mergeCell ref="E69:E78"/>
    <mergeCell ref="K57:R57"/>
    <mergeCell ref="C59:C68"/>
    <mergeCell ref="D59:D68"/>
    <mergeCell ref="E59:E68"/>
    <mergeCell ref="C56:Z56"/>
    <mergeCell ref="C57:C58"/>
    <mergeCell ref="D57:D58"/>
    <mergeCell ref="E57:E58"/>
    <mergeCell ref="F57:F58"/>
    <mergeCell ref="G57:J57"/>
    <mergeCell ref="V57:Z57"/>
    <mergeCell ref="S57:U57"/>
    <mergeCell ref="C18:W18"/>
    <mergeCell ref="F19:F20"/>
    <mergeCell ref="E19:E20"/>
    <mergeCell ref="C21:C30"/>
    <mergeCell ref="S19:U19"/>
    <mergeCell ref="V19:Z19"/>
    <mergeCell ref="C19:C20"/>
    <mergeCell ref="D21:D30"/>
    <mergeCell ref="D19:D20"/>
    <mergeCell ref="G19:J19"/>
    <mergeCell ref="K19:R19"/>
    <mergeCell ref="E33:E34"/>
    <mergeCell ref="C32:Z32"/>
    <mergeCell ref="V33:Z33"/>
    <mergeCell ref="K33:R33"/>
    <mergeCell ref="C33:C34"/>
    <mergeCell ref="G33:J33"/>
    <mergeCell ref="F33:F34"/>
    <mergeCell ref="E21:E30"/>
    <mergeCell ref="S33:U33"/>
  </mergeCells>
  <phoneticPr fontId="2" type="noConversion"/>
  <pageMargins left="1.7716535433070868" right="0.74803149606299213" top="0.35433070866141736" bottom="0.44" header="0.31496062992125984" footer="0.23622047244094491"/>
  <pageSetup paperSize="8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构造尺寸及数量表(分离)</vt:lpstr>
      <vt:lpstr>构造尺寸及数量表(整体)</vt:lpstr>
      <vt:lpstr>'构造尺寸及数量表(分离)'!Print_Area</vt:lpstr>
      <vt:lpstr>'构造尺寸及数量表(整体)'!Print_Area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2014-01-23T07:57:11Z</cp:lastPrinted>
  <dcterms:created xsi:type="dcterms:W3CDTF">2005-05-30T06:15:34Z</dcterms:created>
  <dcterms:modified xsi:type="dcterms:W3CDTF">2021-12-15T09:16:15Z</dcterms:modified>
</cp:coreProperties>
</file>